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20" yWindow="525" windowWidth="19170" windowHeight="12195" activeTab="0"/>
  </bookViews>
  <sheets>
    <sheet name="Bestockte Rebfläche " sheetId="1" r:id="rId1"/>
    <sheet name="Weinmosternte" sheetId="2" r:id="rId2"/>
    <sheet name="Weinerzeugung" sheetId="3" r:id="rId3"/>
    <sheet name="Weinbestand_1" sheetId="4" r:id="rId4"/>
    <sheet name="Weinbestand_2." sheetId="5" r:id="rId5"/>
    <sheet name="Weinbestand_3" sheetId="6" r:id="rId6"/>
  </sheets>
  <definedNames>
    <definedName name="_xlnm.Print_Area" localSheetId="3">'Weinbestand_1'!$A$1:$J$69</definedName>
    <definedName name="_xlnm.Print_Area" localSheetId="4">'Weinbestand_2.'!$A$1:$K$77</definedName>
    <definedName name="_xlnm.Print_Area" localSheetId="5">'Weinbestand_3'!$A$1:$K$69</definedName>
    <definedName name="_xlnm.Print_Area" localSheetId="1">'Weinmosternte'!$A$1:$I$65</definedName>
  </definedNames>
  <calcPr fullCalcOnLoad="1"/>
</workbook>
</file>

<file path=xl/sharedStrings.xml><?xml version="1.0" encoding="utf-8"?>
<sst xmlns="http://schemas.openxmlformats.org/spreadsheetml/2006/main" count="436" uniqueCount="165">
  <si>
    <t>Lfd.
Nr.</t>
  </si>
  <si>
    <t>Rebsorten</t>
  </si>
  <si>
    <t>Bayern</t>
  </si>
  <si>
    <t>%</t>
  </si>
  <si>
    <t>Albalonga</t>
  </si>
  <si>
    <t>Auxerrois</t>
  </si>
  <si>
    <t>Bacchus</t>
  </si>
  <si>
    <t>Burgunder, Weißer</t>
  </si>
  <si>
    <t>Ehrenfelser</t>
  </si>
  <si>
    <t>Elbling, Weißer</t>
  </si>
  <si>
    <t>Faberrebe</t>
  </si>
  <si>
    <t>Fontanara</t>
  </si>
  <si>
    <t>Huxelrebe</t>
  </si>
  <si>
    <t>Kanzler</t>
  </si>
  <si>
    <t>Kerner</t>
  </si>
  <si>
    <t>Mariensteiner</t>
  </si>
  <si>
    <t>Morio-Muskat</t>
  </si>
  <si>
    <t>Müller-Thurgau</t>
  </si>
  <si>
    <t>Muskateller, Gelber</t>
  </si>
  <si>
    <t>Optima</t>
  </si>
  <si>
    <t>Ortega</t>
  </si>
  <si>
    <t>Rieslaner</t>
  </si>
  <si>
    <t>Riesling, Weißer</t>
  </si>
  <si>
    <t>Scheurebe</t>
  </si>
  <si>
    <t>Silvaner, Grüner</t>
  </si>
  <si>
    <t>Würzer</t>
  </si>
  <si>
    <t>Ruländer (Burgunder, Grauer)</t>
  </si>
  <si>
    <t>Schönburger</t>
  </si>
  <si>
    <t>Perle</t>
  </si>
  <si>
    <t>Siegerrebe</t>
  </si>
  <si>
    <t>Traminer, Roter (Gewürztraminer)</t>
  </si>
  <si>
    <t>Silvaner, Blauer</t>
  </si>
  <si>
    <t>Domina</t>
  </si>
  <si>
    <t>Dornfelder</t>
  </si>
  <si>
    <t>Frühburgunder, Blauer</t>
  </si>
  <si>
    <t>Müllerrebe (Schwarzriesling)</t>
  </si>
  <si>
    <t>Portugieser, Blauer</t>
  </si>
  <si>
    <t>Regent</t>
  </si>
  <si>
    <t>Spätburgunder, Blauer</t>
  </si>
  <si>
    <t>Bestockte Rebfläche am 31. Juli ...</t>
  </si>
  <si>
    <t>Weißweinrebsorten</t>
  </si>
  <si>
    <t>Rotweinrebsorten</t>
  </si>
  <si>
    <t>Weiß- und Rotweinrebsorten</t>
  </si>
  <si>
    <t xml:space="preserve"> Zusammen</t>
  </si>
  <si>
    <t xml:space="preserve"> Insgesamt</t>
  </si>
  <si>
    <t>__________</t>
  </si>
  <si>
    <t>ha</t>
  </si>
  <si>
    <t>davon</t>
  </si>
  <si>
    <t xml:space="preserve">– </t>
  </si>
  <si>
    <t>1. Mit Keltertrauben bestockte Rebfläche nach Anbau-</t>
  </si>
  <si>
    <t>Rebsorte</t>
  </si>
  <si>
    <t>Rebfläche
im
Ertrag</t>
  </si>
  <si>
    <t>Ertrag
je
ha</t>
  </si>
  <si>
    <t>Erntemenge</t>
  </si>
  <si>
    <t>Durch-
schnittliches
Mostgewicht</t>
  </si>
  <si>
    <t>davon geeignet für</t>
  </si>
  <si>
    <t>Qualitäts-
wein</t>
  </si>
  <si>
    <t>Qualitätswein
mit Prädikat</t>
  </si>
  <si>
    <t>hl Most</t>
  </si>
  <si>
    <t>Grad Öchsle</t>
  </si>
  <si>
    <t>hl</t>
  </si>
  <si>
    <t xml:space="preserve">Weiße Sorten </t>
  </si>
  <si>
    <t>davon Müller-Thurgau</t>
  </si>
  <si>
    <t xml:space="preserve">           Silvaner</t>
  </si>
  <si>
    <t xml:space="preserve">           Riesling</t>
  </si>
  <si>
    <t xml:space="preserve">           Bacchus</t>
  </si>
  <si>
    <t xml:space="preserve">           Kerner</t>
  </si>
  <si>
    <t xml:space="preserve">           Übrige</t>
  </si>
  <si>
    <t>Rote Sorten</t>
  </si>
  <si>
    <t>davon Portugieser</t>
  </si>
  <si>
    <t xml:space="preserve">           Spätburgunder</t>
  </si>
  <si>
    <t>Weiße Sorten</t>
  </si>
  <si>
    <t>Zusammen</t>
  </si>
  <si>
    <t>Weinart</t>
  </si>
  <si>
    <t>Insgesamt</t>
  </si>
  <si>
    <t>nach der Betriebsart</t>
  </si>
  <si>
    <t>nach der Weinart</t>
  </si>
  <si>
    <t>Erzeuger</t>
  </si>
  <si>
    <t>Handel</t>
  </si>
  <si>
    <t>Weißwein</t>
  </si>
  <si>
    <t>Deutschland</t>
  </si>
  <si>
    <t>Trinkwein</t>
  </si>
  <si>
    <t/>
  </si>
  <si>
    <t xml:space="preserve">davon </t>
  </si>
  <si>
    <t>Qualitätswein</t>
  </si>
  <si>
    <t>Qualitätswein mit Prädikat</t>
  </si>
  <si>
    <t>Schaumwein</t>
  </si>
  <si>
    <t>darunter Bayern</t>
  </si>
  <si>
    <t>Übrige EU-Länder</t>
  </si>
  <si>
    <t>Drittländer</t>
  </si>
  <si>
    <t>Wein aller Qualitätsstufen</t>
  </si>
  <si>
    <t>Trinkwein insgesamt</t>
  </si>
  <si>
    <t>Konzentrierter Traubenmost</t>
  </si>
  <si>
    <t>Rektifizierter konzentrierter</t>
  </si>
  <si>
    <t>Traubenmost</t>
  </si>
  <si>
    <t>Weinbestand insgesamt</t>
  </si>
  <si>
    <t>_____________________</t>
  </si>
  <si>
    <t>Betriebsart
–––––
Weinart</t>
  </si>
  <si>
    <t>davon nach der Herkunft</t>
  </si>
  <si>
    <t>darunter</t>
  </si>
  <si>
    <t>Trauben-</t>
  </si>
  <si>
    <t>zusammen</t>
  </si>
  <si>
    <t>Deutsch-</t>
  </si>
  <si>
    <t>übrige</t>
  </si>
  <si>
    <t>Dritt-</t>
  </si>
  <si>
    <t>Schaum-</t>
  </si>
  <si>
    <t>land</t>
  </si>
  <si>
    <t>EU-Länder</t>
  </si>
  <si>
    <t>länder</t>
  </si>
  <si>
    <t>wein</t>
  </si>
  <si>
    <t>Oberbayern</t>
  </si>
  <si>
    <t>Rotwein ¹)</t>
  </si>
  <si>
    <t>Niederbayern</t>
  </si>
  <si>
    <t>Oberpfalz</t>
  </si>
  <si>
    <t>Oberfranken</t>
  </si>
  <si>
    <t>Mittelfranken</t>
  </si>
  <si>
    <t>Unterfranken</t>
  </si>
  <si>
    <t>Schwaben</t>
  </si>
  <si>
    <t>Betriebsart</t>
  </si>
  <si>
    <t>Weißmost</t>
  </si>
  <si>
    <t>Rotmost</t>
  </si>
  <si>
    <t>Weinbestand</t>
  </si>
  <si>
    <t xml:space="preserve">     insgesamt</t>
  </si>
  <si>
    <t>____________________</t>
  </si>
  <si>
    <t>Erzeugter Wein einschl. Most (Süßreserve)</t>
  </si>
  <si>
    <t>Gebiet</t>
  </si>
  <si>
    <t>–––</t>
  </si>
  <si>
    <t>Rotwein</t>
  </si>
  <si>
    <t>Qualitätsstufe</t>
  </si>
  <si>
    <t xml:space="preserve"> </t>
  </si>
  <si>
    <r>
      <t>Rotwein</t>
    </r>
    <r>
      <rPr>
        <vertAlign val="superscript"/>
        <sz val="10"/>
        <rFont val="Arial"/>
        <family val="2"/>
      </rPr>
      <t xml:space="preserve"> 1)</t>
    </r>
  </si>
  <si>
    <r>
      <t xml:space="preserve">most </t>
    </r>
    <r>
      <rPr>
        <vertAlign val="superscript"/>
        <sz val="10"/>
        <rFont val="Arial"/>
        <family val="2"/>
      </rPr>
      <t>2)</t>
    </r>
  </si>
  <si>
    <r>
      <t>Traubenmost</t>
    </r>
    <r>
      <rPr>
        <vertAlign val="superscript"/>
        <sz val="10"/>
        <rFont val="Arial"/>
        <family val="2"/>
      </rPr>
      <t xml:space="preserve"> 1)</t>
    </r>
  </si>
  <si>
    <r>
      <t xml:space="preserve">Weißwein </t>
    </r>
    <r>
      <rPr>
        <vertAlign val="superscript"/>
        <sz val="10"/>
        <rFont val="Arial"/>
        <family val="2"/>
      </rPr>
      <t>2)</t>
    </r>
  </si>
  <si>
    <r>
      <t xml:space="preserve">Rotwein </t>
    </r>
    <r>
      <rPr>
        <vertAlign val="superscript"/>
        <sz val="10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</si>
  <si>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Roséwein und Rotling.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In hl Wein umgerechnet.</t>
    </r>
  </si>
  <si>
    <t>_______________</t>
  </si>
  <si>
    <t>Veränderung 2010
gegenüber 2009</t>
  </si>
  <si>
    <t>bereichen und Rebsorten in Bayern 2008 bis 2010</t>
  </si>
  <si>
    <t xml:space="preserve">2. Endgültige Weinmosternte nach Anbaubereichen und Sorten in Bayern 2010
</t>
  </si>
  <si>
    <t>Insgesamt 2010</t>
  </si>
  <si>
    <t xml:space="preserve"> 3. Weinerzeugung nach Anbaubereichen und Qualitätsstufen in Bayern 2010</t>
  </si>
  <si>
    <t>Veränderung 
2010
gegenüber
2009</t>
  </si>
  <si>
    <t>4. Weinbestand in Bayern am 31. Juli 2010 nach der Herkunft</t>
  </si>
  <si>
    <t>5. Weinbestand in Bayern am 31. Juli 2010 nach Regierungsbezirken</t>
  </si>
  <si>
    <t>6. Weinbestand in Bayern am 31. Juli 2010 im Vergleich zum Vorjahr</t>
  </si>
  <si>
    <t>2010</t>
  </si>
  <si>
    <t>2009</t>
  </si>
  <si>
    <t>Veränderung 2010</t>
  </si>
  <si>
    <t xml:space="preserve">    gegenüber 2009</t>
  </si>
  <si>
    <t>Wein/
Landwein</t>
  </si>
  <si>
    <t>Wein/ Landwein</t>
  </si>
  <si>
    <r>
      <t>Traubenmost ³</t>
    </r>
    <r>
      <rPr>
        <b/>
        <vertAlign val="superscript"/>
        <sz val="10"/>
        <rFont val="Arial"/>
        <family val="2"/>
      </rPr>
      <t>)</t>
    </r>
  </si>
  <si>
    <t>Wein/Landwein</t>
  </si>
  <si>
    <r>
      <t>Übrige Gebiete</t>
    </r>
    <r>
      <rPr>
        <vertAlign val="superscript"/>
        <sz val="8"/>
        <rFont val="Arial"/>
        <family val="2"/>
      </rPr>
      <t>1)</t>
    </r>
  </si>
  <si>
    <t>Franken</t>
  </si>
  <si>
    <t>Übrige weiße Rebsorten²)</t>
  </si>
  <si>
    <r>
      <t>Übrige rote Rebsorten²</t>
    </r>
    <r>
      <rPr>
        <vertAlign val="superscript"/>
        <sz val="8"/>
        <rFont val="Arial"/>
        <family val="2"/>
      </rPr>
      <t>)</t>
    </r>
  </si>
  <si>
    <r>
      <t>1)</t>
    </r>
    <r>
      <rPr>
        <sz val="8"/>
        <rFont val="Arial"/>
        <family val="2"/>
      </rPr>
      <t xml:space="preserve"> Bayerischer Teil am Bodensee des Anbaugebiets Württemberg sowie Untergebiete Donau.- </t>
    </r>
    <r>
      <rPr>
        <vertAlign val="superscript"/>
        <sz val="7"/>
        <rFont val="Arial"/>
        <family val="2"/>
      </rPr>
      <t>2)</t>
    </r>
    <r>
      <rPr>
        <sz val="8"/>
        <rFont val="Arial"/>
        <family val="2"/>
      </rPr>
      <t xml:space="preserve"> einschließlich Versuchsanbau.</t>
    </r>
  </si>
  <si>
    <r>
      <t xml:space="preserve">1) </t>
    </r>
    <r>
      <rPr>
        <sz val="9"/>
        <rFont val="Arial"/>
        <family val="2"/>
      </rPr>
      <t xml:space="preserve">In hl Wein umgerechnet.-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Einschl. Schaumwein und übriger Wein.- 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Einschl. Roséwein und Rotling sowie Schaumwein und übriger Wein.</t>
    </r>
  </si>
  <si>
    <r>
      <t xml:space="preserve">1) </t>
    </r>
    <r>
      <rPr>
        <sz val="8"/>
        <rFont val="Arial"/>
        <family val="2"/>
      </rPr>
      <t xml:space="preserve"> Einschl. Roséwein und Rotling.-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Perl- und Likörwein.-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In hl Wein umgerechnet.</t>
    </r>
  </si>
  <si>
    <r>
      <t>Übrige Gebiete</t>
    </r>
    <r>
      <rPr>
        <b/>
        <vertAlign val="superscript"/>
        <sz val="9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</si>
  <si>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Bayerischer Teil am Bodensee des Anbaugebiets Württemberg sowie Untergebiete Donau.</t>
    </r>
  </si>
  <si>
    <t>Chardonnay</t>
  </si>
  <si>
    <r>
      <t xml:space="preserve">sonstiger Wein </t>
    </r>
    <r>
      <rPr>
        <vertAlign val="superscript"/>
        <sz val="8"/>
        <rFont val="Arial"/>
        <family val="2"/>
      </rPr>
      <t>²)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</si>
</sst>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\ "/>
    <numFmt numFmtId="169" formatCode="#\ ##0.00;\-#\ ##0.00;\–\ \ "/>
    <numFmt numFmtId="170" formatCode="#,##0.0;\-#,##0.0"/>
    <numFmt numFmtId="171" formatCode="0\ \ "/>
    <numFmt numFmtId="172" formatCode="@\ \ \ *."/>
    <numFmt numFmtId="173" formatCode="#\ ##0\ \ ;\-#\ ##0.\ \ ;\–\ \ "/>
    <numFmt numFmtId="174" formatCode="#\ ##0.00\ \ ;\-\ #\ ##0.00\ \ ;\–\ \ "/>
    <numFmt numFmtId="175" formatCode="#,##0.00\ \ ;\-\ #,##0.00\ \ "/>
    <numFmt numFmtId="176" formatCode="#,##0.0\ \ ;\-\ #,##0.0\ \ "/>
    <numFmt numFmtId="177" formatCode="General\ \ "/>
    <numFmt numFmtId="178" formatCode="\ \ @\ \ \ *.\ \ "/>
    <numFmt numFmtId="179" formatCode="0.00\ \ "/>
    <numFmt numFmtId="180" formatCode="0.00\ \ \ "/>
    <numFmt numFmtId="181" formatCode="\ \ @\ \ \ "/>
    <numFmt numFmtId="182" formatCode="#,##0.0\ ;\-\ #,##0.0\ ;\–\ "/>
    <numFmt numFmtId="183" formatCode="#\ ##0.00\ ;\-\ #\ ##0.00\ ;\–\ "/>
    <numFmt numFmtId="184" formatCode="#,##0.0\ ;\-\ #,##0.0\ ;\–"/>
    <numFmt numFmtId="185" formatCode="#,##0.0;\-#,##0.0;\–"/>
    <numFmt numFmtId="186" formatCode="#\ ##0"/>
    <numFmt numFmtId="187" formatCode=";;;@\ *."/>
    <numFmt numFmtId="188" formatCode="#\ ##0&quot;  &quot;"/>
    <numFmt numFmtId="189" formatCode="0.0&quot;  &quot;"/>
    <numFmt numFmtId="190" formatCode="0.0"/>
    <numFmt numFmtId="191" formatCode="0.0\ \ "/>
    <numFmt numFmtId="192" formatCode="#\ ##0\ \ ;\-#\ ##0\ \ ;\–\ \ "/>
    <numFmt numFmtId="193" formatCode="#\ ###\ ##0\ \ ;\-#\ ###\ ##0\ \ ;\–\ \ "/>
    <numFmt numFmtId="194" formatCode="\ ###\ ###\ ##0\ \ "/>
    <numFmt numFmtId="195" formatCode="\ #\ ###\ ##0\ \ ;\-\ #\ ###\ ##0\ \ ;\–\ \ "/>
    <numFmt numFmtId="196" formatCode="@\ *."/>
    <numFmt numFmtId="197" formatCode="\ #,###,##0\ \ ;\-\ #,###,##0\ \ ;\–\ \ "/>
    <numFmt numFmtId="198" formatCode="\ #,###,##0.0\ \ ;\-\ #,###,##0.0\ \ ;\–\ \ "/>
    <numFmt numFmtId="199" formatCode="\ ###\ ###\ ##0&quot;r&quot;\ \ "/>
    <numFmt numFmtId="200" formatCode="\ #\ ###\ ##0&quot;r&quot;\ "/>
    <numFmt numFmtId="201" formatCode="#,##0\ &quot;DM&quot;;\-#,##0\ &quot;DM&quot;"/>
    <numFmt numFmtId="202" formatCode="#,##0\ &quot;DM&quot;;[Red]\-#,##0\ &quot;DM&quot;"/>
    <numFmt numFmtId="203" formatCode="#,##0.00\ &quot;DM&quot;;\-#,##0.00\ &quot;DM&quot;"/>
    <numFmt numFmtId="204" formatCode="#,##0.00\ &quot;DM&quot;;[Red]\-#,##0.00\ &quot;DM&quot;"/>
    <numFmt numFmtId="205" formatCode="0.0\ \ ;\–\ 0.0\ \ ;\–\ \ "/>
    <numFmt numFmtId="206" formatCode="#\ ###\ ##0\ \ ;\–\ #\ ###\ ##0\ \ ;\–\ \ "/>
    <numFmt numFmtId="207" formatCode="#\ ###\ ##0.00\ "/>
    <numFmt numFmtId="208" formatCode="\–\ \ "/>
    <numFmt numFmtId="209" formatCode="#\ ###\ ##0.0\ "/>
  </numFmts>
  <fonts count="30">
    <font>
      <sz val="12"/>
      <name val="Times New Roman"/>
      <family val="0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u val="single"/>
      <sz val="11"/>
      <color indexed="36"/>
      <name val="Times New Roman"/>
      <family val="0"/>
    </font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sz val="10"/>
      <name val="MS Sans Serif"/>
      <family val="0"/>
    </font>
    <font>
      <sz val="8"/>
      <name val="Times New Roman"/>
      <family val="0"/>
    </font>
    <font>
      <sz val="11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MS Sans Serif"/>
      <family val="0"/>
    </font>
    <font>
      <b/>
      <sz val="9"/>
      <name val="MS Sans Serif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77" fontId="1" fillId="0" borderId="4" xfId="0" applyNumberFormat="1" applyFont="1" applyBorder="1" applyAlignment="1" applyProtection="1">
      <alignment horizontal="right" vertical="center"/>
      <protection locked="0"/>
    </xf>
    <xf numFmtId="178" fontId="1" fillId="0" borderId="5" xfId="0" applyNumberFormat="1" applyFont="1" applyBorder="1" applyAlignment="1" applyProtection="1">
      <alignment vertical="center"/>
      <protection locked="0"/>
    </xf>
    <xf numFmtId="169" fontId="1" fillId="0" borderId="0" xfId="0" applyNumberFormat="1" applyFont="1" applyBorder="1" applyAlignment="1" applyProtection="1">
      <alignment vertical="center"/>
      <protection locked="0"/>
    </xf>
    <xf numFmtId="170" fontId="7" fillId="0" borderId="0" xfId="0" applyNumberFormat="1" applyFont="1" applyBorder="1" applyAlignment="1" applyProtection="1">
      <alignment vertical="center"/>
      <protection locked="0"/>
    </xf>
    <xf numFmtId="168" fontId="1" fillId="0" borderId="6" xfId="0" applyNumberFormat="1" applyFont="1" applyBorder="1" applyAlignment="1" applyProtection="1">
      <alignment horizontal="right" vertical="center"/>
      <protection locked="0"/>
    </xf>
    <xf numFmtId="2" fontId="1" fillId="0" borderId="0" xfId="0" applyNumberFormat="1" applyFont="1" applyAlignment="1">
      <alignment/>
    </xf>
    <xf numFmtId="179" fontId="1" fillId="0" borderId="0" xfId="0" applyNumberFormat="1" applyFont="1" applyAlignment="1" applyProtection="1">
      <alignment vertical="center"/>
      <protection locked="0"/>
    </xf>
    <xf numFmtId="171" fontId="1" fillId="0" borderId="6" xfId="0" applyNumberFormat="1" applyFont="1" applyBorder="1" applyAlignment="1" applyProtection="1">
      <alignment horizontal="right" vertical="center"/>
      <protection locked="0"/>
    </xf>
    <xf numFmtId="181" fontId="4" fillId="0" borderId="5" xfId="0" applyNumberFormat="1" applyFont="1" applyBorder="1" applyAlignment="1" applyProtection="1">
      <alignment horizontal="right" vertical="center"/>
      <protection locked="0"/>
    </xf>
    <xf numFmtId="169" fontId="4" fillId="0" borderId="0" xfId="0" applyNumberFormat="1" applyFont="1" applyBorder="1" applyAlignment="1" applyProtection="1">
      <alignment vertical="center"/>
      <protection locked="0"/>
    </xf>
    <xf numFmtId="170" fontId="9" fillId="0" borderId="0" xfId="0" applyNumberFormat="1" applyFont="1" applyBorder="1" applyAlignment="1" applyProtection="1">
      <alignment vertical="center"/>
      <protection locked="0"/>
    </xf>
    <xf numFmtId="171" fontId="1" fillId="0" borderId="0" xfId="0" applyNumberFormat="1" applyFont="1" applyBorder="1" applyAlignment="1" applyProtection="1">
      <alignment horizontal="right" vertical="center"/>
      <protection locked="0"/>
    </xf>
    <xf numFmtId="172" fontId="1" fillId="0" borderId="0" xfId="0" applyNumberFormat="1" applyFont="1" applyBorder="1" applyAlignment="1" applyProtection="1">
      <alignment vertical="center"/>
      <protection locked="0"/>
    </xf>
    <xf numFmtId="180" fontId="1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173" fontId="7" fillId="0" borderId="0" xfId="0" applyNumberFormat="1" applyFont="1" applyBorder="1" applyAlignment="1" applyProtection="1">
      <alignment vertical="center"/>
      <protection locked="0"/>
    </xf>
    <xf numFmtId="174" fontId="1" fillId="0" borderId="0" xfId="0" applyNumberFormat="1" applyFont="1" applyBorder="1" applyAlignment="1" applyProtection="1">
      <alignment vertical="center"/>
      <protection locked="0"/>
    </xf>
    <xf numFmtId="175" fontId="1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0" fontId="9" fillId="0" borderId="0" xfId="0" applyNumberFormat="1" applyFont="1" applyBorder="1" applyAlignment="1" applyProtection="1">
      <alignment vertical="center"/>
      <protection/>
    </xf>
    <xf numFmtId="177" fontId="1" fillId="0" borderId="0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Border="1" applyAlignment="1" applyProtection="1">
      <alignment vertical="center"/>
      <protection locked="0"/>
    </xf>
    <xf numFmtId="168" fontId="1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180" fontId="2" fillId="0" borderId="0" xfId="0" applyNumberFormat="1" applyFont="1" applyAlignment="1">
      <alignment/>
    </xf>
    <xf numFmtId="182" fontId="7" fillId="0" borderId="0" xfId="0" applyNumberFormat="1" applyFont="1" applyBorder="1" applyAlignment="1" applyProtection="1">
      <alignment vertical="center"/>
      <protection locked="0"/>
    </xf>
    <xf numFmtId="182" fontId="9" fillId="0" borderId="0" xfId="0" applyNumberFormat="1" applyFont="1" applyBorder="1" applyAlignment="1" applyProtection="1">
      <alignment vertical="center"/>
      <protection locked="0"/>
    </xf>
    <xf numFmtId="183" fontId="1" fillId="0" borderId="0" xfId="0" applyNumberFormat="1" applyFont="1" applyBorder="1" applyAlignment="1" applyProtection="1">
      <alignment vertical="center"/>
      <protection locked="0"/>
    </xf>
    <xf numFmtId="183" fontId="4" fillId="0" borderId="0" xfId="0" applyNumberFormat="1" applyFont="1" applyBorder="1" applyAlignment="1" applyProtection="1">
      <alignment vertical="center"/>
      <protection locked="0"/>
    </xf>
    <xf numFmtId="183" fontId="1" fillId="0" borderId="0" xfId="0" applyNumberFormat="1" applyFont="1" applyAlignment="1" applyProtection="1">
      <alignment vertical="center"/>
      <protection locked="0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82" fontId="7" fillId="0" borderId="0" xfId="0" applyNumberFormat="1" applyFont="1" applyBorder="1" applyAlignment="1" applyProtection="1">
      <alignment horizontal="right" vertical="center"/>
      <protection locked="0"/>
    </xf>
    <xf numFmtId="184" fontId="7" fillId="0" borderId="0" xfId="0" applyNumberFormat="1" applyFont="1" applyBorder="1" applyAlignment="1" applyProtection="1">
      <alignment vertical="center"/>
      <protection locked="0"/>
    </xf>
    <xf numFmtId="0" fontId="17" fillId="0" borderId="0" xfId="22" applyFont="1" applyAlignment="1">
      <alignment horizontal="left"/>
      <protection/>
    </xf>
    <xf numFmtId="0" fontId="17" fillId="0" borderId="0" xfId="22" applyFont="1">
      <alignment/>
      <protection/>
    </xf>
    <xf numFmtId="0" fontId="17" fillId="0" borderId="7" xfId="23" applyFont="1" applyBorder="1">
      <alignment/>
      <protection/>
    </xf>
    <xf numFmtId="186" fontId="17" fillId="0" borderId="7" xfId="23" applyNumberFormat="1" applyFont="1" applyBorder="1">
      <alignment/>
      <protection/>
    </xf>
    <xf numFmtId="0" fontId="6" fillId="0" borderId="0" xfId="22" applyFont="1">
      <alignment/>
      <protection/>
    </xf>
    <xf numFmtId="2" fontId="17" fillId="0" borderId="0" xfId="22" applyNumberFormat="1" applyFont="1">
      <alignment/>
      <protection/>
    </xf>
    <xf numFmtId="0" fontId="6" fillId="0" borderId="0" xfId="24" applyFont="1" applyBorder="1">
      <alignment/>
      <protection/>
    </xf>
    <xf numFmtId="0" fontId="6" fillId="0" borderId="0" xfId="24" applyFont="1">
      <alignment/>
      <protection/>
    </xf>
    <xf numFmtId="0" fontId="17" fillId="0" borderId="0" xfId="24" applyFont="1" applyBorder="1" applyAlignment="1" quotePrefix="1">
      <alignment horizontal="left"/>
      <protection/>
    </xf>
    <xf numFmtId="0" fontId="8" fillId="0" borderId="0" xfId="24" applyFont="1" applyBorder="1" applyAlignment="1">
      <alignment/>
      <protection/>
    </xf>
    <xf numFmtId="0" fontId="6" fillId="0" borderId="0" xfId="23" applyFont="1">
      <alignment/>
      <protection/>
    </xf>
    <xf numFmtId="0" fontId="2" fillId="0" borderId="0" xfId="20" applyFont="1" applyFill="1" applyAlignment="1" applyProtection="1" quotePrefix="1">
      <alignment horizontal="left" vertical="center"/>
      <protection/>
    </xf>
    <xf numFmtId="0" fontId="2" fillId="0" borderId="0" xfId="20" applyFont="1" applyFill="1" applyAlignment="1" applyProtection="1">
      <alignment horizontal="centerContinuous" vertical="center"/>
      <protection/>
    </xf>
    <xf numFmtId="0" fontId="2" fillId="0" borderId="0" xfId="20" applyFont="1" applyFill="1" applyBorder="1" applyAlignment="1" applyProtection="1">
      <alignment horizontal="centerContinuous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Border="1" applyAlignment="1" applyProtection="1">
      <alignment vertical="center"/>
      <protection/>
    </xf>
    <xf numFmtId="0" fontId="2" fillId="0" borderId="0" xfId="20" applyFont="1" applyFill="1" applyAlignment="1" applyProtection="1">
      <alignment vertical="center"/>
      <protection locked="0"/>
    </xf>
    <xf numFmtId="0" fontId="2" fillId="0" borderId="0" xfId="20" applyFont="1" applyBorder="1" applyAlignment="1" applyProtection="1">
      <alignment vertical="center"/>
      <protection/>
    </xf>
    <xf numFmtId="0" fontId="2" fillId="0" borderId="0" xfId="20" applyFont="1" applyAlignment="1" applyProtection="1">
      <alignment vertical="center"/>
      <protection/>
    </xf>
    <xf numFmtId="194" fontId="2" fillId="0" borderId="0" xfId="20" applyNumberFormat="1" applyFont="1" applyBorder="1" applyAlignment="1" applyProtection="1" quotePrefix="1">
      <alignment horizontal="right" vertical="center"/>
      <protection/>
    </xf>
    <xf numFmtId="0" fontId="2" fillId="0" borderId="0" xfId="20" applyFont="1" applyBorder="1" applyAlignment="1" applyProtection="1">
      <alignment/>
      <protection/>
    </xf>
    <xf numFmtId="196" fontId="2" fillId="0" borderId="0" xfId="20" applyNumberFormat="1" applyFont="1" applyFill="1" applyAlignment="1" applyProtection="1">
      <alignment vertical="center"/>
      <protection/>
    </xf>
    <xf numFmtId="0" fontId="2" fillId="0" borderId="0" xfId="20" applyFont="1" applyFill="1" applyBorder="1" applyAlignment="1" applyProtection="1">
      <alignment vertical="center"/>
      <protection locked="0"/>
    </xf>
    <xf numFmtId="0" fontId="2" fillId="0" borderId="0" xfId="20" applyFont="1" applyAlignment="1" applyProtection="1" quotePrefix="1">
      <alignment horizontal="left" vertical="center"/>
      <protection/>
    </xf>
    <xf numFmtId="0" fontId="2" fillId="0" borderId="0" xfId="20" applyFont="1" applyAlignment="1" applyProtection="1">
      <alignment horizontal="centerContinuous" vertical="center"/>
      <protection/>
    </xf>
    <xf numFmtId="0" fontId="2" fillId="0" borderId="0" xfId="20" applyFont="1" applyBorder="1" applyAlignment="1" applyProtection="1">
      <alignment horizontal="centerContinuous" vertical="center"/>
      <protection/>
    </xf>
    <xf numFmtId="194" fontId="2" fillId="0" borderId="0" xfId="20" applyNumberFormat="1" applyFont="1" applyAlignment="1" applyProtection="1">
      <alignment vertical="center"/>
      <protection/>
    </xf>
    <xf numFmtId="0" fontId="5" fillId="0" borderId="0" xfId="20" applyFont="1" applyBorder="1" applyAlignment="1" applyProtection="1">
      <alignment horizontal="centerContinuous" vertical="center"/>
      <protection/>
    </xf>
    <xf numFmtId="0" fontId="5" fillId="0" borderId="0" xfId="20" applyFont="1" applyAlignment="1" applyProtection="1">
      <alignment horizontal="centerContinuous" vertical="center"/>
      <protection/>
    </xf>
    <xf numFmtId="0" fontId="2" fillId="0" borderId="0" xfId="20" applyFont="1" applyAlignment="1" applyProtection="1">
      <alignment vertical="center"/>
      <protection locked="0"/>
    </xf>
    <xf numFmtId="0" fontId="2" fillId="0" borderId="0" xfId="20" applyFont="1" applyBorder="1" applyAlignment="1" applyProtection="1">
      <alignment vertical="center"/>
      <protection locked="0"/>
    </xf>
    <xf numFmtId="0" fontId="2" fillId="0" borderId="0" xfId="20" applyFont="1" applyAlignment="1" applyProtection="1" quotePrefix="1">
      <alignment horizontal="centerContinuous" vertical="center"/>
      <protection/>
    </xf>
    <xf numFmtId="0" fontId="2" fillId="0" borderId="0" xfId="20" applyFont="1" applyBorder="1" applyAlignment="1" applyProtection="1">
      <alignment horizontal="right" vertical="center"/>
      <protection/>
    </xf>
    <xf numFmtId="195" fontId="2" fillId="0" borderId="0" xfId="20" applyNumberFormat="1" applyFont="1" applyAlignment="1" applyProtection="1">
      <alignment vertical="center"/>
      <protection/>
    </xf>
    <xf numFmtId="0" fontId="2" fillId="0" borderId="0" xfId="20" applyFont="1" applyAlignment="1" applyProtection="1" quotePrefix="1">
      <alignment vertical="center"/>
      <protection/>
    </xf>
    <xf numFmtId="196" fontId="2" fillId="0" borderId="0" xfId="20" applyNumberFormat="1" applyFont="1" applyBorder="1" applyAlignment="1" applyProtection="1">
      <alignment horizontal="left" vertical="center"/>
      <protection/>
    </xf>
    <xf numFmtId="198" fontId="20" fillId="0" borderId="0" xfId="20" applyNumberFormat="1" applyFont="1" applyBorder="1" applyAlignment="1" applyProtection="1">
      <alignment vertical="center"/>
      <protection/>
    </xf>
    <xf numFmtId="0" fontId="2" fillId="0" borderId="0" xfId="20" applyFont="1" applyBorder="1" applyAlignment="1" applyProtection="1">
      <alignment horizontal="left" vertical="center"/>
      <protection/>
    </xf>
    <xf numFmtId="0" fontId="20" fillId="0" borderId="0" xfId="20" applyFont="1" applyBorder="1" applyAlignment="1" applyProtection="1">
      <alignment vertical="center"/>
      <protection/>
    </xf>
    <xf numFmtId="0" fontId="2" fillId="0" borderId="0" xfId="20" applyFont="1" applyAlignment="1">
      <alignment horizontal="centerContinuous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/>
      <protection/>
    </xf>
    <xf numFmtId="0" fontId="2" fillId="0" borderId="0" xfId="20" applyFont="1" applyAlignment="1" applyProtection="1">
      <alignment horizontal="right" vertical="center"/>
      <protection/>
    </xf>
    <xf numFmtId="0" fontId="17" fillId="0" borderId="0" xfId="21" applyFont="1" applyAlignment="1">
      <alignment vertical="center"/>
      <protection/>
    </xf>
    <xf numFmtId="0" fontId="5" fillId="0" borderId="0" xfId="21" applyFont="1" applyAlignment="1" applyProtection="1">
      <alignment horizontal="centerContinuous" vertical="center"/>
      <protection/>
    </xf>
    <xf numFmtId="0" fontId="21" fillId="0" borderId="0" xfId="21" applyFont="1" applyAlignment="1" applyProtection="1">
      <alignment horizontal="centerContinuous" vertical="center"/>
      <protection/>
    </xf>
    <xf numFmtId="0" fontId="8" fillId="0" borderId="0" xfId="21" applyFont="1" applyAlignment="1" applyProtection="1">
      <alignment horizontal="centerContinuous" vertical="center"/>
      <protection/>
    </xf>
    <xf numFmtId="0" fontId="8" fillId="0" borderId="0" xfId="21" applyFont="1" applyAlignment="1" applyProtection="1">
      <alignment vertical="center"/>
      <protection/>
    </xf>
    <xf numFmtId="0" fontId="17" fillId="0" borderId="0" xfId="21" applyAlignment="1">
      <alignment vertical="center" wrapText="1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6" fillId="0" borderId="0" xfId="21" applyFont="1" applyAlignment="1" applyProtection="1">
      <alignment horizontal="centerContinuous" vertical="center"/>
      <protection/>
    </xf>
    <xf numFmtId="0" fontId="6" fillId="0" borderId="0" xfId="21" applyFont="1" applyAlignment="1" applyProtection="1">
      <alignment horizontal="center" vertical="center"/>
      <protection/>
    </xf>
    <xf numFmtId="0" fontId="6" fillId="0" borderId="0" xfId="21" applyFont="1" applyAlignment="1" applyProtection="1">
      <alignment horizontal="center" vertical="center" wrapText="1"/>
      <protection/>
    </xf>
    <xf numFmtId="188" fontId="17" fillId="0" borderId="0" xfId="22" applyNumberFormat="1" applyFont="1">
      <alignment/>
      <protection/>
    </xf>
    <xf numFmtId="193" fontId="17" fillId="0" borderId="0" xfId="22" applyNumberFormat="1" applyFont="1">
      <alignment/>
      <protection/>
    </xf>
    <xf numFmtId="0" fontId="1" fillId="0" borderId="8" xfId="0" applyFont="1" applyBorder="1" applyAlignment="1">
      <alignment horizontal="center" vertical="center"/>
    </xf>
    <xf numFmtId="195" fontId="6" fillId="0" borderId="0" xfId="20" applyNumberFormat="1" applyFont="1" applyFill="1" applyAlignment="1" applyProtection="1">
      <alignment vertical="center"/>
      <protection/>
    </xf>
    <xf numFmtId="195" fontId="6" fillId="0" borderId="0" xfId="20" applyNumberFormat="1" applyFont="1" applyAlignment="1" applyProtection="1">
      <alignment vertical="center"/>
      <protection locked="0"/>
    </xf>
    <xf numFmtId="195" fontId="18" fillId="0" borderId="0" xfId="20" applyNumberFormat="1" applyFont="1" applyAlignment="1" applyProtection="1">
      <alignment vertical="center"/>
      <protection/>
    </xf>
    <xf numFmtId="195" fontId="6" fillId="0" borderId="0" xfId="20" applyNumberFormat="1" applyFont="1" applyAlignment="1" applyProtection="1">
      <alignment vertical="center"/>
      <protection/>
    </xf>
    <xf numFmtId="186" fontId="1" fillId="0" borderId="9" xfId="23" applyNumberFormat="1" applyFont="1" applyBorder="1" applyAlignment="1">
      <alignment horizontal="center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1" fillId="0" borderId="3" xfId="23" applyFont="1" applyBorder="1">
      <alignment/>
      <protection/>
    </xf>
    <xf numFmtId="186" fontId="1" fillId="0" borderId="3" xfId="23" applyNumberFormat="1" applyFont="1" applyBorder="1">
      <alignment/>
      <protection/>
    </xf>
    <xf numFmtId="0" fontId="1" fillId="0" borderId="0" xfId="23" applyFont="1" applyBorder="1">
      <alignment/>
      <protection/>
    </xf>
    <xf numFmtId="186" fontId="4" fillId="0" borderId="0" xfId="23" applyNumberFormat="1" applyFont="1" applyBorder="1" applyAlignment="1">
      <alignment horizontal="centerContinuous"/>
      <protection/>
    </xf>
    <xf numFmtId="0" fontId="1" fillId="0" borderId="0" xfId="23" applyFont="1" applyBorder="1" applyAlignment="1">
      <alignment horizontal="centerContinuous"/>
      <protection/>
    </xf>
    <xf numFmtId="186" fontId="1" fillId="0" borderId="0" xfId="23" applyNumberFormat="1" applyFont="1" applyBorder="1" applyAlignment="1">
      <alignment horizontal="centerContinuous"/>
      <protection/>
    </xf>
    <xf numFmtId="187" fontId="4" fillId="0" borderId="0" xfId="23" applyNumberFormat="1" applyFont="1" applyBorder="1" applyAlignment="1">
      <alignment horizontal="left"/>
      <protection/>
    </xf>
    <xf numFmtId="0" fontId="4" fillId="0" borderId="4" xfId="23" applyFont="1" applyBorder="1" applyAlignment="1">
      <alignment horizontal="left"/>
      <protection/>
    </xf>
    <xf numFmtId="188" fontId="4" fillId="0" borderId="0" xfId="23" applyNumberFormat="1" applyFont="1" applyBorder="1" applyAlignment="1">
      <alignment horizontal="right"/>
      <protection/>
    </xf>
    <xf numFmtId="188" fontId="4" fillId="0" borderId="0" xfId="23" applyNumberFormat="1" applyFont="1">
      <alignment/>
      <protection/>
    </xf>
    <xf numFmtId="187" fontId="1" fillId="0" borderId="0" xfId="23" applyNumberFormat="1" applyFont="1" applyBorder="1" applyAlignment="1" quotePrefix="1">
      <alignment horizontal="left"/>
      <protection/>
    </xf>
    <xf numFmtId="0" fontId="1" fillId="0" borderId="4" xfId="23" applyFont="1" applyBorder="1" applyAlignment="1" quotePrefix="1">
      <alignment horizontal="left"/>
      <protection/>
    </xf>
    <xf numFmtId="188" fontId="1" fillId="0" borderId="0" xfId="23" applyNumberFormat="1" applyFont="1">
      <alignment/>
      <protection/>
    </xf>
    <xf numFmtId="189" fontId="1" fillId="0" borderId="0" xfId="23" applyNumberFormat="1" applyFont="1">
      <alignment/>
      <protection/>
    </xf>
    <xf numFmtId="187" fontId="1" fillId="0" borderId="0" xfId="24" applyNumberFormat="1" applyFont="1" applyBorder="1">
      <alignment/>
      <protection/>
    </xf>
    <xf numFmtId="0" fontId="1" fillId="0" borderId="4" xfId="23" applyFont="1" applyBorder="1">
      <alignment/>
      <protection/>
    </xf>
    <xf numFmtId="186" fontId="25" fillId="0" borderId="0" xfId="23" applyNumberFormat="1" applyFont="1">
      <alignment/>
      <protection/>
    </xf>
    <xf numFmtId="190" fontId="25" fillId="0" borderId="0" xfId="23" applyNumberFormat="1" applyFont="1">
      <alignment/>
      <protection/>
    </xf>
    <xf numFmtId="0" fontId="25" fillId="0" borderId="0" xfId="23" applyFont="1">
      <alignment/>
      <protection/>
    </xf>
    <xf numFmtId="171" fontId="25" fillId="0" borderId="0" xfId="23" applyNumberFormat="1" applyFont="1">
      <alignment/>
      <protection/>
    </xf>
    <xf numFmtId="187" fontId="4" fillId="0" borderId="0" xfId="24" applyNumberFormat="1" applyFont="1" applyBorder="1">
      <alignment/>
      <protection/>
    </xf>
    <xf numFmtId="0" fontId="4" fillId="0" borderId="4" xfId="23" applyFont="1" applyBorder="1">
      <alignment/>
      <protection/>
    </xf>
    <xf numFmtId="187" fontId="1" fillId="0" borderId="0" xfId="23" applyNumberFormat="1" applyFont="1" applyBorder="1">
      <alignment/>
      <protection/>
    </xf>
    <xf numFmtId="188" fontId="26" fillId="0" borderId="0" xfId="23" applyNumberFormat="1" applyFont="1">
      <alignment/>
      <protection/>
    </xf>
    <xf numFmtId="0" fontId="4" fillId="0" borderId="0" xfId="23" applyFont="1" applyBorder="1" applyAlignment="1" quotePrefix="1">
      <alignment horizontal="right"/>
      <protection/>
    </xf>
    <xf numFmtId="0" fontId="4" fillId="0" borderId="4" xfId="23" applyFont="1" applyBorder="1" applyAlignment="1" quotePrefix="1">
      <alignment horizontal="right"/>
      <protection/>
    </xf>
    <xf numFmtId="0" fontId="1" fillId="0" borderId="0" xfId="23" applyFont="1" applyBorder="1" applyAlignment="1" quotePrefix="1">
      <alignment horizontal="right"/>
      <protection/>
    </xf>
    <xf numFmtId="0" fontId="1" fillId="0" borderId="4" xfId="23" applyFont="1" applyBorder="1" applyAlignment="1" quotePrefix="1">
      <alignment horizontal="right"/>
      <protection/>
    </xf>
    <xf numFmtId="0" fontId="1" fillId="0" borderId="0" xfId="24" applyFont="1" applyBorder="1">
      <alignment/>
      <protection/>
    </xf>
    <xf numFmtId="0" fontId="1" fillId="0" borderId="0" xfId="24" applyFont="1">
      <alignment/>
      <protection/>
    </xf>
    <xf numFmtId="190" fontId="1" fillId="0" borderId="0" xfId="24" applyNumberFormat="1" applyFont="1" applyAlignment="1">
      <alignment horizontal="centerContinuous"/>
      <protection/>
    </xf>
    <xf numFmtId="186" fontId="1" fillId="0" borderId="0" xfId="24" applyNumberFormat="1" applyFont="1" applyAlignment="1">
      <alignment horizontal="centerContinuous"/>
      <protection/>
    </xf>
    <xf numFmtId="0" fontId="1" fillId="0" borderId="0" xfId="24" applyFont="1" applyAlignment="1">
      <alignment horizontal="centerContinuous"/>
      <protection/>
    </xf>
    <xf numFmtId="190" fontId="1" fillId="0" borderId="0" xfId="24" applyNumberFormat="1" applyFont="1">
      <alignment/>
      <protection/>
    </xf>
    <xf numFmtId="186" fontId="1" fillId="0" borderId="0" xfId="24" applyNumberFormat="1" applyFont="1">
      <alignment/>
      <protection/>
    </xf>
    <xf numFmtId="0" fontId="1" fillId="0" borderId="4" xfId="24" applyFont="1" applyBorder="1" applyAlignment="1" quotePrefix="1">
      <alignment horizontal="left"/>
      <protection/>
    </xf>
    <xf numFmtId="188" fontId="4" fillId="0" borderId="0" xfId="24" applyNumberFormat="1" applyFont="1">
      <alignment/>
      <protection/>
    </xf>
    <xf numFmtId="189" fontId="4" fillId="0" borderId="0" xfId="24" applyNumberFormat="1" applyFont="1" applyProtection="1">
      <alignment/>
      <protection locked="0"/>
    </xf>
    <xf numFmtId="188" fontId="4" fillId="0" borderId="0" xfId="24" applyNumberFormat="1" applyFont="1" applyProtection="1">
      <alignment/>
      <protection locked="0"/>
    </xf>
    <xf numFmtId="187" fontId="1" fillId="0" borderId="0" xfId="24" applyNumberFormat="1" applyFont="1" applyBorder="1" applyAlignment="1" quotePrefix="1">
      <alignment horizontal="left"/>
      <protection/>
    </xf>
    <xf numFmtId="189" fontId="1" fillId="0" borderId="0" xfId="24" applyNumberFormat="1" applyFont="1" applyProtection="1">
      <alignment/>
      <protection locked="0"/>
    </xf>
    <xf numFmtId="188" fontId="1" fillId="0" borderId="0" xfId="24" applyNumberFormat="1" applyFont="1" applyProtection="1">
      <alignment/>
      <protection locked="0"/>
    </xf>
    <xf numFmtId="190" fontId="25" fillId="0" borderId="0" xfId="24" applyNumberFormat="1" applyFont="1" applyProtection="1">
      <alignment/>
      <protection locked="0"/>
    </xf>
    <xf numFmtId="186" fontId="25" fillId="0" borderId="0" xfId="24" applyNumberFormat="1" applyFont="1" applyProtection="1">
      <alignment/>
      <protection locked="0"/>
    </xf>
    <xf numFmtId="0" fontId="25" fillId="0" borderId="0" xfId="24" applyFont="1">
      <alignment/>
      <protection/>
    </xf>
    <xf numFmtId="171" fontId="25" fillId="0" borderId="0" xfId="24" applyNumberFormat="1" applyFont="1">
      <alignment/>
      <protection/>
    </xf>
    <xf numFmtId="0" fontId="4" fillId="0" borderId="0" xfId="24" applyFont="1" applyBorder="1" applyAlignment="1">
      <alignment horizontal="right"/>
      <protection/>
    </xf>
    <xf numFmtId="0" fontId="1" fillId="0" borderId="0" xfId="24" applyFont="1" applyBorder="1" applyAlignment="1" quotePrefix="1">
      <alignment horizontal="left"/>
      <protection/>
    </xf>
    <xf numFmtId="189" fontId="4" fillId="0" borderId="0" xfId="24" applyNumberFormat="1" applyFont="1">
      <alignment/>
      <protection/>
    </xf>
    <xf numFmtId="193" fontId="4" fillId="0" borderId="0" xfId="24" applyNumberFormat="1" applyFont="1">
      <alignment/>
      <protection/>
    </xf>
    <xf numFmtId="189" fontId="1" fillId="0" borderId="0" xfId="24" applyNumberFormat="1" applyFont="1">
      <alignment/>
      <protection/>
    </xf>
    <xf numFmtId="193" fontId="1" fillId="0" borderId="0" xfId="24" applyNumberFormat="1" applyFont="1">
      <alignment/>
      <protection/>
    </xf>
    <xf numFmtId="193" fontId="1" fillId="0" borderId="0" xfId="23" applyNumberFormat="1" applyFont="1">
      <alignment/>
      <protection/>
    </xf>
    <xf numFmtId="193" fontId="1" fillId="0" borderId="0" xfId="24" applyNumberFormat="1" applyFont="1" applyAlignment="1">
      <alignment horizontal="right"/>
      <protection/>
    </xf>
    <xf numFmtId="193" fontId="1" fillId="0" borderId="0" xfId="23" applyNumberFormat="1" applyFont="1" applyAlignment="1" quotePrefix="1">
      <alignment horizontal="right"/>
      <protection/>
    </xf>
    <xf numFmtId="193" fontId="1" fillId="0" borderId="0" xfId="23" applyNumberFormat="1" applyFont="1" applyAlignment="1">
      <alignment horizontal="right"/>
      <protection/>
    </xf>
    <xf numFmtId="190" fontId="25" fillId="0" borderId="0" xfId="24" applyNumberFormat="1" applyFont="1">
      <alignment/>
      <protection/>
    </xf>
    <xf numFmtId="193" fontId="25" fillId="0" borderId="0" xfId="24" applyNumberFormat="1" applyFont="1">
      <alignment/>
      <protection/>
    </xf>
    <xf numFmtId="193" fontId="4" fillId="0" borderId="0" xfId="23" applyNumberFormat="1" applyFont="1">
      <alignment/>
      <protection/>
    </xf>
    <xf numFmtId="0" fontId="1" fillId="0" borderId="3" xfId="21" applyFont="1" applyBorder="1" applyAlignment="1" applyProtection="1">
      <alignment vertical="center"/>
      <protection/>
    </xf>
    <xf numFmtId="0" fontId="1" fillId="0" borderId="10" xfId="21" applyFont="1" applyBorder="1" applyAlignment="1" applyProtection="1">
      <alignment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Border="1" applyAlignment="1" applyProtection="1">
      <alignment horizontal="centerContinuous" vertical="center"/>
      <protection/>
    </xf>
    <xf numFmtId="0" fontId="1" fillId="0" borderId="4" xfId="21" applyFont="1" applyBorder="1" applyAlignment="1" applyProtection="1">
      <alignment horizontal="centerContinuous" vertical="center"/>
      <protection/>
    </xf>
    <xf numFmtId="0" fontId="1" fillId="0" borderId="1" xfId="21" applyFont="1" applyBorder="1" applyAlignment="1" applyProtection="1">
      <alignment horizontal="centerContinuous" vertical="center"/>
      <protection/>
    </xf>
    <xf numFmtId="0" fontId="1" fillId="0" borderId="2" xfId="21" applyFont="1" applyBorder="1" applyAlignment="1" applyProtection="1">
      <alignment horizontal="centerContinuous" vertical="center"/>
      <protection/>
    </xf>
    <xf numFmtId="0" fontId="1" fillId="0" borderId="0" xfId="21" applyFont="1" applyBorder="1" applyAlignment="1" applyProtection="1">
      <alignment horizontal="center" vertical="center"/>
      <protection/>
    </xf>
    <xf numFmtId="0" fontId="1" fillId="0" borderId="0" xfId="21" applyNumberFormat="1" applyFont="1" applyBorder="1" applyAlignment="1" applyProtection="1">
      <alignment horizontal="centerContinuous" vertical="center"/>
      <protection/>
    </xf>
    <xf numFmtId="0" fontId="1" fillId="0" borderId="7" xfId="21" applyFont="1" applyBorder="1" applyAlignment="1" applyProtection="1">
      <alignment horizontal="center" vertical="center"/>
      <protection/>
    </xf>
    <xf numFmtId="0" fontId="1" fillId="0" borderId="7" xfId="21" applyFont="1" applyBorder="1" applyAlignment="1" applyProtection="1">
      <alignment vertical="center"/>
      <protection/>
    </xf>
    <xf numFmtId="0" fontId="1" fillId="0" borderId="11" xfId="21" applyFont="1" applyBorder="1" applyAlignment="1" applyProtection="1">
      <alignment vertical="center"/>
      <protection/>
    </xf>
    <xf numFmtId="0" fontId="1" fillId="0" borderId="7" xfId="21" applyFont="1" applyBorder="1" applyAlignment="1" applyProtection="1">
      <alignment horizontal="centerContinuous" vertical="center"/>
      <protection/>
    </xf>
    <xf numFmtId="0" fontId="1" fillId="0" borderId="7" xfId="21" applyFont="1" applyBorder="1" applyAlignment="1">
      <alignment horizontal="centerContinuous" vertical="center"/>
      <protection/>
    </xf>
    <xf numFmtId="0" fontId="1" fillId="0" borderId="11" xfId="21" applyFont="1" applyBorder="1" applyAlignment="1" applyProtection="1">
      <alignment horizontal="centerContinuous" vertical="center"/>
      <protection/>
    </xf>
    <xf numFmtId="0" fontId="1" fillId="0" borderId="0" xfId="21" applyFont="1" applyBorder="1" applyAlignment="1" applyProtection="1">
      <alignment vertical="center"/>
      <protection/>
    </xf>
    <xf numFmtId="0" fontId="1" fillId="0" borderId="0" xfId="21" applyFont="1" applyBorder="1" applyAlignment="1">
      <alignment horizontal="centerContinuous" vertical="center"/>
      <protection/>
    </xf>
    <xf numFmtId="0" fontId="1" fillId="0" borderId="0" xfId="21" applyFont="1" applyAlignment="1" applyProtection="1">
      <alignment vertical="center"/>
      <protection/>
    </xf>
    <xf numFmtId="196" fontId="1" fillId="0" borderId="0" xfId="21" applyNumberFormat="1" applyFont="1" applyAlignment="1" applyProtection="1">
      <alignment horizontal="centerContinuous" vertical="center"/>
      <protection/>
    </xf>
    <xf numFmtId="0" fontId="1" fillId="0" borderId="4" xfId="21" applyFont="1" applyBorder="1" applyAlignment="1" applyProtection="1">
      <alignment vertical="center"/>
      <protection/>
    </xf>
    <xf numFmtId="193" fontId="1" fillId="0" borderId="0" xfId="21" applyNumberFormat="1" applyFont="1" applyAlignment="1">
      <alignment vertical="center"/>
      <protection/>
    </xf>
    <xf numFmtId="206" fontId="1" fillId="0" borderId="0" xfId="21" applyNumberFormat="1" applyFont="1" applyAlignment="1">
      <alignment vertical="center"/>
      <protection/>
    </xf>
    <xf numFmtId="205" fontId="7" fillId="0" borderId="0" xfId="21" applyNumberFormat="1" applyFont="1" applyAlignment="1" applyProtection="1">
      <alignment vertical="center"/>
      <protection/>
    </xf>
    <xf numFmtId="0" fontId="4" fillId="0" borderId="0" xfId="21" applyFont="1" applyAlignment="1" applyProtection="1">
      <alignment horizontal="right" vertical="center"/>
      <protection/>
    </xf>
    <xf numFmtId="0" fontId="4" fillId="0" borderId="4" xfId="21" applyFont="1" applyBorder="1" applyAlignment="1" applyProtection="1">
      <alignment vertical="center"/>
      <protection/>
    </xf>
    <xf numFmtId="193" fontId="4" fillId="0" borderId="0" xfId="21" applyNumberFormat="1" applyFont="1" applyAlignment="1">
      <alignment vertical="center"/>
      <protection/>
    </xf>
    <xf numFmtId="206" fontId="4" fillId="0" borderId="0" xfId="21" applyNumberFormat="1" applyFont="1" applyAlignment="1">
      <alignment vertical="center"/>
      <protection/>
    </xf>
    <xf numFmtId="205" fontId="9" fillId="0" borderId="0" xfId="21" applyNumberFormat="1" applyFont="1" applyAlignment="1" applyProtection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 applyProtection="1">
      <alignment vertical="center"/>
      <protection/>
    </xf>
    <xf numFmtId="206" fontId="7" fillId="0" borderId="0" xfId="21" applyNumberFormat="1" applyFont="1" applyBorder="1" applyAlignment="1" applyProtection="1">
      <alignment vertical="center"/>
      <protection/>
    </xf>
    <xf numFmtId="0" fontId="1" fillId="0" borderId="0" xfId="20" applyFont="1" applyBorder="1" applyAlignment="1" applyProtection="1">
      <alignment vertical="center"/>
      <protection/>
    </xf>
    <xf numFmtId="0" fontId="1" fillId="0" borderId="0" xfId="20" applyFont="1" applyAlignment="1" applyProtection="1">
      <alignment vertical="center"/>
      <protection/>
    </xf>
    <xf numFmtId="194" fontId="1" fillId="0" borderId="0" xfId="20" applyNumberFormat="1" applyFont="1" applyBorder="1" applyAlignment="1" applyProtection="1" quotePrefix="1">
      <alignment horizontal="right" vertical="center"/>
      <protection/>
    </xf>
    <xf numFmtId="0" fontId="10" fillId="0" borderId="0" xfId="20" applyFont="1" applyBorder="1" applyAlignment="1" applyProtection="1">
      <alignment vertical="center"/>
      <protection/>
    </xf>
    <xf numFmtId="0" fontId="6" fillId="0" borderId="3" xfId="20" applyFont="1" applyFill="1" applyBorder="1" applyAlignment="1" applyProtection="1">
      <alignment horizontal="centerContinuous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4" xfId="20" applyFont="1" applyFill="1" applyBorder="1" applyAlignment="1" applyProtection="1">
      <alignment horizontal="center" vertical="center"/>
      <protection/>
    </xf>
    <xf numFmtId="0" fontId="6" fillId="0" borderId="5" xfId="20" applyFont="1" applyFill="1" applyBorder="1" applyAlignment="1" applyProtection="1">
      <alignment horizontal="center" vertical="center"/>
      <protection/>
    </xf>
    <xf numFmtId="0" fontId="6" fillId="0" borderId="10" xfId="20" applyFont="1" applyFill="1" applyBorder="1" applyAlignment="1" applyProtection="1">
      <alignment horizontal="centerContinuous" vertical="center"/>
      <protection/>
    </xf>
    <xf numFmtId="0" fontId="6" fillId="0" borderId="12" xfId="20" applyFont="1" applyFill="1" applyBorder="1" applyAlignment="1" applyProtection="1">
      <alignment horizontal="centerContinuous" vertical="center"/>
      <protection/>
    </xf>
    <xf numFmtId="0" fontId="6" fillId="0" borderId="1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horizontal="center"/>
      <protection/>
    </xf>
    <xf numFmtId="0" fontId="6" fillId="0" borderId="13" xfId="20" applyFont="1" applyFill="1" applyBorder="1" applyAlignment="1" applyProtection="1">
      <alignment vertical="center"/>
      <protection/>
    </xf>
    <xf numFmtId="0" fontId="6" fillId="0" borderId="4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18" fillId="0" borderId="0" xfId="20" applyFont="1" applyFill="1" applyBorder="1" applyAlignment="1" applyProtection="1">
      <alignment horizontal="centerContinuous" vertical="center"/>
      <protection/>
    </xf>
    <xf numFmtId="196" fontId="18" fillId="0" borderId="0" xfId="20" applyNumberFormat="1" applyFont="1" applyFill="1" applyBorder="1" applyAlignment="1" applyProtection="1">
      <alignment horizontal="left" vertical="center"/>
      <protection/>
    </xf>
    <xf numFmtId="0" fontId="6" fillId="0" borderId="4" xfId="20" applyFont="1" applyFill="1" applyBorder="1" applyAlignment="1" applyProtection="1" quotePrefix="1">
      <alignment vertical="center"/>
      <protection/>
    </xf>
    <xf numFmtId="195" fontId="18" fillId="0" borderId="4" xfId="20" applyNumberFormat="1" applyFont="1" applyFill="1" applyBorder="1" applyAlignment="1" applyProtection="1">
      <alignment vertical="center"/>
      <protection/>
    </xf>
    <xf numFmtId="195" fontId="18" fillId="0" borderId="0" xfId="20" applyNumberFormat="1" applyFont="1" applyFill="1" applyBorder="1" applyAlignment="1" applyProtection="1">
      <alignment vertical="center"/>
      <protection/>
    </xf>
    <xf numFmtId="197" fontId="18" fillId="0" borderId="4" xfId="20" applyNumberFormat="1" applyFont="1" applyFill="1" applyBorder="1" applyAlignment="1" applyProtection="1">
      <alignment vertical="center"/>
      <protection/>
    </xf>
    <xf numFmtId="197" fontId="6" fillId="0" borderId="4" xfId="20" applyNumberFormat="1" applyFont="1" applyFill="1" applyBorder="1" applyAlignment="1" applyProtection="1">
      <alignment vertical="center"/>
      <protection/>
    </xf>
    <xf numFmtId="197" fontId="6" fillId="0" borderId="0" xfId="20" applyNumberFormat="1" applyFont="1" applyFill="1" applyBorder="1" applyAlignment="1" applyProtection="1">
      <alignment vertical="center"/>
      <protection/>
    </xf>
    <xf numFmtId="195" fontId="6" fillId="0" borderId="4" xfId="20" applyNumberFormat="1" applyFont="1" applyFill="1" applyBorder="1" applyAlignment="1" applyProtection="1">
      <alignment vertical="center"/>
      <protection/>
    </xf>
    <xf numFmtId="195" fontId="6" fillId="0" borderId="4" xfId="20" applyNumberFormat="1" applyFont="1" applyFill="1" applyBorder="1" applyAlignment="1" applyProtection="1">
      <alignment vertical="center"/>
      <protection locked="0"/>
    </xf>
    <xf numFmtId="195" fontId="6" fillId="0" borderId="0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 locked="0"/>
    </xf>
    <xf numFmtId="197" fontId="6" fillId="0" borderId="0" xfId="20" applyNumberFormat="1" applyFont="1" applyFill="1" applyBorder="1" applyAlignment="1" applyProtection="1">
      <alignment vertical="center"/>
      <protection locked="0"/>
    </xf>
    <xf numFmtId="195" fontId="6" fillId="0" borderId="0" xfId="20" applyNumberFormat="1" applyFont="1" applyFill="1" applyBorder="1" applyAlignment="1" applyProtection="1" quotePrefix="1">
      <alignment horizontal="right" vertical="center"/>
      <protection locked="0"/>
    </xf>
    <xf numFmtId="195" fontId="6" fillId="0" borderId="0" xfId="20" applyNumberFormat="1" applyFont="1" applyFill="1" applyBorder="1" applyAlignment="1" applyProtection="1">
      <alignment vertical="center"/>
      <protection/>
    </xf>
    <xf numFmtId="195" fontId="18" fillId="0" borderId="5" xfId="20" applyNumberFormat="1" applyFont="1" applyFill="1" applyBorder="1" applyAlignment="1" applyProtection="1">
      <alignment vertical="center"/>
      <protection/>
    </xf>
    <xf numFmtId="195" fontId="6" fillId="0" borderId="5" xfId="20" applyNumberFormat="1" applyFont="1" applyFill="1" applyBorder="1" applyAlignment="1" applyProtection="1">
      <alignment vertical="center"/>
      <protection locked="0"/>
    </xf>
    <xf numFmtId="195" fontId="18" fillId="0" borderId="6" xfId="20" applyNumberFormat="1" applyFont="1" applyFill="1" applyBorder="1" applyAlignment="1" applyProtection="1">
      <alignment vertical="center"/>
      <protection/>
    </xf>
    <xf numFmtId="195" fontId="6" fillId="0" borderId="6" xfId="20" applyNumberFormat="1" applyFont="1" applyFill="1" applyBorder="1" applyAlignment="1" applyProtection="1">
      <alignment vertical="center"/>
      <protection locked="0"/>
    </xf>
    <xf numFmtId="197" fontId="6" fillId="0" borderId="6" xfId="20" applyNumberFormat="1" applyFont="1" applyFill="1" applyBorder="1" applyAlignment="1" applyProtection="1">
      <alignment vertical="center"/>
      <protection/>
    </xf>
    <xf numFmtId="195" fontId="6" fillId="0" borderId="4" xfId="20" applyNumberFormat="1" applyFont="1" applyFill="1" applyBorder="1" applyAlignment="1" applyProtection="1" quotePrefix="1">
      <alignment horizontal="right" vertical="center"/>
      <protection locked="0"/>
    </xf>
    <xf numFmtId="0" fontId="18" fillId="0" borderId="0" xfId="20" applyFont="1" applyFill="1" applyBorder="1" applyAlignment="1" applyProtection="1" quotePrefix="1">
      <alignment horizontal="centerContinuous" vertical="center"/>
      <protection/>
    </xf>
    <xf numFmtId="196" fontId="6" fillId="0" borderId="0" xfId="20" applyNumberFormat="1" applyFont="1" applyFill="1" applyBorder="1" applyAlignment="1" applyProtection="1">
      <alignment horizontal="centerContinuous" vertical="center"/>
      <protection/>
    </xf>
    <xf numFmtId="0" fontId="18" fillId="0" borderId="0" xfId="20" applyFont="1" applyFill="1" applyBorder="1" applyAlignment="1" applyProtection="1" quotePrefix="1">
      <alignment vertical="center"/>
      <protection/>
    </xf>
    <xf numFmtId="195" fontId="6" fillId="0" borderId="6" xfId="20" applyNumberFormat="1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horizontal="centerContinuous" vertical="center"/>
      <protection/>
    </xf>
    <xf numFmtId="197" fontId="18" fillId="0" borderId="0" xfId="20" applyNumberFormat="1" applyFont="1" applyFill="1" applyBorder="1" applyAlignment="1" applyProtection="1">
      <alignment vertical="center"/>
      <protection/>
    </xf>
    <xf numFmtId="197" fontId="6" fillId="0" borderId="4" xfId="20" applyNumberFormat="1" applyFont="1" applyFill="1" applyBorder="1" applyAlignment="1" applyProtection="1" quotePrefix="1">
      <alignment horizontal="right" vertical="center"/>
      <protection/>
    </xf>
    <xf numFmtId="0" fontId="18" fillId="0" borderId="4" xfId="20" applyFont="1" applyFill="1" applyBorder="1" applyAlignment="1" applyProtection="1" quotePrefix="1">
      <alignment horizontal="centerContinuous" vertical="center"/>
      <protection/>
    </xf>
    <xf numFmtId="0" fontId="6" fillId="0" borderId="9" xfId="20" applyFont="1" applyBorder="1" applyAlignment="1" applyProtection="1">
      <alignment vertical="center"/>
      <protection/>
    </xf>
    <xf numFmtId="0" fontId="6" fillId="0" borderId="1" xfId="20" applyFont="1" applyBorder="1" applyAlignment="1" applyProtection="1">
      <alignment horizontal="centerContinuous" vertical="center"/>
      <protection/>
    </xf>
    <xf numFmtId="0" fontId="6" fillId="0" borderId="12" xfId="20" applyFont="1" applyBorder="1" applyAlignment="1" applyProtection="1">
      <alignment horizontal="centerContinuous" vertical="center"/>
      <protection/>
    </xf>
    <xf numFmtId="0" fontId="6" fillId="0" borderId="0" xfId="20" applyFont="1" applyAlignment="1" applyProtection="1">
      <alignment vertical="center"/>
      <protection/>
    </xf>
    <xf numFmtId="0" fontId="6" fillId="0" borderId="5" xfId="20" applyFont="1" applyBorder="1" applyAlignment="1" applyProtection="1">
      <alignment vertical="center"/>
      <protection/>
    </xf>
    <xf numFmtId="0" fontId="6" fillId="0" borderId="14" xfId="20" applyFont="1" applyBorder="1" applyAlignment="1" applyProtection="1">
      <alignment horizontal="centerContinuous" vertical="center"/>
      <protection/>
    </xf>
    <xf numFmtId="0" fontId="6" fillId="0" borderId="0" xfId="20" applyFont="1" applyAlignment="1" applyProtection="1">
      <alignment horizontal="centerContinuous" vertical="center"/>
      <protection/>
    </xf>
    <xf numFmtId="0" fontId="6" fillId="0" borderId="4" xfId="20" applyFont="1" applyBorder="1" applyAlignment="1" applyProtection="1">
      <alignment horizontal="centerContinuous" vertical="center"/>
      <protection/>
    </xf>
    <xf numFmtId="0" fontId="6" fillId="0" borderId="0" xfId="20" applyFont="1" applyBorder="1" applyAlignment="1" applyProtection="1">
      <alignment vertical="center"/>
      <protection/>
    </xf>
    <xf numFmtId="0" fontId="6" fillId="0" borderId="5" xfId="20" applyFont="1" applyBorder="1" applyAlignment="1" applyProtection="1">
      <alignment horizontal="center" vertical="center"/>
      <protection/>
    </xf>
    <xf numFmtId="0" fontId="6" fillId="0" borderId="9" xfId="20" applyFont="1" applyBorder="1" applyAlignment="1" applyProtection="1">
      <alignment horizontal="center" vertical="center"/>
      <protection/>
    </xf>
    <xf numFmtId="0" fontId="6" fillId="0" borderId="3" xfId="20" applyFont="1" applyBorder="1" applyAlignment="1" applyProtection="1">
      <alignment horizontal="centerContinuous" vertical="center"/>
      <protection/>
    </xf>
    <xf numFmtId="0" fontId="6" fillId="0" borderId="10" xfId="20" applyFont="1" applyBorder="1" applyAlignment="1" applyProtection="1">
      <alignment horizontal="centerContinuous" vertical="center"/>
      <protection/>
    </xf>
    <xf numFmtId="0" fontId="6" fillId="0" borderId="6" xfId="20" applyFont="1" applyBorder="1" applyAlignment="1" applyProtection="1">
      <alignment horizontal="center" vertical="center"/>
      <protection/>
    </xf>
    <xf numFmtId="0" fontId="6" fillId="0" borderId="13" xfId="20" applyFont="1" applyBorder="1" applyAlignment="1" applyProtection="1">
      <alignment horizontal="center" vertical="center"/>
      <protection/>
    </xf>
    <xf numFmtId="0" fontId="6" fillId="0" borderId="15" xfId="20" applyFont="1" applyBorder="1" applyAlignment="1" applyProtection="1">
      <alignment vertical="center"/>
      <protection/>
    </xf>
    <xf numFmtId="0" fontId="6" fillId="0" borderId="7" xfId="20" applyFont="1" applyBorder="1" applyAlignment="1" applyProtection="1">
      <alignment horizontal="centerContinuous" vertical="center"/>
      <protection/>
    </xf>
    <xf numFmtId="196" fontId="6" fillId="0" borderId="0" xfId="20" applyNumberFormat="1" applyFont="1" applyBorder="1" applyAlignment="1" applyProtection="1">
      <alignment vertical="center"/>
      <protection/>
    </xf>
    <xf numFmtId="0" fontId="6" fillId="0" borderId="0" xfId="20" applyFont="1" applyBorder="1" applyAlignment="1" applyProtection="1" quotePrefix="1">
      <alignment vertical="center"/>
      <protection/>
    </xf>
    <xf numFmtId="195" fontId="6" fillId="0" borderId="5" xfId="20" applyNumberFormat="1" applyFont="1" applyBorder="1" applyAlignment="1" applyProtection="1" quotePrefix="1">
      <alignment horizontal="right" vertical="center"/>
      <protection/>
    </xf>
    <xf numFmtId="195" fontId="6" fillId="0" borderId="4" xfId="20" applyNumberFormat="1" applyFont="1" applyBorder="1" applyAlignment="1" applyProtection="1" quotePrefix="1">
      <alignment horizontal="right" vertical="center"/>
      <protection/>
    </xf>
    <xf numFmtId="195" fontId="6" fillId="0" borderId="4" xfId="20" applyNumberFormat="1" applyFont="1" applyBorder="1" applyAlignment="1" applyProtection="1">
      <alignment vertical="center"/>
      <protection/>
    </xf>
    <xf numFmtId="195" fontId="6" fillId="0" borderId="6" xfId="20" applyNumberFormat="1" applyFont="1" applyBorder="1" applyAlignment="1" applyProtection="1" quotePrefix="1">
      <alignment horizontal="right" vertical="center"/>
      <protection/>
    </xf>
    <xf numFmtId="0" fontId="6" fillId="0" borderId="0" xfId="20" applyFont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95" fontId="18" fillId="0" borderId="5" xfId="20" applyNumberFormat="1" applyFont="1" applyBorder="1" applyAlignment="1" applyProtection="1" quotePrefix="1">
      <alignment horizontal="right" vertical="center"/>
      <protection/>
    </xf>
    <xf numFmtId="195" fontId="18" fillId="0" borderId="4" xfId="20" applyNumberFormat="1" applyFont="1" applyBorder="1" applyAlignment="1" applyProtection="1" quotePrefix="1">
      <alignment horizontal="right" vertical="center"/>
      <protection/>
    </xf>
    <xf numFmtId="195" fontId="18" fillId="0" borderId="0" xfId="20" applyNumberFormat="1" applyFont="1" applyBorder="1" applyAlignment="1" applyProtection="1" quotePrefix="1">
      <alignment horizontal="right" vertical="center"/>
      <protection/>
    </xf>
    <xf numFmtId="0" fontId="18" fillId="0" borderId="0" xfId="20" applyFont="1" applyAlignment="1" applyProtection="1">
      <alignment vertical="center"/>
      <protection/>
    </xf>
    <xf numFmtId="195" fontId="6" fillId="0" borderId="0" xfId="20" applyNumberFormat="1" applyFont="1" applyBorder="1" applyAlignment="1" applyProtection="1">
      <alignment vertical="center"/>
      <protection/>
    </xf>
    <xf numFmtId="195" fontId="6" fillId="0" borderId="6" xfId="20" applyNumberFormat="1" applyFont="1" applyBorder="1" applyAlignment="1" applyProtection="1">
      <alignment vertical="center"/>
      <protection/>
    </xf>
    <xf numFmtId="194" fontId="6" fillId="0" borderId="0" xfId="20" applyNumberFormat="1" applyFont="1" applyBorder="1" applyAlignment="1" applyProtection="1">
      <alignment vertical="center"/>
      <protection/>
    </xf>
    <xf numFmtId="194" fontId="6" fillId="0" borderId="0" xfId="20" applyNumberFormat="1" applyFont="1" applyBorder="1" applyAlignment="1" applyProtection="1" quotePrefix="1">
      <alignment horizontal="right" vertical="center"/>
      <protection/>
    </xf>
    <xf numFmtId="0" fontId="18" fillId="0" borderId="0" xfId="20" applyFont="1" applyBorder="1" applyAlignment="1" applyProtection="1">
      <alignment horizontal="centerContinuous" vertical="center"/>
      <protection/>
    </xf>
    <xf numFmtId="0" fontId="6" fillId="0" borderId="0" xfId="20" applyFont="1" applyBorder="1" applyAlignment="1" applyProtection="1">
      <alignment horizontal="centerContinuous" vertical="center"/>
      <protection/>
    </xf>
    <xf numFmtId="195" fontId="18" fillId="0" borderId="0" xfId="20" applyNumberFormat="1" applyFont="1" applyBorder="1" applyAlignment="1" applyProtection="1">
      <alignment horizontal="centerContinuous" vertical="center"/>
      <protection/>
    </xf>
    <xf numFmtId="0" fontId="6" fillId="0" borderId="13" xfId="20" applyFont="1" applyBorder="1" applyAlignment="1" applyProtection="1">
      <alignment vertical="center"/>
      <protection/>
    </xf>
    <xf numFmtId="196" fontId="18" fillId="0" borderId="0" xfId="20" applyNumberFormat="1" applyFont="1" applyBorder="1" applyAlignment="1" applyProtection="1">
      <alignment horizontal="left" vertical="center"/>
      <protection locked="0"/>
    </xf>
    <xf numFmtId="0" fontId="18" fillId="0" borderId="4" xfId="20" applyFont="1" applyBorder="1" applyAlignment="1" applyProtection="1">
      <alignment vertical="center"/>
      <protection/>
    </xf>
    <xf numFmtId="195" fontId="18" fillId="0" borderId="0" xfId="20" applyNumberFormat="1" applyFont="1" applyAlignment="1" applyProtection="1">
      <alignment vertical="center"/>
      <protection locked="0"/>
    </xf>
    <xf numFmtId="0" fontId="18" fillId="0" borderId="0" xfId="20" applyFont="1" applyAlignment="1" applyProtection="1">
      <alignment vertical="center"/>
      <protection locked="0"/>
    </xf>
    <xf numFmtId="196" fontId="6" fillId="0" borderId="0" xfId="20" applyNumberFormat="1" applyFont="1" applyBorder="1" applyAlignment="1" applyProtection="1">
      <alignment horizontal="left" vertical="center"/>
      <protection locked="0"/>
    </xf>
    <xf numFmtId="0" fontId="6" fillId="0" borderId="4" xfId="20" applyFont="1" applyBorder="1" applyAlignment="1" applyProtection="1" quotePrefix="1">
      <alignment vertical="center"/>
      <protection/>
    </xf>
    <xf numFmtId="195" fontId="6" fillId="0" borderId="0" xfId="20" applyNumberFormat="1" applyFont="1" applyBorder="1" applyAlignment="1" applyProtection="1" quotePrefix="1">
      <alignment horizontal="right" vertical="center"/>
      <protection/>
    </xf>
    <xf numFmtId="0" fontId="6" fillId="0" borderId="0" xfId="20" applyFont="1" applyAlignment="1" applyProtection="1" quotePrefix="1">
      <alignment vertical="center"/>
      <protection/>
    </xf>
    <xf numFmtId="197" fontId="6" fillId="0" borderId="5" xfId="20" applyNumberFormat="1" applyFont="1" applyBorder="1" applyAlignment="1" applyProtection="1">
      <alignment vertical="center"/>
      <protection/>
    </xf>
    <xf numFmtId="197" fontId="6" fillId="0" borderId="5" xfId="20" applyNumberFormat="1" applyFont="1" applyBorder="1" applyAlignment="1" applyProtection="1">
      <alignment vertical="center"/>
      <protection locked="0"/>
    </xf>
    <xf numFmtId="197" fontId="6" fillId="0" borderId="4" xfId="20" applyNumberFormat="1" applyFont="1" applyBorder="1" applyAlignment="1" applyProtection="1">
      <alignment vertical="center"/>
      <protection locked="0"/>
    </xf>
    <xf numFmtId="197" fontId="6" fillId="0" borderId="0" xfId="20" applyNumberFormat="1" applyFont="1" applyBorder="1" applyAlignment="1" applyProtection="1">
      <alignment vertical="center"/>
      <protection locked="0"/>
    </xf>
    <xf numFmtId="0" fontId="18" fillId="0" borderId="4" xfId="20" applyFont="1" applyBorder="1" applyAlignment="1" applyProtection="1">
      <alignment vertical="center"/>
      <protection locked="0"/>
    </xf>
    <xf numFmtId="0" fontId="18" fillId="0" borderId="4" xfId="20" applyFont="1" applyBorder="1" applyAlignment="1" applyProtection="1" quotePrefix="1">
      <alignment vertical="center"/>
      <protection/>
    </xf>
    <xf numFmtId="199" fontId="18" fillId="0" borderId="0" xfId="20" applyNumberFormat="1" applyFont="1" applyAlignment="1" applyProtection="1">
      <alignment vertical="center"/>
      <protection locked="0"/>
    </xf>
    <xf numFmtId="195" fontId="6" fillId="0" borderId="5" xfId="20" applyNumberFormat="1" applyFont="1" applyBorder="1" applyAlignment="1" applyProtection="1">
      <alignment vertical="center"/>
      <protection/>
    </xf>
    <xf numFmtId="0" fontId="6" fillId="0" borderId="0" xfId="20" applyFont="1" applyBorder="1" applyAlignment="1" applyProtection="1" quotePrefix="1">
      <alignment horizontal="left" vertical="center"/>
      <protection/>
    </xf>
    <xf numFmtId="0" fontId="6" fillId="0" borderId="0" xfId="20" applyFont="1" applyBorder="1" applyAlignment="1" applyProtection="1">
      <alignment vertical="center"/>
      <protection locked="0"/>
    </xf>
    <xf numFmtId="196" fontId="6" fillId="0" borderId="0" xfId="20" applyNumberFormat="1" applyFont="1" applyBorder="1" applyAlignment="1" applyProtection="1">
      <alignment horizontal="left" vertical="center"/>
      <protection/>
    </xf>
    <xf numFmtId="196" fontId="6" fillId="0" borderId="0" xfId="20" applyNumberFormat="1" applyFont="1" applyBorder="1" applyAlignment="1" applyProtection="1">
      <alignment horizontal="left" vertical="center" indent="1"/>
      <protection/>
    </xf>
    <xf numFmtId="198" fontId="22" fillId="0" borderId="5" xfId="20" applyNumberFormat="1" applyFont="1" applyBorder="1" applyAlignment="1" applyProtection="1">
      <alignment vertical="center"/>
      <protection/>
    </xf>
    <xf numFmtId="198" fontId="22" fillId="0" borderId="0" xfId="20" applyNumberFormat="1" applyFont="1" applyBorder="1" applyAlignment="1" applyProtection="1">
      <alignment vertical="center"/>
      <protection/>
    </xf>
    <xf numFmtId="0" fontId="11" fillId="0" borderId="0" xfId="20" applyFont="1" applyBorder="1" applyAlignment="1" applyProtection="1">
      <alignment vertical="center"/>
      <protection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1" fillId="0" borderId="8" xfId="0" applyFont="1" applyBorder="1" applyAlignment="1" applyProtection="1">
      <alignment horizontal="center" vertical="center"/>
      <protection locked="0"/>
    </xf>
    <xf numFmtId="198" fontId="22" fillId="0" borderId="6" xfId="20" applyNumberFormat="1" applyFont="1" applyBorder="1" applyAlignment="1" applyProtection="1">
      <alignment vertical="center"/>
      <protection/>
    </xf>
    <xf numFmtId="3" fontId="17" fillId="0" borderId="0" xfId="22" applyNumberFormat="1" applyFont="1">
      <alignment/>
      <protection/>
    </xf>
    <xf numFmtId="195" fontId="6" fillId="0" borderId="5" xfId="20" applyNumberFormat="1" applyFont="1" applyFill="1" applyBorder="1" applyAlignment="1" applyProtection="1">
      <alignment vertical="center"/>
      <protection/>
    </xf>
    <xf numFmtId="195" fontId="2" fillId="0" borderId="0" xfId="20" applyNumberFormat="1" applyFont="1" applyFill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 vertical="center"/>
      <protection locked="0"/>
    </xf>
    <xf numFmtId="0" fontId="4" fillId="0" borderId="0" xfId="24" applyFont="1" applyBorder="1" applyAlignment="1">
      <alignment horizontal="center"/>
      <protection/>
    </xf>
    <xf numFmtId="195" fontId="6" fillId="0" borderId="0" xfId="20" applyNumberFormat="1" applyFont="1" applyBorder="1" applyAlignment="1" applyProtection="1">
      <alignment vertical="center"/>
      <protection locked="0"/>
    </xf>
    <xf numFmtId="195" fontId="18" fillId="0" borderId="0" xfId="20" applyNumberFormat="1" applyFont="1" applyBorder="1" applyAlignment="1" applyProtection="1">
      <alignment vertical="center"/>
      <protection/>
    </xf>
    <xf numFmtId="195" fontId="6" fillId="0" borderId="5" xfId="20" applyNumberFormat="1" applyFont="1" applyBorder="1" applyAlignment="1" applyProtection="1">
      <alignment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20" applyFont="1" applyBorder="1" applyAlignment="1" applyProtection="1">
      <alignment vertical="center"/>
      <protection/>
    </xf>
    <xf numFmtId="208" fontId="1" fillId="0" borderId="0" xfId="24" applyNumberFormat="1" applyFont="1" applyAlignment="1">
      <alignment horizontal="right"/>
      <protection/>
    </xf>
    <xf numFmtId="209" fontId="4" fillId="0" borderId="0" xfId="24" applyNumberFormat="1" applyFont="1">
      <alignment/>
      <protection/>
    </xf>
    <xf numFmtId="209" fontId="1" fillId="0" borderId="0" xfId="24" applyNumberFormat="1" applyFont="1">
      <alignment/>
      <protection/>
    </xf>
    <xf numFmtId="209" fontId="25" fillId="0" borderId="0" xfId="24" applyNumberFormat="1" applyFont="1">
      <alignment/>
      <protection/>
    </xf>
    <xf numFmtId="209" fontId="1" fillId="0" borderId="0" xfId="24" applyNumberFormat="1" applyFont="1" applyAlignment="1">
      <alignment horizontal="right"/>
      <protection/>
    </xf>
    <xf numFmtId="209" fontId="4" fillId="0" borderId="0" xfId="23" applyNumberFormat="1" applyFont="1" applyBorder="1" applyAlignment="1">
      <alignment horizontal="right"/>
      <protection/>
    </xf>
    <xf numFmtId="209" fontId="1" fillId="0" borderId="0" xfId="23" applyNumberFormat="1" applyFont="1">
      <alignment/>
      <protection/>
    </xf>
    <xf numFmtId="209" fontId="1" fillId="0" borderId="0" xfId="23" applyNumberFormat="1" applyFont="1" applyAlignment="1">
      <alignment/>
      <protection/>
    </xf>
    <xf numFmtId="209" fontId="25" fillId="0" borderId="0" xfId="23" applyNumberFormat="1" applyFont="1">
      <alignment/>
      <protection/>
    </xf>
    <xf numFmtId="209" fontId="4" fillId="0" borderId="0" xfId="23" applyNumberFormat="1" applyFont="1">
      <alignment/>
      <protection/>
    </xf>
    <xf numFmtId="0" fontId="1" fillId="0" borderId="14" xfId="23" applyFont="1" applyBorder="1" applyAlignment="1">
      <alignment horizontal="center" vertical="center" wrapText="1"/>
      <protection/>
    </xf>
    <xf numFmtId="0" fontId="1" fillId="0" borderId="3" xfId="23" applyFont="1" applyBorder="1" applyAlignment="1">
      <alignment horizontal="center" vertical="center" wrapText="1"/>
      <protection/>
    </xf>
    <xf numFmtId="0" fontId="1" fillId="0" borderId="6" xfId="23" applyFont="1" applyBorder="1" applyAlignment="1">
      <alignment horizontal="center" vertical="center" wrapText="1"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13" xfId="23" applyFont="1" applyBorder="1" applyAlignment="1">
      <alignment horizontal="center"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4" xfId="23" applyFont="1" applyBorder="1" applyAlignment="1">
      <alignment horizontal="center" vertical="center"/>
      <protection/>
    </xf>
    <xf numFmtId="0" fontId="6" fillId="0" borderId="0" xfId="22" applyFont="1" applyAlignment="1">
      <alignment horizontal="center"/>
      <protection/>
    </xf>
    <xf numFmtId="186" fontId="1" fillId="0" borderId="9" xfId="23" applyNumberFormat="1" applyFont="1" applyBorder="1" applyAlignment="1">
      <alignment horizontal="center" vertical="center" wrapText="1"/>
      <protection/>
    </xf>
    <xf numFmtId="186" fontId="1" fillId="0" borderId="5" xfId="23" applyNumberFormat="1" applyFont="1" applyBorder="1" applyAlignment="1">
      <alignment horizontal="center" vertical="center" wrapText="1"/>
      <protection/>
    </xf>
    <xf numFmtId="186" fontId="1" fillId="0" borderId="13" xfId="23" applyNumberFormat="1" applyFont="1" applyBorder="1" applyAlignment="1">
      <alignment horizontal="center" vertical="center" wrapText="1"/>
      <protection/>
    </xf>
    <xf numFmtId="0" fontId="1" fillId="0" borderId="9" xfId="23" applyFont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3" xfId="23" applyFont="1" applyBorder="1" applyAlignment="1">
      <alignment horizontal="center" vertical="center"/>
      <protection/>
    </xf>
    <xf numFmtId="0" fontId="1" fillId="0" borderId="10" xfId="23" applyFont="1" applyBorder="1" applyAlignment="1">
      <alignment horizontal="center" vertical="center"/>
      <protection/>
    </xf>
    <xf numFmtId="0" fontId="1" fillId="0" borderId="0" xfId="23" applyFont="1" applyBorder="1" applyAlignment="1">
      <alignment horizontal="center" vertical="center" wrapText="1"/>
      <protection/>
    </xf>
    <xf numFmtId="0" fontId="1" fillId="0" borderId="15" xfId="23" applyFont="1" applyBorder="1" applyAlignment="1">
      <alignment horizontal="center" vertical="center" wrapText="1"/>
      <protection/>
    </xf>
    <xf numFmtId="0" fontId="1" fillId="0" borderId="7" xfId="23" applyFont="1" applyBorder="1" applyAlignment="1">
      <alignment horizontal="center" vertical="center" wrapText="1"/>
      <protection/>
    </xf>
    <xf numFmtId="0" fontId="1" fillId="0" borderId="1" xfId="23" applyFont="1" applyBorder="1" applyAlignment="1">
      <alignment horizontal="center" vertical="center"/>
      <protection/>
    </xf>
    <xf numFmtId="0" fontId="1" fillId="0" borderId="12" xfId="23" applyFont="1" applyBorder="1" applyAlignment="1">
      <alignment horizontal="center" vertical="center"/>
      <protection/>
    </xf>
    <xf numFmtId="0" fontId="5" fillId="0" borderId="0" xfId="23" applyFont="1" applyAlignment="1">
      <alignment horizontal="center" vertical="top" wrapText="1"/>
      <protection/>
    </xf>
    <xf numFmtId="0" fontId="4" fillId="0" borderId="0" xfId="24" applyFont="1" applyBorder="1" applyAlignment="1">
      <alignment horizontal="center"/>
      <protection/>
    </xf>
    <xf numFmtId="0" fontId="4" fillId="0" borderId="0" xfId="23" applyFont="1" applyBorder="1" applyAlignment="1">
      <alignment horizontal="center"/>
      <protection/>
    </xf>
    <xf numFmtId="186" fontId="1" fillId="0" borderId="9" xfId="24" applyNumberFormat="1" applyFont="1" applyBorder="1" applyAlignment="1">
      <alignment horizontal="center" vertical="center" wrapText="1"/>
      <protection/>
    </xf>
    <xf numFmtId="0" fontId="1" fillId="0" borderId="5" xfId="24" applyFont="1" applyBorder="1" applyAlignment="1">
      <alignment horizontal="center" vertical="center"/>
      <protection/>
    </xf>
    <xf numFmtId="0" fontId="1" fillId="0" borderId="13" xfId="24" applyFont="1" applyBorder="1" applyAlignment="1">
      <alignment horizontal="center" vertical="center"/>
      <protection/>
    </xf>
    <xf numFmtId="0" fontId="1" fillId="0" borderId="2" xfId="23" applyFont="1" applyBorder="1" applyAlignment="1">
      <alignment horizontal="center" vertical="center"/>
      <protection/>
    </xf>
    <xf numFmtId="0" fontId="4" fillId="0" borderId="0" xfId="21" applyFont="1" applyAlignment="1" applyProtection="1">
      <alignment horizontal="center" vertical="center"/>
      <protection/>
    </xf>
    <xf numFmtId="0" fontId="5" fillId="0" borderId="0" xfId="21" applyFont="1" applyAlignment="1" applyProtection="1">
      <alignment horizontal="center" vertical="center"/>
      <protection/>
    </xf>
    <xf numFmtId="0" fontId="1" fillId="0" borderId="1" xfId="21" applyFont="1" applyBorder="1" applyAlignment="1" applyProtection="1">
      <alignment horizontal="center" vertical="center"/>
      <protection/>
    </xf>
    <xf numFmtId="0" fontId="1" fillId="0" borderId="12" xfId="21" applyFont="1" applyBorder="1" applyAlignment="1" applyProtection="1">
      <alignment horizontal="center" vertical="center"/>
      <protection/>
    </xf>
    <xf numFmtId="0" fontId="1" fillId="0" borderId="2" xfId="21" applyFont="1" applyBorder="1" applyAlignment="1" applyProtection="1">
      <alignment horizontal="center" vertical="center"/>
      <protection/>
    </xf>
    <xf numFmtId="0" fontId="1" fillId="0" borderId="14" xfId="21" applyFont="1" applyBorder="1" applyAlignment="1" applyProtection="1">
      <alignment horizontal="center" vertical="center" wrapText="1"/>
      <protection/>
    </xf>
    <xf numFmtId="0" fontId="1" fillId="0" borderId="3" xfId="21" applyFont="1" applyBorder="1" applyAlignment="1" applyProtection="1">
      <alignment horizontal="center" vertical="center"/>
      <protection/>
    </xf>
    <xf numFmtId="0" fontId="1" fillId="0" borderId="6" xfId="21" applyFont="1" applyBorder="1" applyAlignment="1" applyProtection="1">
      <alignment horizontal="center" vertical="center"/>
      <protection/>
    </xf>
    <xf numFmtId="0" fontId="1" fillId="0" borderId="0" xfId="21" applyFont="1" applyBorder="1" applyAlignment="1" applyProtection="1">
      <alignment horizontal="center" vertical="center"/>
      <protection/>
    </xf>
    <xf numFmtId="0" fontId="1" fillId="0" borderId="15" xfId="21" applyFont="1" applyBorder="1" applyAlignment="1" applyProtection="1">
      <alignment horizontal="center" vertical="center"/>
      <protection/>
    </xf>
    <xf numFmtId="0" fontId="1" fillId="0" borderId="7" xfId="21" applyFont="1" applyBorder="1" applyAlignment="1" applyProtection="1">
      <alignment horizontal="center" vertical="center"/>
      <protection/>
    </xf>
    <xf numFmtId="0" fontId="1" fillId="0" borderId="9" xfId="21" applyFont="1" applyBorder="1" applyAlignment="1" applyProtection="1">
      <alignment horizontal="center" vertical="center"/>
      <protection/>
    </xf>
    <xf numFmtId="0" fontId="1" fillId="0" borderId="13" xfId="21" applyFont="1" applyBorder="1" applyAlignment="1" applyProtection="1">
      <alignment horizontal="center" vertical="center"/>
      <protection/>
    </xf>
    <xf numFmtId="0" fontId="1" fillId="0" borderId="5" xfId="21" applyFont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 locked="0"/>
    </xf>
    <xf numFmtId="0" fontId="6" fillId="0" borderId="3" xfId="20" applyFont="1" applyFill="1" applyBorder="1" applyAlignment="1" applyProtection="1">
      <alignment horizontal="center" vertical="center"/>
      <protection/>
    </xf>
    <xf numFmtId="0" fontId="6" fillId="0" borderId="1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4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6" fillId="0" borderId="11" xfId="20" applyFont="1" applyFill="1" applyBorder="1" applyAlignment="1" applyProtection="1">
      <alignment horizontal="center" vertical="center"/>
      <protection/>
    </xf>
    <xf numFmtId="0" fontId="6" fillId="0" borderId="9" xfId="20" applyFont="1" applyFill="1" applyBorder="1" applyAlignment="1" applyProtection="1">
      <alignment horizontal="center" vertical="center"/>
      <protection/>
    </xf>
    <xf numFmtId="0" fontId="6" fillId="0" borderId="5" xfId="20" applyFont="1" applyFill="1" applyBorder="1" applyAlignment="1" applyProtection="1">
      <alignment horizontal="center" vertical="center"/>
      <protection/>
    </xf>
    <xf numFmtId="0" fontId="6" fillId="0" borderId="13" xfId="20" applyFont="1" applyFill="1" applyBorder="1" applyAlignment="1" applyProtection="1">
      <alignment horizontal="center" vertical="center"/>
      <protection/>
    </xf>
    <xf numFmtId="196" fontId="18" fillId="0" borderId="0" xfId="20" applyNumberFormat="1" applyFont="1" applyFill="1" applyBorder="1" applyAlignment="1" applyProtection="1">
      <alignment horizontal="left" vertical="center"/>
      <protection/>
    </xf>
    <xf numFmtId="196" fontId="6" fillId="0" borderId="0" xfId="20" applyNumberFormat="1" applyFont="1" applyFill="1" applyBorder="1" applyAlignment="1" applyProtection="1">
      <alignment vertical="center"/>
      <protection/>
    </xf>
    <xf numFmtId="196" fontId="6" fillId="0" borderId="0" xfId="20" applyNumberFormat="1" applyFont="1" applyFill="1" applyBorder="1" applyAlignment="1" applyProtection="1">
      <alignment horizontal="left" vertical="center"/>
      <protection/>
    </xf>
    <xf numFmtId="0" fontId="6" fillId="0" borderId="0" xfId="20" applyNumberFormat="1" applyFont="1" applyFill="1" applyBorder="1" applyAlignment="1" applyProtection="1">
      <alignment vertical="center"/>
      <protection/>
    </xf>
    <xf numFmtId="0" fontId="5" fillId="0" borderId="0" xfId="20" applyFont="1" applyBorder="1" applyAlignment="1" applyProtection="1">
      <alignment horizontal="center" vertical="center"/>
      <protection locked="0"/>
    </xf>
    <xf numFmtId="0" fontId="6" fillId="0" borderId="3" xfId="20" applyFont="1" applyBorder="1" applyAlignment="1" applyProtection="1">
      <alignment horizontal="center" vertical="center" wrapText="1"/>
      <protection/>
    </xf>
    <xf numFmtId="0" fontId="6" fillId="0" borderId="3" xfId="20" applyFont="1" applyBorder="1" applyAlignment="1" applyProtection="1">
      <alignment horizontal="center" vertical="center"/>
      <protection/>
    </xf>
    <xf numFmtId="0" fontId="6" fillId="0" borderId="10" xfId="20" applyFont="1" applyBorder="1" applyAlignment="1" applyProtection="1">
      <alignment horizontal="center" vertical="center"/>
      <protection/>
    </xf>
    <xf numFmtId="0" fontId="6" fillId="0" borderId="0" xfId="20" applyFont="1" applyBorder="1" applyAlignment="1" applyProtection="1">
      <alignment horizontal="center" vertical="center"/>
      <protection/>
    </xf>
    <xf numFmtId="0" fontId="6" fillId="0" borderId="4" xfId="20" applyFont="1" applyBorder="1" applyAlignment="1" applyProtection="1">
      <alignment horizontal="center" vertical="center"/>
      <protection/>
    </xf>
    <xf numFmtId="0" fontId="6" fillId="0" borderId="7" xfId="20" applyFont="1" applyBorder="1" applyAlignment="1" applyProtection="1">
      <alignment horizontal="center" vertical="center"/>
      <protection/>
    </xf>
    <xf numFmtId="0" fontId="6" fillId="0" borderId="11" xfId="20" applyFont="1" applyBorder="1" applyAlignment="1" applyProtection="1">
      <alignment horizontal="center" vertical="center"/>
      <protection/>
    </xf>
    <xf numFmtId="0" fontId="18" fillId="0" borderId="0" xfId="20" applyFont="1" applyBorder="1" applyAlignment="1" applyProtection="1">
      <alignment horizontal="center" vertical="center"/>
      <protection/>
    </xf>
    <xf numFmtId="196" fontId="6" fillId="0" borderId="0" xfId="20" applyNumberFormat="1" applyFont="1" applyBorder="1" applyAlignment="1" applyProtection="1">
      <alignment vertical="center"/>
      <protection/>
    </xf>
    <xf numFmtId="196" fontId="18" fillId="0" borderId="0" xfId="20" applyNumberFormat="1" applyFont="1" applyBorder="1" applyAlignment="1" applyProtection="1">
      <alignment vertical="center"/>
      <protection/>
    </xf>
    <xf numFmtId="0" fontId="6" fillId="0" borderId="1" xfId="20" applyFont="1" applyBorder="1" applyAlignment="1" applyProtection="1">
      <alignment horizontal="center"/>
      <protection/>
    </xf>
    <xf numFmtId="0" fontId="6" fillId="0" borderId="12" xfId="20" applyFont="1" applyBorder="1" applyAlignment="1" applyProtection="1">
      <alignment horizontal="center"/>
      <protection/>
    </xf>
    <xf numFmtId="0" fontId="6" fillId="0" borderId="1" xfId="20" applyFont="1" applyBorder="1" applyAlignment="1" applyProtection="1">
      <alignment horizontal="center" vertical="center"/>
      <protection/>
    </xf>
    <xf numFmtId="0" fontId="6" fillId="0" borderId="12" xfId="20" applyFont="1" applyBorder="1" applyAlignment="1" applyProtection="1">
      <alignment horizontal="center" vertical="center"/>
      <protection/>
    </xf>
    <xf numFmtId="0" fontId="6" fillId="0" borderId="9" xfId="20" applyFont="1" applyBorder="1" applyAlignment="1" applyProtection="1">
      <alignment horizontal="center" vertical="center"/>
      <protection/>
    </xf>
    <xf numFmtId="0" fontId="6" fillId="0" borderId="13" xfId="20" applyFont="1" applyBorder="1" applyAlignment="1" applyProtection="1">
      <alignment horizontal="center" vertical="center"/>
      <protection/>
    </xf>
    <xf numFmtId="0" fontId="6" fillId="0" borderId="14" xfId="20" applyFont="1" applyBorder="1" applyAlignment="1" applyProtection="1">
      <alignment horizontal="center" vertical="center"/>
      <protection/>
    </xf>
    <xf numFmtId="0" fontId="6" fillId="0" borderId="15" xfId="20" applyFont="1" applyBorder="1" applyAlignment="1" applyProtection="1">
      <alignment horizontal="center" vertical="center"/>
      <protection/>
    </xf>
    <xf numFmtId="0" fontId="18" fillId="0" borderId="0" xfId="20" applyFont="1" applyBorder="1" applyAlignment="1" applyProtection="1">
      <alignment vertical="center"/>
      <protection/>
    </xf>
  </cellXfs>
  <cellStyles count="13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C II 5 StaBericht Weinbestand 2005" xfId="20"/>
    <cellStyle name="Standard_C II 5 Weinerzeugung in Bayern 2005" xfId="21"/>
    <cellStyle name="Standard_C II 5 Weinmosternte, endgültig 2005" xfId="22"/>
    <cellStyle name="Standard_Tabelle1" xfId="23"/>
    <cellStyle name="Standard_Tabelle2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4562475" y="762000"/>
          <a:ext cx="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19050</xdr:colOff>
      <xdr:row>14</xdr:row>
      <xdr:rowOff>0</xdr:rowOff>
    </xdr:to>
    <xdr:sp>
      <xdr:nvSpPr>
        <xdr:cNvPr id="2" name="Text 19"/>
        <xdr:cNvSpPr txBox="1">
          <a:spLocks noChangeArrowheads="1"/>
        </xdr:cNvSpPr>
      </xdr:nvSpPr>
      <xdr:spPr>
        <a:xfrm>
          <a:off x="0" y="2124075"/>
          <a:ext cx="19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/>
            <a:t>Bayern 1994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68"/>
  <sheetViews>
    <sheetView tabSelected="1" zoomScaleSheetLayoutView="100" workbookViewId="0" topLeftCell="A1">
      <selection activeCell="A1" sqref="A1"/>
    </sheetView>
  </sheetViews>
  <sheetFormatPr defaultColWidth="11.00390625" defaultRowHeight="15.75"/>
  <cols>
    <col min="1" max="1" width="4.625" style="2" customWidth="1"/>
    <col min="2" max="2" width="29.50390625" style="2" customWidth="1"/>
    <col min="3" max="4" width="9.625" style="2" customWidth="1"/>
    <col min="5" max="5" width="9.625" style="1" customWidth="1"/>
    <col min="6" max="6" width="9.25390625" style="2" customWidth="1"/>
    <col min="7" max="7" width="8.625" style="2" customWidth="1"/>
    <col min="8" max="8" width="5.875" style="2" customWidth="1"/>
    <col min="9" max="9" width="8.875" style="2" customWidth="1"/>
    <col min="10" max="11" width="9.00390625" style="2" customWidth="1"/>
    <col min="12" max="12" width="8.375" style="2" customWidth="1"/>
    <col min="13" max="13" width="7.875" style="2" customWidth="1"/>
    <col min="14" max="14" width="9.00390625" style="2" customWidth="1"/>
    <col min="15" max="15" width="8.875" style="2" customWidth="1"/>
    <col min="16" max="16" width="9.00390625" style="2" customWidth="1"/>
    <col min="17" max="17" width="8.375" style="2" customWidth="1"/>
    <col min="18" max="18" width="7.875" style="2" customWidth="1"/>
    <col min="19" max="19" width="3.25390625" style="2" customWidth="1"/>
    <col min="20" max="16384" width="11.00390625" style="2" customWidth="1"/>
  </cols>
  <sheetData>
    <row r="1" spans="1:19" ht="15">
      <c r="A1" s="317">
        <v>6</v>
      </c>
      <c r="S1" s="1">
        <v>7</v>
      </c>
    </row>
    <row r="2" spans="7:9" ht="15.75">
      <c r="G2" s="3" t="s">
        <v>49</v>
      </c>
      <c r="H2" s="3"/>
      <c r="I2" s="48" t="s">
        <v>138</v>
      </c>
    </row>
    <row r="3" spans="1:19" ht="6.75" customHeight="1">
      <c r="A3" s="4"/>
      <c r="B3" s="5"/>
      <c r="C3" s="5"/>
      <c r="D3" s="5"/>
      <c r="E3" s="6"/>
      <c r="F3" s="7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4.25" customHeight="1">
      <c r="A4" s="357" t="s">
        <v>0</v>
      </c>
      <c r="B4" s="360" t="s">
        <v>1</v>
      </c>
      <c r="C4" s="353" t="s">
        <v>2</v>
      </c>
      <c r="D4" s="354"/>
      <c r="E4" s="354"/>
      <c r="F4" s="354"/>
      <c r="G4" s="354"/>
      <c r="H4" s="11"/>
      <c r="I4" s="368" t="s">
        <v>47</v>
      </c>
      <c r="J4" s="368"/>
      <c r="K4" s="368"/>
      <c r="L4" s="368"/>
      <c r="M4" s="368"/>
      <c r="N4" s="368"/>
      <c r="O4" s="368"/>
      <c r="P4" s="368"/>
      <c r="Q4" s="368"/>
      <c r="R4" s="369"/>
      <c r="S4" s="361" t="s">
        <v>0</v>
      </c>
    </row>
    <row r="5" spans="1:19" ht="14.25" customHeight="1">
      <c r="A5" s="358"/>
      <c r="B5" s="358"/>
      <c r="C5" s="355"/>
      <c r="D5" s="356"/>
      <c r="E5" s="356"/>
      <c r="F5" s="356"/>
      <c r="G5" s="356"/>
      <c r="H5" s="11"/>
      <c r="I5" s="368" t="s">
        <v>155</v>
      </c>
      <c r="J5" s="368"/>
      <c r="K5" s="368"/>
      <c r="L5" s="368"/>
      <c r="M5" s="369"/>
      <c r="N5" s="368" t="s">
        <v>154</v>
      </c>
      <c r="O5" s="368"/>
      <c r="P5" s="368"/>
      <c r="Q5" s="368"/>
      <c r="R5" s="369"/>
      <c r="S5" s="362"/>
    </row>
    <row r="6" spans="1:19" ht="14.25" customHeight="1">
      <c r="A6" s="358"/>
      <c r="B6" s="358"/>
      <c r="C6" s="368" t="s">
        <v>39</v>
      </c>
      <c r="D6" s="368"/>
      <c r="E6" s="369"/>
      <c r="F6" s="361" t="s">
        <v>137</v>
      </c>
      <c r="G6" s="366"/>
      <c r="H6" s="24"/>
      <c r="I6" s="368" t="s">
        <v>39</v>
      </c>
      <c r="J6" s="368"/>
      <c r="K6" s="369"/>
      <c r="L6" s="361" t="s">
        <v>137</v>
      </c>
      <c r="M6" s="357"/>
      <c r="N6" s="368" t="s">
        <v>39</v>
      </c>
      <c r="O6" s="368"/>
      <c r="P6" s="369"/>
      <c r="Q6" s="361" t="s">
        <v>137</v>
      </c>
      <c r="R6" s="357"/>
      <c r="S6" s="363"/>
    </row>
    <row r="7" spans="1:19" ht="14.25" customHeight="1">
      <c r="A7" s="358"/>
      <c r="B7" s="358"/>
      <c r="C7" s="319">
        <v>2008</v>
      </c>
      <c r="D7" s="115">
        <v>2009</v>
      </c>
      <c r="E7" s="115">
        <v>2010</v>
      </c>
      <c r="F7" s="364"/>
      <c r="G7" s="367"/>
      <c r="H7" s="24"/>
      <c r="I7" s="9">
        <v>2008</v>
      </c>
      <c r="J7" s="115">
        <v>2009</v>
      </c>
      <c r="K7" s="10">
        <v>2010</v>
      </c>
      <c r="L7" s="364"/>
      <c r="M7" s="365"/>
      <c r="N7" s="319">
        <v>2008</v>
      </c>
      <c r="O7" s="115">
        <v>2009</v>
      </c>
      <c r="P7" s="115">
        <v>2010</v>
      </c>
      <c r="Q7" s="364"/>
      <c r="R7" s="365"/>
      <c r="S7" s="363"/>
    </row>
    <row r="8" spans="1:19" ht="14.25" customHeight="1">
      <c r="A8" s="359"/>
      <c r="B8" s="359"/>
      <c r="C8" s="371" t="s">
        <v>46</v>
      </c>
      <c r="D8" s="368"/>
      <c r="E8" s="368"/>
      <c r="F8" s="369"/>
      <c r="G8" s="8" t="s">
        <v>3</v>
      </c>
      <c r="H8" s="11"/>
      <c r="I8" s="368" t="s">
        <v>46</v>
      </c>
      <c r="J8" s="368"/>
      <c r="K8" s="368"/>
      <c r="L8" s="369"/>
      <c r="M8" s="8" t="s">
        <v>3</v>
      </c>
      <c r="N8" s="371" t="s">
        <v>46</v>
      </c>
      <c r="O8" s="368"/>
      <c r="P8" s="368"/>
      <c r="Q8" s="369"/>
      <c r="R8" s="8" t="s">
        <v>3</v>
      </c>
      <c r="S8" s="355"/>
    </row>
    <row r="9" spans="1:19" ht="7.5" customHeight="1">
      <c r="A9" s="11"/>
      <c r="B9" s="12"/>
      <c r="C9" s="12"/>
      <c r="D9" s="12"/>
      <c r="E9" s="13"/>
      <c r="F9" s="12"/>
      <c r="G9" s="12"/>
      <c r="H9" s="15"/>
      <c r="I9" s="12"/>
      <c r="J9" s="12"/>
      <c r="K9" s="12"/>
      <c r="L9" s="12"/>
      <c r="M9" s="12"/>
      <c r="N9" s="14"/>
      <c r="O9" s="14"/>
      <c r="P9" s="14"/>
      <c r="Q9" s="14"/>
      <c r="R9" s="14"/>
      <c r="S9" s="15"/>
    </row>
    <row r="10" spans="1:19" ht="15" customHeight="1">
      <c r="A10" s="370" t="s">
        <v>40</v>
      </c>
      <c r="B10" s="370"/>
      <c r="C10" s="370"/>
      <c r="D10" s="370"/>
      <c r="E10" s="370"/>
      <c r="F10" s="370"/>
      <c r="G10" s="370"/>
      <c r="H10" s="23"/>
      <c r="I10" s="370" t="s">
        <v>40</v>
      </c>
      <c r="J10" s="370"/>
      <c r="K10" s="370"/>
      <c r="L10" s="370"/>
      <c r="M10" s="370"/>
      <c r="N10" s="370"/>
      <c r="O10" s="370"/>
      <c r="P10" s="370"/>
      <c r="Q10" s="370"/>
      <c r="R10" s="370"/>
      <c r="S10" s="370"/>
    </row>
    <row r="11" spans="1:19" ht="7.5" customHeight="1">
      <c r="A11" s="11"/>
      <c r="B11" s="16"/>
      <c r="C11" s="17"/>
      <c r="D11" s="18"/>
      <c r="E11" s="18"/>
      <c r="F11" s="18"/>
      <c r="G11" s="19"/>
      <c r="H11" s="19"/>
      <c r="I11" s="17"/>
      <c r="J11" s="18"/>
      <c r="K11" s="18"/>
      <c r="L11" s="18"/>
      <c r="M11" s="19"/>
      <c r="N11" s="17"/>
      <c r="O11" s="17"/>
      <c r="P11" s="17"/>
      <c r="Q11" s="17"/>
      <c r="R11" s="17"/>
      <c r="S11" s="18"/>
    </row>
    <row r="12" spans="1:20" s="1" customFormat="1" ht="12.75" customHeight="1">
      <c r="A12" s="25">
        <v>1</v>
      </c>
      <c r="B12" s="26" t="s">
        <v>4</v>
      </c>
      <c r="C12" s="52">
        <f>SUM(I12,N12)</f>
        <v>1.4501</v>
      </c>
      <c r="D12" s="52">
        <f>SUM(J12,O12)</f>
        <v>2.6752000000000002</v>
      </c>
      <c r="E12" s="52">
        <f>SUM(K12,P12)</f>
        <v>2.6652000000000005</v>
      </c>
      <c r="F12" s="27">
        <f aca="true" t="shared" si="0" ref="F12:F40">E12-D12</f>
        <v>-0.009999999999999787</v>
      </c>
      <c r="G12" s="50">
        <f>SUM(F12/D12)*100</f>
        <v>-0.3738038277511882</v>
      </c>
      <c r="H12" s="28"/>
      <c r="I12" s="52">
        <v>1.4501</v>
      </c>
      <c r="J12" s="52">
        <v>2.6752000000000002</v>
      </c>
      <c r="K12" s="52">
        <v>2.6652000000000005</v>
      </c>
      <c r="L12" s="27">
        <f>K12-J12</f>
        <v>-0.009999999999999787</v>
      </c>
      <c r="M12" s="50">
        <f aca="true" t="shared" si="1" ref="M12:M40">SUM(L12/J12)*100</f>
        <v>-0.3738038277511882</v>
      </c>
      <c r="N12" s="52">
        <v>0</v>
      </c>
      <c r="O12" s="52">
        <v>0</v>
      </c>
      <c r="P12" s="52">
        <v>0</v>
      </c>
      <c r="Q12" s="324">
        <f>SUM(P12-O12)</f>
        <v>0</v>
      </c>
      <c r="R12" s="58" t="s">
        <v>48</v>
      </c>
      <c r="S12" s="29">
        <v>1</v>
      </c>
      <c r="T12" s="30"/>
    </row>
    <row r="13" spans="1:20" s="1" customFormat="1" ht="12.75" customHeight="1">
      <c r="A13" s="25">
        <v>2</v>
      </c>
      <c r="B13" s="26" t="s">
        <v>5</v>
      </c>
      <c r="C13" s="52">
        <f aca="true" t="shared" si="2" ref="C13:C40">SUM(I13,N13)</f>
        <v>0.8227000000000001</v>
      </c>
      <c r="D13" s="52">
        <f aca="true" t="shared" si="3" ref="D13:D40">SUM(J13,O13)</f>
        <v>1.229</v>
      </c>
      <c r="E13" s="52">
        <f aca="true" t="shared" si="4" ref="E13:E40">SUM(K13,P13)</f>
        <v>1.9460000000000002</v>
      </c>
      <c r="F13" s="27">
        <f t="shared" si="0"/>
        <v>0.7170000000000001</v>
      </c>
      <c r="G13" s="50">
        <f>SUM(F13/D13)*100</f>
        <v>58.340113913751026</v>
      </c>
      <c r="H13" s="28"/>
      <c r="I13" s="52">
        <v>0.8227000000000001</v>
      </c>
      <c r="J13" s="52">
        <v>1.229</v>
      </c>
      <c r="K13" s="52">
        <v>1.9460000000000002</v>
      </c>
      <c r="L13" s="27">
        <f aca="true" t="shared" si="5" ref="L13:L44">K13-J13</f>
        <v>0.7170000000000001</v>
      </c>
      <c r="M13" s="50">
        <f t="shared" si="1"/>
        <v>58.340113913751026</v>
      </c>
      <c r="N13" s="52">
        <v>0</v>
      </c>
      <c r="O13" s="52">
        <v>0</v>
      </c>
      <c r="P13" s="52">
        <v>0</v>
      </c>
      <c r="Q13" s="324">
        <f aca="true" t="shared" si="6" ref="Q13:Q44">SUM(P13-O13)</f>
        <v>0</v>
      </c>
      <c r="R13" s="58" t="s">
        <v>48</v>
      </c>
      <c r="S13" s="29">
        <v>2</v>
      </c>
      <c r="T13" s="30"/>
    </row>
    <row r="14" spans="1:20" s="1" customFormat="1" ht="12.75" customHeight="1">
      <c r="A14" s="25">
        <v>3</v>
      </c>
      <c r="B14" s="26" t="s">
        <v>6</v>
      </c>
      <c r="C14" s="52">
        <f t="shared" si="2"/>
        <v>744.5906000000002</v>
      </c>
      <c r="D14" s="52">
        <f t="shared" si="3"/>
        <v>749.8091</v>
      </c>
      <c r="E14" s="52">
        <f t="shared" si="4"/>
        <v>744.2785</v>
      </c>
      <c r="F14" s="27">
        <f t="shared" si="0"/>
        <v>-5.530599999999936</v>
      </c>
      <c r="G14" s="50">
        <f>SUM(F14/D14)*100</f>
        <v>-0.7376010773942242</v>
      </c>
      <c r="H14" s="28"/>
      <c r="I14" s="52">
        <v>741.5190000000002</v>
      </c>
      <c r="J14" s="52">
        <v>746.9368</v>
      </c>
      <c r="K14" s="52">
        <v>740.9956</v>
      </c>
      <c r="L14" s="27">
        <f t="shared" si="5"/>
        <v>-5.941199999999981</v>
      </c>
      <c r="M14" s="50">
        <f t="shared" si="1"/>
        <v>-0.7954086610808278</v>
      </c>
      <c r="N14" s="52">
        <v>3.0716</v>
      </c>
      <c r="O14" s="52">
        <v>2.8723</v>
      </c>
      <c r="P14" s="52">
        <v>3.2829000000000006</v>
      </c>
      <c r="Q14" s="27">
        <f t="shared" si="6"/>
        <v>0.4106000000000005</v>
      </c>
      <c r="R14" s="50">
        <f>SUM(Q14/O14)*100</f>
        <v>14.295164154162187</v>
      </c>
      <c r="S14" s="29">
        <v>3</v>
      </c>
      <c r="T14" s="30"/>
    </row>
    <row r="15" spans="1:20" s="1" customFormat="1" ht="12.75" customHeight="1">
      <c r="A15" s="25">
        <v>4</v>
      </c>
      <c r="B15" s="26" t="s">
        <v>7</v>
      </c>
      <c r="C15" s="52">
        <f t="shared" si="2"/>
        <v>108.23320000000007</v>
      </c>
      <c r="D15" s="52">
        <f t="shared" si="3"/>
        <v>125.60359999999997</v>
      </c>
      <c r="E15" s="52">
        <f t="shared" si="4"/>
        <v>133.6218000000001</v>
      </c>
      <c r="F15" s="27">
        <f t="shared" si="0"/>
        <v>8.018200000000121</v>
      </c>
      <c r="G15" s="50">
        <f>SUM(F15/D15)*100</f>
        <v>6.3837342241783865</v>
      </c>
      <c r="H15" s="28"/>
      <c r="I15" s="52">
        <v>107.35490000000007</v>
      </c>
      <c r="J15" s="52">
        <v>124.48339999999997</v>
      </c>
      <c r="K15" s="52">
        <v>132.50160000000008</v>
      </c>
      <c r="L15" s="27">
        <f t="shared" si="5"/>
        <v>8.018200000000107</v>
      </c>
      <c r="M15" s="50">
        <f t="shared" si="1"/>
        <v>6.441180109155203</v>
      </c>
      <c r="N15" s="52">
        <v>0.8783</v>
      </c>
      <c r="O15" s="52">
        <v>1.1202</v>
      </c>
      <c r="P15" s="52">
        <v>1.1201999999999999</v>
      </c>
      <c r="Q15" s="324">
        <f t="shared" si="6"/>
        <v>-2.220446049250313E-16</v>
      </c>
      <c r="R15" s="50">
        <f>SUM(Q15/O15)*100</f>
        <v>-1.9821871534103847E-14</v>
      </c>
      <c r="S15" s="29">
        <v>4</v>
      </c>
      <c r="T15" s="30"/>
    </row>
    <row r="16" spans="1:20" s="1" customFormat="1" ht="12.75" customHeight="1">
      <c r="A16" s="25">
        <v>5</v>
      </c>
      <c r="B16" s="26" t="s">
        <v>163</v>
      </c>
      <c r="C16" s="52">
        <f t="shared" si="2"/>
        <v>9.8116</v>
      </c>
      <c r="D16" s="52">
        <f t="shared" si="3"/>
        <v>12.019200000000001</v>
      </c>
      <c r="E16" s="52">
        <f t="shared" si="4"/>
        <v>12.3125</v>
      </c>
      <c r="F16" s="59">
        <f t="shared" si="0"/>
        <v>0.29329999999999856</v>
      </c>
      <c r="G16" s="50">
        <f>SUM(F16/D16)*100</f>
        <v>2.44026224707134</v>
      </c>
      <c r="H16" s="28"/>
      <c r="I16" s="52">
        <v>9.8116</v>
      </c>
      <c r="J16" s="52">
        <v>12.019200000000001</v>
      </c>
      <c r="K16" s="52">
        <v>12.3125</v>
      </c>
      <c r="L16" s="324">
        <f t="shared" si="5"/>
        <v>0.29329999999999856</v>
      </c>
      <c r="M16" s="50">
        <f t="shared" si="1"/>
        <v>2.44026224707134</v>
      </c>
      <c r="N16" s="52">
        <v>0</v>
      </c>
      <c r="O16" s="52">
        <v>0</v>
      </c>
      <c r="P16" s="52">
        <v>0</v>
      </c>
      <c r="Q16" s="324">
        <f t="shared" si="6"/>
        <v>0</v>
      </c>
      <c r="R16" s="58" t="s">
        <v>48</v>
      </c>
      <c r="S16" s="29">
        <v>5</v>
      </c>
      <c r="T16" s="30"/>
    </row>
    <row r="17" spans="1:20" s="1" customFormat="1" ht="12.75" customHeight="1">
      <c r="A17" s="25">
        <v>6</v>
      </c>
      <c r="B17" s="26" t="s">
        <v>8</v>
      </c>
      <c r="C17" s="52">
        <f aca="true" t="shared" si="7" ref="C17:C30">SUM(I17,N17)</f>
        <v>1.1546000000000003</v>
      </c>
      <c r="D17" s="52">
        <f aca="true" t="shared" si="8" ref="D17:D30">SUM(J17,O17)</f>
        <v>1.1546</v>
      </c>
      <c r="E17" s="52">
        <f aca="true" t="shared" si="9" ref="E17:E30">SUM(K17,P17)</f>
        <v>1.1546</v>
      </c>
      <c r="F17" s="59">
        <f aca="true" t="shared" si="10" ref="F17:F30">E17-D17</f>
        <v>0</v>
      </c>
      <c r="G17" s="50">
        <f aca="true" t="shared" si="11" ref="G17:G30">SUM(F17/D17)*100</f>
        <v>0</v>
      </c>
      <c r="H17" s="28"/>
      <c r="I17" s="52">
        <v>1.1546000000000003</v>
      </c>
      <c r="J17" s="52">
        <v>1.1546</v>
      </c>
      <c r="K17" s="52">
        <v>1.1546</v>
      </c>
      <c r="L17" s="324">
        <f aca="true" t="shared" si="12" ref="L17:L30">K17-J17</f>
        <v>0</v>
      </c>
      <c r="M17" s="50">
        <f aca="true" t="shared" si="13" ref="M17:M30">SUM(L17/J17)*100</f>
        <v>0</v>
      </c>
      <c r="N17" s="52">
        <v>0</v>
      </c>
      <c r="O17" s="52">
        <v>0</v>
      </c>
      <c r="P17" s="52">
        <v>0</v>
      </c>
      <c r="Q17" s="324">
        <f aca="true" t="shared" si="14" ref="Q17:Q30">SUM(P17-O17)</f>
        <v>0</v>
      </c>
      <c r="R17" s="58" t="s">
        <v>48</v>
      </c>
      <c r="S17" s="29">
        <v>6</v>
      </c>
      <c r="T17" s="30"/>
    </row>
    <row r="18" spans="1:20" s="1" customFormat="1" ht="12.75" customHeight="1">
      <c r="A18" s="25">
        <v>7</v>
      </c>
      <c r="B18" s="26" t="s">
        <v>9</v>
      </c>
      <c r="C18" s="52">
        <f t="shared" si="7"/>
        <v>0.787</v>
      </c>
      <c r="D18" s="52">
        <f t="shared" si="8"/>
        <v>0.9152</v>
      </c>
      <c r="E18" s="52">
        <f t="shared" si="9"/>
        <v>0.9092</v>
      </c>
      <c r="F18" s="324">
        <f t="shared" si="10"/>
        <v>-0.006000000000000005</v>
      </c>
      <c r="G18" s="50">
        <f t="shared" si="11"/>
        <v>-0.6555944055944062</v>
      </c>
      <c r="H18" s="28"/>
      <c r="I18" s="52">
        <v>0.28940000000000005</v>
      </c>
      <c r="J18" s="52">
        <v>0.2826</v>
      </c>
      <c r="K18" s="52">
        <v>0.2766</v>
      </c>
      <c r="L18" s="324">
        <f t="shared" si="12"/>
        <v>-0.006000000000000005</v>
      </c>
      <c r="M18" s="50">
        <f t="shared" si="13"/>
        <v>-2.1231422505307873</v>
      </c>
      <c r="N18" s="52">
        <v>0.4976</v>
      </c>
      <c r="O18" s="52">
        <v>0.6326</v>
      </c>
      <c r="P18" s="52">
        <v>0.6326</v>
      </c>
      <c r="Q18" s="324">
        <f t="shared" si="14"/>
        <v>0</v>
      </c>
      <c r="R18" s="50">
        <f>SUM(Q18/O18)*100</f>
        <v>0</v>
      </c>
      <c r="S18" s="29">
        <v>7</v>
      </c>
      <c r="T18" s="30"/>
    </row>
    <row r="19" spans="1:20" s="1" customFormat="1" ht="12.75" customHeight="1">
      <c r="A19" s="25">
        <v>8</v>
      </c>
      <c r="B19" s="26" t="s">
        <v>10</v>
      </c>
      <c r="C19" s="52">
        <f t="shared" si="7"/>
        <v>7.701</v>
      </c>
      <c r="D19" s="52">
        <f t="shared" si="8"/>
        <v>7.012</v>
      </c>
      <c r="E19" s="52">
        <f t="shared" si="9"/>
        <v>6.710699999999999</v>
      </c>
      <c r="F19" s="27">
        <f t="shared" si="10"/>
        <v>-0.30130000000000035</v>
      </c>
      <c r="G19" s="50">
        <f t="shared" si="11"/>
        <v>-4.296919566457507</v>
      </c>
      <c r="H19" s="28"/>
      <c r="I19" s="52">
        <v>7.701</v>
      </c>
      <c r="J19" s="52">
        <v>7.012</v>
      </c>
      <c r="K19" s="52">
        <v>6.710699999999999</v>
      </c>
      <c r="L19" s="27">
        <f t="shared" si="12"/>
        <v>-0.30130000000000035</v>
      </c>
      <c r="M19" s="50">
        <f t="shared" si="13"/>
        <v>-4.296919566457507</v>
      </c>
      <c r="N19" s="52">
        <v>0</v>
      </c>
      <c r="O19" s="52">
        <v>0</v>
      </c>
      <c r="P19" s="52">
        <v>0</v>
      </c>
      <c r="Q19" s="324">
        <f t="shared" si="14"/>
        <v>0</v>
      </c>
      <c r="R19" s="58" t="s">
        <v>48</v>
      </c>
      <c r="S19" s="29">
        <v>8</v>
      </c>
      <c r="T19" s="30"/>
    </row>
    <row r="20" spans="1:20" s="1" customFormat="1" ht="12.75" customHeight="1">
      <c r="A20" s="25">
        <v>9</v>
      </c>
      <c r="B20" s="26" t="s">
        <v>11</v>
      </c>
      <c r="C20" s="52">
        <f t="shared" si="7"/>
        <v>0.8251999999999999</v>
      </c>
      <c r="D20" s="52">
        <f t="shared" si="8"/>
        <v>0.8848999999999999</v>
      </c>
      <c r="E20" s="52">
        <f t="shared" si="9"/>
        <v>0.9155</v>
      </c>
      <c r="F20" s="27">
        <f t="shared" si="10"/>
        <v>0.03060000000000007</v>
      </c>
      <c r="G20" s="50">
        <f t="shared" si="11"/>
        <v>3.4580178551248815</v>
      </c>
      <c r="H20" s="28"/>
      <c r="I20" s="52">
        <v>0.7337999999999999</v>
      </c>
      <c r="J20" s="52">
        <v>0.8232999999999999</v>
      </c>
      <c r="K20" s="52">
        <v>0.8232999999999999</v>
      </c>
      <c r="L20" s="27">
        <f t="shared" si="12"/>
        <v>0</v>
      </c>
      <c r="M20" s="50">
        <f t="shared" si="13"/>
        <v>0</v>
      </c>
      <c r="N20" s="52">
        <v>0.0914</v>
      </c>
      <c r="O20" s="52">
        <v>0.0616</v>
      </c>
      <c r="P20" s="52">
        <v>0.0922</v>
      </c>
      <c r="Q20" s="324">
        <f t="shared" si="14"/>
        <v>0.030600000000000002</v>
      </c>
      <c r="R20" s="50">
        <f>SUM(Q20/O20)*100</f>
        <v>49.67532467532468</v>
      </c>
      <c r="S20" s="29">
        <v>9</v>
      </c>
      <c r="T20" s="30"/>
    </row>
    <row r="21" spans="1:20" s="1" customFormat="1" ht="12.75" customHeight="1">
      <c r="A21" s="25">
        <v>10</v>
      </c>
      <c r="B21" s="26" t="s">
        <v>12</v>
      </c>
      <c r="C21" s="52">
        <f t="shared" si="7"/>
        <v>1.0729</v>
      </c>
      <c r="D21" s="52">
        <f t="shared" si="8"/>
        <v>1.1274</v>
      </c>
      <c r="E21" s="52">
        <f t="shared" si="9"/>
        <v>1.1274</v>
      </c>
      <c r="F21" s="27">
        <f t="shared" si="10"/>
        <v>0</v>
      </c>
      <c r="G21" s="50">
        <f t="shared" si="11"/>
        <v>0</v>
      </c>
      <c r="H21" s="28"/>
      <c r="I21" s="52">
        <v>1.0729</v>
      </c>
      <c r="J21" s="52">
        <v>1.1274</v>
      </c>
      <c r="K21" s="52">
        <v>1.1274</v>
      </c>
      <c r="L21" s="27">
        <f t="shared" si="12"/>
        <v>0</v>
      </c>
      <c r="M21" s="50">
        <f t="shared" si="13"/>
        <v>0</v>
      </c>
      <c r="N21" s="52">
        <v>0</v>
      </c>
      <c r="O21" s="52">
        <v>0</v>
      </c>
      <c r="P21" s="52">
        <v>0</v>
      </c>
      <c r="Q21" s="324">
        <f t="shared" si="14"/>
        <v>0</v>
      </c>
      <c r="R21" s="58" t="s">
        <v>48</v>
      </c>
      <c r="S21" s="29">
        <v>10</v>
      </c>
      <c r="T21" s="30"/>
    </row>
    <row r="22" spans="1:20" s="1" customFormat="1" ht="12.75" customHeight="1">
      <c r="A22" s="25">
        <v>11</v>
      </c>
      <c r="B22" s="26" t="s">
        <v>13</v>
      </c>
      <c r="C22" s="52">
        <f t="shared" si="7"/>
        <v>0.6531999999999999</v>
      </c>
      <c r="D22" s="52">
        <f t="shared" si="8"/>
        <v>0.7061999999999999</v>
      </c>
      <c r="E22" s="52">
        <f t="shared" si="9"/>
        <v>0.7062</v>
      </c>
      <c r="F22" s="27">
        <f t="shared" si="10"/>
        <v>0</v>
      </c>
      <c r="G22" s="50">
        <f t="shared" si="11"/>
        <v>0</v>
      </c>
      <c r="H22" s="28"/>
      <c r="I22" s="52">
        <v>0.6531999999999999</v>
      </c>
      <c r="J22" s="52">
        <v>0.7061999999999999</v>
      </c>
      <c r="K22" s="52">
        <v>0.7062</v>
      </c>
      <c r="L22" s="27">
        <f t="shared" si="12"/>
        <v>0</v>
      </c>
      <c r="M22" s="50">
        <f t="shared" si="13"/>
        <v>0</v>
      </c>
      <c r="N22" s="52">
        <v>0</v>
      </c>
      <c r="O22" s="52">
        <v>0</v>
      </c>
      <c r="P22" s="52">
        <v>0</v>
      </c>
      <c r="Q22" s="324">
        <f t="shared" si="14"/>
        <v>0</v>
      </c>
      <c r="R22" s="58" t="s">
        <v>48</v>
      </c>
      <c r="S22" s="29">
        <v>11</v>
      </c>
      <c r="T22" s="30"/>
    </row>
    <row r="23" spans="1:20" s="1" customFormat="1" ht="12.75" customHeight="1">
      <c r="A23" s="25">
        <v>12</v>
      </c>
      <c r="B23" s="26" t="s">
        <v>14</v>
      </c>
      <c r="C23" s="52">
        <f t="shared" si="7"/>
        <v>237.19329999999988</v>
      </c>
      <c r="D23" s="52">
        <f t="shared" si="8"/>
        <v>227.8132</v>
      </c>
      <c r="E23" s="52">
        <f t="shared" si="9"/>
        <v>221.6544999999999</v>
      </c>
      <c r="F23" s="27">
        <f t="shared" si="10"/>
        <v>-6.1587000000000955</v>
      </c>
      <c r="G23" s="50">
        <f t="shared" si="11"/>
        <v>-2.7033991006667284</v>
      </c>
      <c r="H23" s="28"/>
      <c r="I23" s="52">
        <v>236.96729999999988</v>
      </c>
      <c r="J23" s="52">
        <v>227.5872</v>
      </c>
      <c r="K23" s="52">
        <v>221.3964999999999</v>
      </c>
      <c r="L23" s="27">
        <f t="shared" si="12"/>
        <v>-6.190700000000106</v>
      </c>
      <c r="M23" s="50">
        <f t="shared" si="13"/>
        <v>-2.7201441908860016</v>
      </c>
      <c r="N23" s="52">
        <v>0.226</v>
      </c>
      <c r="O23" s="52">
        <v>0.226</v>
      </c>
      <c r="P23" s="52">
        <v>0.258</v>
      </c>
      <c r="Q23" s="324">
        <f t="shared" si="14"/>
        <v>0.032</v>
      </c>
      <c r="R23" s="50">
        <f>SUM(Q23/O23)*100</f>
        <v>14.15929203539823</v>
      </c>
      <c r="S23" s="29">
        <v>12</v>
      </c>
      <c r="T23" s="30"/>
    </row>
    <row r="24" spans="1:20" s="1" customFormat="1" ht="12.75" customHeight="1">
      <c r="A24" s="25">
        <v>13</v>
      </c>
      <c r="B24" s="26" t="s">
        <v>15</v>
      </c>
      <c r="C24" s="52">
        <f t="shared" si="7"/>
        <v>0.6886000000000001</v>
      </c>
      <c r="D24" s="52">
        <f t="shared" si="8"/>
        <v>0.6198</v>
      </c>
      <c r="E24" s="52">
        <f t="shared" si="9"/>
        <v>0.6198</v>
      </c>
      <c r="F24" s="59">
        <f t="shared" si="10"/>
        <v>0</v>
      </c>
      <c r="G24" s="50">
        <f t="shared" si="11"/>
        <v>0</v>
      </c>
      <c r="H24" s="28"/>
      <c r="I24" s="52">
        <v>0.6886000000000001</v>
      </c>
      <c r="J24" s="52">
        <v>0.6198</v>
      </c>
      <c r="K24" s="52">
        <v>0.6198</v>
      </c>
      <c r="L24" s="324">
        <f t="shared" si="12"/>
        <v>0</v>
      </c>
      <c r="M24" s="50">
        <f t="shared" si="13"/>
        <v>0</v>
      </c>
      <c r="N24" s="52">
        <v>0</v>
      </c>
      <c r="O24" s="52">
        <v>0</v>
      </c>
      <c r="P24" s="52">
        <v>0</v>
      </c>
      <c r="Q24" s="324">
        <f t="shared" si="14"/>
        <v>0</v>
      </c>
      <c r="R24" s="58" t="s">
        <v>48</v>
      </c>
      <c r="S24" s="29">
        <v>13</v>
      </c>
      <c r="T24" s="30"/>
    </row>
    <row r="25" spans="1:20" s="1" customFormat="1" ht="12.75" customHeight="1">
      <c r="A25" s="25">
        <v>14</v>
      </c>
      <c r="B25" s="26" t="s">
        <v>16</v>
      </c>
      <c r="C25" s="52">
        <f t="shared" si="7"/>
        <v>3.9143999999999997</v>
      </c>
      <c r="D25" s="52">
        <f t="shared" si="8"/>
        <v>3.1162</v>
      </c>
      <c r="E25" s="52">
        <f t="shared" si="9"/>
        <v>3.181</v>
      </c>
      <c r="F25" s="27">
        <f t="shared" si="10"/>
        <v>0.06479999999999997</v>
      </c>
      <c r="G25" s="50">
        <f t="shared" si="11"/>
        <v>2.0794557473846345</v>
      </c>
      <c r="H25" s="28"/>
      <c r="I25" s="52">
        <v>3.9143999999999997</v>
      </c>
      <c r="J25" s="52">
        <v>3.1162</v>
      </c>
      <c r="K25" s="52">
        <v>3.181</v>
      </c>
      <c r="L25" s="27">
        <f t="shared" si="12"/>
        <v>0.06479999999999997</v>
      </c>
      <c r="M25" s="50">
        <f t="shared" si="13"/>
        <v>2.0794557473846345</v>
      </c>
      <c r="N25" s="52">
        <v>0</v>
      </c>
      <c r="O25" s="52">
        <v>0</v>
      </c>
      <c r="P25" s="52">
        <v>0</v>
      </c>
      <c r="Q25" s="324">
        <f t="shared" si="14"/>
        <v>0</v>
      </c>
      <c r="R25" s="58" t="s">
        <v>48</v>
      </c>
      <c r="S25" s="29">
        <v>14</v>
      </c>
      <c r="T25" s="30"/>
    </row>
    <row r="26" spans="1:20" s="1" customFormat="1" ht="12.75" customHeight="1">
      <c r="A26" s="25">
        <v>15</v>
      </c>
      <c r="B26" s="26" t="s">
        <v>17</v>
      </c>
      <c r="C26" s="52">
        <f t="shared" si="7"/>
        <v>1851.987999999986</v>
      </c>
      <c r="D26" s="52">
        <f t="shared" si="8"/>
        <v>1825.8445</v>
      </c>
      <c r="E26" s="52">
        <f t="shared" si="9"/>
        <v>1800.856999999992</v>
      </c>
      <c r="F26" s="27">
        <f t="shared" si="10"/>
        <v>-24.987500000007913</v>
      </c>
      <c r="G26" s="50">
        <f t="shared" si="11"/>
        <v>-1.3685448021454134</v>
      </c>
      <c r="H26" s="28"/>
      <c r="I26" s="52">
        <v>1837.705499999986</v>
      </c>
      <c r="J26" s="52">
        <v>1809.2763</v>
      </c>
      <c r="K26" s="52">
        <v>1784.775499999992</v>
      </c>
      <c r="L26" s="27">
        <f t="shared" si="12"/>
        <v>-24.500800000007985</v>
      </c>
      <c r="M26" s="50">
        <f t="shared" si="13"/>
        <v>-1.3541768053894248</v>
      </c>
      <c r="N26" s="52">
        <v>14.2825</v>
      </c>
      <c r="O26" s="52">
        <v>16.5682</v>
      </c>
      <c r="P26" s="52">
        <v>16.0815</v>
      </c>
      <c r="Q26" s="27">
        <f t="shared" si="14"/>
        <v>-0.4867000000000026</v>
      </c>
      <c r="R26" s="50">
        <f>SUM(Q26/O26)*100</f>
        <v>-2.937555075385392</v>
      </c>
      <c r="S26" s="29">
        <v>15</v>
      </c>
      <c r="T26" s="30"/>
    </row>
    <row r="27" spans="1:20" s="1" customFormat="1" ht="12.75" customHeight="1">
      <c r="A27" s="25">
        <v>16</v>
      </c>
      <c r="B27" s="26" t="s">
        <v>18</v>
      </c>
      <c r="C27" s="52">
        <f t="shared" si="7"/>
        <v>1.8466</v>
      </c>
      <c r="D27" s="52">
        <f t="shared" si="8"/>
        <v>2.7008</v>
      </c>
      <c r="E27" s="52">
        <f t="shared" si="9"/>
        <v>2.7187</v>
      </c>
      <c r="F27" s="59">
        <f t="shared" si="10"/>
        <v>0.017900000000000027</v>
      </c>
      <c r="G27" s="50">
        <f t="shared" si="11"/>
        <v>0.6627665876777261</v>
      </c>
      <c r="H27" s="28"/>
      <c r="I27" s="52">
        <v>1.8466</v>
      </c>
      <c r="J27" s="52">
        <v>2.7008</v>
      </c>
      <c r="K27" s="52">
        <v>2.7187</v>
      </c>
      <c r="L27" s="324">
        <f t="shared" si="12"/>
        <v>0.017900000000000027</v>
      </c>
      <c r="M27" s="50">
        <f t="shared" si="13"/>
        <v>0.6627665876777261</v>
      </c>
      <c r="N27" s="52">
        <v>0</v>
      </c>
      <c r="O27" s="52">
        <v>0</v>
      </c>
      <c r="P27" s="52">
        <v>0</v>
      </c>
      <c r="Q27" s="324">
        <f t="shared" si="14"/>
        <v>0</v>
      </c>
      <c r="R27" s="58" t="s">
        <v>48</v>
      </c>
      <c r="S27" s="29">
        <v>16</v>
      </c>
      <c r="T27" s="30"/>
    </row>
    <row r="28" spans="1:20" s="1" customFormat="1" ht="12.75" customHeight="1">
      <c r="A28" s="25">
        <v>17</v>
      </c>
      <c r="B28" s="26" t="s">
        <v>19</v>
      </c>
      <c r="C28" s="52">
        <f t="shared" si="7"/>
        <v>2.0836000000097328</v>
      </c>
      <c r="D28" s="52">
        <f t="shared" si="8"/>
        <v>1.5967</v>
      </c>
      <c r="E28" s="52">
        <f t="shared" si="9"/>
        <v>1.6332000000000002</v>
      </c>
      <c r="F28" s="27">
        <f t="shared" si="10"/>
        <v>0.0365000000000002</v>
      </c>
      <c r="G28" s="50">
        <f t="shared" si="11"/>
        <v>2.2859648024049726</v>
      </c>
      <c r="H28" s="28"/>
      <c r="I28" s="52">
        <v>2.0836000000097328</v>
      </c>
      <c r="J28" s="52">
        <v>1.5967</v>
      </c>
      <c r="K28" s="52">
        <v>1.6332000000000002</v>
      </c>
      <c r="L28" s="27">
        <f t="shared" si="12"/>
        <v>0.0365000000000002</v>
      </c>
      <c r="M28" s="50">
        <f t="shared" si="13"/>
        <v>2.2859648024049726</v>
      </c>
      <c r="N28" s="52">
        <v>0</v>
      </c>
      <c r="O28" s="52">
        <v>0</v>
      </c>
      <c r="P28" s="52">
        <v>0</v>
      </c>
      <c r="Q28" s="324">
        <f t="shared" si="14"/>
        <v>0</v>
      </c>
      <c r="R28" s="58" t="s">
        <v>48</v>
      </c>
      <c r="S28" s="29">
        <v>17</v>
      </c>
      <c r="T28" s="30"/>
    </row>
    <row r="29" spans="1:20" s="1" customFormat="1" ht="12.75" customHeight="1">
      <c r="A29" s="25">
        <v>18</v>
      </c>
      <c r="B29" s="26" t="s">
        <v>20</v>
      </c>
      <c r="C29" s="52">
        <f t="shared" si="7"/>
        <v>20.547499999977273</v>
      </c>
      <c r="D29" s="52">
        <f t="shared" si="8"/>
        <v>22.001800000000003</v>
      </c>
      <c r="E29" s="52">
        <f t="shared" si="9"/>
        <v>20.509</v>
      </c>
      <c r="F29" s="27">
        <f t="shared" si="10"/>
        <v>-1.4928000000000026</v>
      </c>
      <c r="G29" s="50">
        <f t="shared" si="11"/>
        <v>-6.784899417320411</v>
      </c>
      <c r="H29" s="28"/>
      <c r="I29" s="52">
        <v>20.547499999977273</v>
      </c>
      <c r="J29" s="52">
        <v>22.001800000000003</v>
      </c>
      <c r="K29" s="52">
        <v>20.509</v>
      </c>
      <c r="L29" s="27">
        <f t="shared" si="12"/>
        <v>-1.4928000000000026</v>
      </c>
      <c r="M29" s="50">
        <f t="shared" si="13"/>
        <v>-6.784899417320411</v>
      </c>
      <c r="N29" s="52">
        <v>0</v>
      </c>
      <c r="O29" s="52">
        <v>0</v>
      </c>
      <c r="P29" s="52">
        <v>0</v>
      </c>
      <c r="Q29" s="324">
        <f t="shared" si="14"/>
        <v>0</v>
      </c>
      <c r="R29" s="58" t="s">
        <v>48</v>
      </c>
      <c r="S29" s="29">
        <v>18</v>
      </c>
      <c r="T29" s="30"/>
    </row>
    <row r="30" spans="1:20" s="1" customFormat="1" ht="12.75" customHeight="1">
      <c r="A30" s="25">
        <v>19</v>
      </c>
      <c r="B30" s="26" t="s">
        <v>28</v>
      </c>
      <c r="C30" s="52">
        <f t="shared" si="7"/>
        <v>21.178199999999997</v>
      </c>
      <c r="D30" s="52">
        <f t="shared" si="8"/>
        <v>17.927599999999998</v>
      </c>
      <c r="E30" s="52">
        <f t="shared" si="9"/>
        <v>17.482499999999984</v>
      </c>
      <c r="F30" s="27">
        <f t="shared" si="10"/>
        <v>-0.44510000000001426</v>
      </c>
      <c r="G30" s="50">
        <f t="shared" si="11"/>
        <v>-2.4827640063366783</v>
      </c>
      <c r="H30" s="28"/>
      <c r="I30" s="52">
        <v>21.156599999999997</v>
      </c>
      <c r="J30" s="52">
        <v>17.906</v>
      </c>
      <c r="K30" s="52">
        <v>17.460899999999985</v>
      </c>
      <c r="L30" s="27">
        <f t="shared" si="12"/>
        <v>-0.44510000000001426</v>
      </c>
      <c r="M30" s="50">
        <f t="shared" si="13"/>
        <v>-2.4857589634760098</v>
      </c>
      <c r="N30" s="52">
        <v>0.0216</v>
      </c>
      <c r="O30" s="52">
        <v>0.0216</v>
      </c>
      <c r="P30" s="52">
        <v>0.0216</v>
      </c>
      <c r="Q30" s="324">
        <f t="shared" si="14"/>
        <v>0</v>
      </c>
      <c r="R30" s="50">
        <f>SUM(Q30/O30)*100</f>
        <v>0</v>
      </c>
      <c r="S30" s="29">
        <v>19</v>
      </c>
      <c r="T30" s="30"/>
    </row>
    <row r="31" spans="1:20" s="1" customFormat="1" ht="12.75" customHeight="1">
      <c r="A31" s="25">
        <v>20</v>
      </c>
      <c r="B31" s="26" t="s">
        <v>21</v>
      </c>
      <c r="C31" s="52">
        <f t="shared" si="2"/>
        <v>41.483999999999995</v>
      </c>
      <c r="D31" s="52">
        <f t="shared" si="3"/>
        <v>38.75260000000001</v>
      </c>
      <c r="E31" s="52">
        <f t="shared" si="4"/>
        <v>38.333999999999996</v>
      </c>
      <c r="F31" s="27">
        <f t="shared" si="0"/>
        <v>-0.4186000000000121</v>
      </c>
      <c r="G31" s="50">
        <f>SUM(F31/D31)*100</f>
        <v>-1.080185587547705</v>
      </c>
      <c r="H31" s="28"/>
      <c r="I31" s="52">
        <v>41.181599999999996</v>
      </c>
      <c r="J31" s="52">
        <v>38.450500000000005</v>
      </c>
      <c r="K31" s="52">
        <v>38.03189999999999</v>
      </c>
      <c r="L31" s="27">
        <f t="shared" si="5"/>
        <v>-0.4186000000000121</v>
      </c>
      <c r="M31" s="50">
        <f t="shared" si="1"/>
        <v>-1.0886724489928923</v>
      </c>
      <c r="N31" s="52">
        <v>0.3024</v>
      </c>
      <c r="O31" s="52">
        <v>0.3021</v>
      </c>
      <c r="P31" s="52">
        <v>0.3021</v>
      </c>
      <c r="Q31" s="324">
        <f t="shared" si="6"/>
        <v>0</v>
      </c>
      <c r="R31" s="50">
        <f>SUM(Q31/O31)*100</f>
        <v>0</v>
      </c>
      <c r="S31" s="29">
        <v>20</v>
      </c>
      <c r="T31" s="30"/>
    </row>
    <row r="32" spans="1:20" s="1" customFormat="1" ht="12.75" customHeight="1">
      <c r="A32" s="25">
        <v>21</v>
      </c>
      <c r="B32" s="26" t="s">
        <v>22</v>
      </c>
      <c r="C32" s="52">
        <f t="shared" si="2"/>
        <v>297.7333999999998</v>
      </c>
      <c r="D32" s="52">
        <f t="shared" si="3"/>
        <v>302.77819999999997</v>
      </c>
      <c r="E32" s="52">
        <f t="shared" si="4"/>
        <v>315.68180000000007</v>
      </c>
      <c r="F32" s="27">
        <f t="shared" si="0"/>
        <v>12.903600000000097</v>
      </c>
      <c r="G32" s="50">
        <f>SUM(F32/D32)*100</f>
        <v>4.261733506573491</v>
      </c>
      <c r="H32" s="28"/>
      <c r="I32" s="52">
        <v>296.9502999999998</v>
      </c>
      <c r="J32" s="52">
        <v>301.9951</v>
      </c>
      <c r="K32" s="52">
        <v>314.49390000000005</v>
      </c>
      <c r="L32" s="27">
        <f t="shared" si="5"/>
        <v>12.498800000000074</v>
      </c>
      <c r="M32" s="50">
        <f t="shared" si="1"/>
        <v>4.13874264847346</v>
      </c>
      <c r="N32" s="52">
        <v>0.7830999999999999</v>
      </c>
      <c r="O32" s="52">
        <v>0.7831</v>
      </c>
      <c r="P32" s="52">
        <v>1.1879</v>
      </c>
      <c r="Q32" s="27">
        <f t="shared" si="6"/>
        <v>0.40479999999999994</v>
      </c>
      <c r="R32" s="50">
        <f>SUM(Q32/O32)*100</f>
        <v>51.691993359724165</v>
      </c>
      <c r="S32" s="29">
        <v>21</v>
      </c>
      <c r="T32" s="30"/>
    </row>
    <row r="33" spans="1:20" s="1" customFormat="1" ht="12.75" customHeight="1">
      <c r="A33" s="25">
        <v>22</v>
      </c>
      <c r="B33" s="26" t="s">
        <v>26</v>
      </c>
      <c r="C33" s="52">
        <f t="shared" si="2"/>
        <v>48.9648</v>
      </c>
      <c r="D33" s="52">
        <f t="shared" si="3"/>
        <v>56.817699999999995</v>
      </c>
      <c r="E33" s="52">
        <f t="shared" si="4"/>
        <v>58.892000000000046</v>
      </c>
      <c r="F33" s="27">
        <f t="shared" si="0"/>
        <v>2.0743000000000507</v>
      </c>
      <c r="G33" s="50">
        <f>SUM(F33/D33)*100</f>
        <v>3.65079895877526</v>
      </c>
      <c r="H33" s="28"/>
      <c r="I33" s="52">
        <v>47.745</v>
      </c>
      <c r="J33" s="52">
        <v>55.075199999999995</v>
      </c>
      <c r="K33" s="52">
        <v>56.850900000000046</v>
      </c>
      <c r="L33" s="27">
        <f t="shared" si="5"/>
        <v>1.7757000000000502</v>
      </c>
      <c r="M33" s="50">
        <f t="shared" si="1"/>
        <v>3.224137179710742</v>
      </c>
      <c r="N33" s="52">
        <v>1.2198</v>
      </c>
      <c r="O33" s="52">
        <v>1.7425</v>
      </c>
      <c r="P33" s="52">
        <v>2.0411</v>
      </c>
      <c r="Q33" s="27">
        <f t="shared" si="6"/>
        <v>0.2986000000000002</v>
      </c>
      <c r="R33" s="50">
        <f>SUM(Q33/O33)*100</f>
        <v>17.136298421807762</v>
      </c>
      <c r="S33" s="29">
        <v>22</v>
      </c>
      <c r="T33" s="30"/>
    </row>
    <row r="34" spans="1:20" s="1" customFormat="1" ht="12.75" customHeight="1">
      <c r="A34" s="25">
        <v>23</v>
      </c>
      <c r="B34" s="26" t="s">
        <v>23</v>
      </c>
      <c r="C34" s="52">
        <f t="shared" si="2"/>
        <v>126.78879999999992</v>
      </c>
      <c r="D34" s="52">
        <f t="shared" si="3"/>
        <v>126.77329999999999</v>
      </c>
      <c r="E34" s="52">
        <f t="shared" si="4"/>
        <v>128.72609999999992</v>
      </c>
      <c r="F34" s="27">
        <f t="shared" si="0"/>
        <v>1.9527999999999253</v>
      </c>
      <c r="G34" s="50">
        <f>SUM(F34/D34)*100</f>
        <v>1.5403874475145203</v>
      </c>
      <c r="H34" s="28"/>
      <c r="I34" s="52">
        <v>126.78879999999992</v>
      </c>
      <c r="J34" s="52">
        <v>126.77329999999999</v>
      </c>
      <c r="K34" s="52">
        <v>128.72609999999992</v>
      </c>
      <c r="L34" s="27">
        <f t="shared" si="5"/>
        <v>1.9527999999999253</v>
      </c>
      <c r="M34" s="50">
        <f t="shared" si="1"/>
        <v>1.5403874475145203</v>
      </c>
      <c r="N34" s="52">
        <v>0</v>
      </c>
      <c r="O34" s="52">
        <v>0</v>
      </c>
      <c r="P34" s="52">
        <v>0</v>
      </c>
      <c r="Q34" s="324">
        <f t="shared" si="6"/>
        <v>0</v>
      </c>
      <c r="R34" s="58" t="s">
        <v>48</v>
      </c>
      <c r="S34" s="29">
        <v>23</v>
      </c>
      <c r="T34" s="30"/>
    </row>
    <row r="35" spans="1:20" s="1" customFormat="1" ht="12.75" customHeight="1">
      <c r="A35" s="25">
        <v>24</v>
      </c>
      <c r="B35" s="26" t="s">
        <v>27</v>
      </c>
      <c r="C35" s="52">
        <f t="shared" si="2"/>
        <v>0.5167999999994164</v>
      </c>
      <c r="D35" s="52">
        <f t="shared" si="3"/>
        <v>0</v>
      </c>
      <c r="E35" s="52">
        <f t="shared" si="4"/>
        <v>0</v>
      </c>
      <c r="F35" s="59">
        <f t="shared" si="0"/>
        <v>0</v>
      </c>
      <c r="G35" s="59">
        <f>F35-E35</f>
        <v>0</v>
      </c>
      <c r="H35" s="28"/>
      <c r="I35" s="52">
        <v>0.5167999999994164</v>
      </c>
      <c r="J35" s="52">
        <v>0</v>
      </c>
      <c r="K35" s="52">
        <v>0</v>
      </c>
      <c r="L35" s="324">
        <f t="shared" si="5"/>
        <v>0</v>
      </c>
      <c r="M35" s="52">
        <v>0</v>
      </c>
      <c r="N35" s="52">
        <v>0</v>
      </c>
      <c r="O35" s="52">
        <v>0</v>
      </c>
      <c r="P35" s="52">
        <v>0</v>
      </c>
      <c r="Q35" s="324">
        <f t="shared" si="6"/>
        <v>0</v>
      </c>
      <c r="R35" s="58" t="s">
        <v>48</v>
      </c>
      <c r="S35" s="29">
        <v>24</v>
      </c>
      <c r="T35" s="30"/>
    </row>
    <row r="36" spans="1:20" s="1" customFormat="1" ht="12.75" customHeight="1">
      <c r="A36" s="25">
        <v>25</v>
      </c>
      <c r="B36" s="26" t="s">
        <v>29</v>
      </c>
      <c r="C36" s="52">
        <f t="shared" si="2"/>
        <v>0.4087</v>
      </c>
      <c r="D36" s="52">
        <f t="shared" si="3"/>
        <v>0.40869999999999995</v>
      </c>
      <c r="E36" s="52">
        <f t="shared" si="4"/>
        <v>0.4087</v>
      </c>
      <c r="F36" s="59">
        <f t="shared" si="0"/>
        <v>0</v>
      </c>
      <c r="G36" s="50">
        <f>SUM(F36/D36)*100</f>
        <v>0</v>
      </c>
      <c r="H36" s="28"/>
      <c r="I36" s="52">
        <v>0.4087</v>
      </c>
      <c r="J36" s="52">
        <v>0.40869999999999995</v>
      </c>
      <c r="K36" s="52">
        <v>0.4087</v>
      </c>
      <c r="L36" s="324">
        <f t="shared" si="5"/>
        <v>0</v>
      </c>
      <c r="M36" s="50">
        <f t="shared" si="1"/>
        <v>0</v>
      </c>
      <c r="N36" s="52">
        <v>0</v>
      </c>
      <c r="O36" s="52">
        <v>0</v>
      </c>
      <c r="P36" s="52">
        <v>0</v>
      </c>
      <c r="Q36" s="324">
        <f t="shared" si="6"/>
        <v>0</v>
      </c>
      <c r="R36" s="58" t="s">
        <v>48</v>
      </c>
      <c r="S36" s="29">
        <v>25</v>
      </c>
      <c r="T36" s="30"/>
    </row>
    <row r="37" spans="1:20" s="1" customFormat="1" ht="12.75" customHeight="1">
      <c r="A37" s="25">
        <v>26</v>
      </c>
      <c r="B37" s="26" t="s">
        <v>31</v>
      </c>
      <c r="C37" s="52">
        <f t="shared" si="2"/>
        <v>7.9934</v>
      </c>
      <c r="D37" s="52">
        <f t="shared" si="3"/>
        <v>10.554199999999998</v>
      </c>
      <c r="E37" s="52">
        <f t="shared" si="4"/>
        <v>12.902700000000001</v>
      </c>
      <c r="F37" s="27">
        <f t="shared" si="0"/>
        <v>2.348500000000003</v>
      </c>
      <c r="G37" s="50">
        <f>SUM(F37/D37)*100</f>
        <v>22.251804968638112</v>
      </c>
      <c r="H37" s="28"/>
      <c r="I37" s="52">
        <v>7.9934</v>
      </c>
      <c r="J37" s="52">
        <v>10.554199999999998</v>
      </c>
      <c r="K37" s="52">
        <v>12.902700000000001</v>
      </c>
      <c r="L37" s="27">
        <f t="shared" si="5"/>
        <v>2.348500000000003</v>
      </c>
      <c r="M37" s="50">
        <f t="shared" si="1"/>
        <v>22.251804968638112</v>
      </c>
      <c r="N37" s="52">
        <v>0</v>
      </c>
      <c r="O37" s="52">
        <v>0</v>
      </c>
      <c r="P37" s="52">
        <v>0</v>
      </c>
      <c r="Q37" s="324">
        <f t="shared" si="6"/>
        <v>0</v>
      </c>
      <c r="R37" s="58" t="s">
        <v>48</v>
      </c>
      <c r="S37" s="29">
        <v>26</v>
      </c>
      <c r="T37" s="30"/>
    </row>
    <row r="38" spans="1:20" s="1" customFormat="1" ht="12.75" customHeight="1">
      <c r="A38" s="25">
        <v>27</v>
      </c>
      <c r="B38" s="26" t="s">
        <v>24</v>
      </c>
      <c r="C38" s="52">
        <f t="shared" si="2"/>
        <v>1276.5758000000003</v>
      </c>
      <c r="D38" s="52">
        <f t="shared" si="3"/>
        <v>1301.1994000000002</v>
      </c>
      <c r="E38" s="52">
        <f t="shared" si="4"/>
        <v>1330.9020999999957</v>
      </c>
      <c r="F38" s="27">
        <f t="shared" si="0"/>
        <v>29.702699999995502</v>
      </c>
      <c r="G38" s="50">
        <f>SUM(F38/D38)*100</f>
        <v>2.282717007093263</v>
      </c>
      <c r="H38" s="28"/>
      <c r="I38" s="52">
        <v>1276.3761000000004</v>
      </c>
      <c r="J38" s="52">
        <v>1301.0167000000001</v>
      </c>
      <c r="K38" s="52">
        <v>1330.8246999999958</v>
      </c>
      <c r="L38" s="27">
        <f t="shared" si="5"/>
        <v>29.807999999995673</v>
      </c>
      <c r="M38" s="50">
        <f t="shared" si="1"/>
        <v>2.2911312360552842</v>
      </c>
      <c r="N38" s="52">
        <v>0.19969999999998866</v>
      </c>
      <c r="O38" s="52">
        <v>0.1827</v>
      </c>
      <c r="P38" s="52">
        <v>0.0774</v>
      </c>
      <c r="Q38" s="27">
        <f t="shared" si="6"/>
        <v>-0.1053</v>
      </c>
      <c r="R38" s="50">
        <f>SUM(Q38/O38)*100</f>
        <v>-57.63546798029557</v>
      </c>
      <c r="S38" s="29">
        <v>27</v>
      </c>
      <c r="T38" s="30"/>
    </row>
    <row r="39" spans="1:20" s="1" customFormat="1" ht="12.75" customHeight="1">
      <c r="A39" s="25">
        <v>28</v>
      </c>
      <c r="B39" s="26" t="s">
        <v>30</v>
      </c>
      <c r="C39" s="52">
        <f t="shared" si="2"/>
        <v>33.475</v>
      </c>
      <c r="D39" s="52">
        <f t="shared" si="3"/>
        <v>35.998900000000006</v>
      </c>
      <c r="E39" s="52">
        <f t="shared" si="4"/>
        <v>38.03940000000001</v>
      </c>
      <c r="F39" s="27">
        <f t="shared" si="0"/>
        <v>2.0405000000000015</v>
      </c>
      <c r="G39" s="50">
        <f>SUM(F39/D39)*100</f>
        <v>5.668228751434075</v>
      </c>
      <c r="H39" s="28"/>
      <c r="I39" s="52">
        <v>33.475</v>
      </c>
      <c r="J39" s="52">
        <v>35.739200000000004</v>
      </c>
      <c r="K39" s="52">
        <v>37.779700000000005</v>
      </c>
      <c r="L39" s="27">
        <f t="shared" si="5"/>
        <v>2.0405000000000015</v>
      </c>
      <c r="M39" s="50">
        <f t="shared" si="1"/>
        <v>5.709417110623632</v>
      </c>
      <c r="N39" s="52">
        <v>0</v>
      </c>
      <c r="O39" s="52">
        <v>0.2597</v>
      </c>
      <c r="P39" s="52">
        <v>0.2597</v>
      </c>
      <c r="Q39" s="324">
        <f t="shared" si="6"/>
        <v>0</v>
      </c>
      <c r="R39" s="58" t="s">
        <v>48</v>
      </c>
      <c r="S39" s="29">
        <v>28</v>
      </c>
      <c r="T39" s="30"/>
    </row>
    <row r="40" spans="1:20" s="1" customFormat="1" ht="12.75" customHeight="1">
      <c r="A40" s="25">
        <v>29</v>
      </c>
      <c r="B40" s="26" t="s">
        <v>25</v>
      </c>
      <c r="C40" s="52">
        <f t="shared" si="2"/>
        <v>0.7337</v>
      </c>
      <c r="D40" s="52">
        <f t="shared" si="3"/>
        <v>0.6909000000000001</v>
      </c>
      <c r="E40" s="52">
        <f t="shared" si="4"/>
        <v>0.6909000000000001</v>
      </c>
      <c r="F40" s="59">
        <f t="shared" si="0"/>
        <v>0</v>
      </c>
      <c r="G40" s="50">
        <f>SUM(F40/D40)*100</f>
        <v>0</v>
      </c>
      <c r="H40" s="28"/>
      <c r="I40" s="52">
        <v>0.7337</v>
      </c>
      <c r="J40" s="52">
        <v>0.6909000000000001</v>
      </c>
      <c r="K40" s="52">
        <v>0.6909000000000001</v>
      </c>
      <c r="L40" s="324">
        <f t="shared" si="5"/>
        <v>0</v>
      </c>
      <c r="M40" s="50">
        <f t="shared" si="1"/>
        <v>0</v>
      </c>
      <c r="N40" s="52">
        <v>0</v>
      </c>
      <c r="O40" s="52">
        <v>0</v>
      </c>
      <c r="P40" s="52">
        <v>0</v>
      </c>
      <c r="Q40" s="324">
        <f t="shared" si="6"/>
        <v>0</v>
      </c>
      <c r="R40" s="58" t="s">
        <v>48</v>
      </c>
      <c r="S40" s="29">
        <v>29</v>
      </c>
      <c r="T40" s="30"/>
    </row>
    <row r="41" spans="1:20" s="1" customFormat="1" ht="3" customHeight="1">
      <c r="A41" s="25"/>
      <c r="B41" s="26"/>
      <c r="C41" s="52"/>
      <c r="D41" s="52"/>
      <c r="E41" s="52"/>
      <c r="F41" s="27"/>
      <c r="G41" s="50"/>
      <c r="H41" s="28"/>
      <c r="I41" s="52"/>
      <c r="J41" s="52"/>
      <c r="K41" s="52"/>
      <c r="L41" s="27"/>
      <c r="M41" s="50"/>
      <c r="N41" s="52"/>
      <c r="O41" s="52"/>
      <c r="P41" s="52"/>
      <c r="Q41" s="27"/>
      <c r="R41" s="50"/>
      <c r="S41" s="29"/>
      <c r="T41" s="30"/>
    </row>
    <row r="42" spans="1:20" s="1" customFormat="1" ht="12.75" customHeight="1">
      <c r="A42" s="25">
        <v>30</v>
      </c>
      <c r="B42" s="26" t="s">
        <v>156</v>
      </c>
      <c r="C42" s="52">
        <f>SUM(I42,N42)</f>
        <v>33.3485</v>
      </c>
      <c r="D42" s="52">
        <f>SUM(J42,O42)</f>
        <v>52.43120000000056</v>
      </c>
      <c r="E42" s="52">
        <f>SUM(K42,P42)</f>
        <v>52.92430000000064</v>
      </c>
      <c r="F42" s="27">
        <f>E42-D42</f>
        <v>0.4931000000000836</v>
      </c>
      <c r="G42" s="50">
        <f>SUM(F42/D42)*100</f>
        <v>0.9404705595143318</v>
      </c>
      <c r="H42" s="28"/>
      <c r="I42" s="52">
        <v>31.5143</v>
      </c>
      <c r="J42" s="52">
        <v>49.82640000000056</v>
      </c>
      <c r="K42" s="52">
        <v>48.20940000000064</v>
      </c>
      <c r="L42" s="27">
        <f t="shared" si="5"/>
        <v>-1.6169999999999192</v>
      </c>
      <c r="M42" s="50">
        <f>SUM(L42/J42)*100</f>
        <v>-3.245267568999368</v>
      </c>
      <c r="N42" s="52">
        <v>1.8341999999999998</v>
      </c>
      <c r="O42" s="52">
        <v>2.604800000000001</v>
      </c>
      <c r="P42" s="52">
        <v>4.7149</v>
      </c>
      <c r="Q42" s="27">
        <f t="shared" si="6"/>
        <v>2.110099999999999</v>
      </c>
      <c r="R42" s="50">
        <f>SUM(Q42/O42)*100</f>
        <v>81.00813882063876</v>
      </c>
      <c r="S42" s="29">
        <v>30</v>
      </c>
      <c r="T42" s="30"/>
    </row>
    <row r="43" spans="1:20" s="1" customFormat="1" ht="4.5" customHeight="1">
      <c r="A43" s="25"/>
      <c r="B43" s="26"/>
      <c r="C43" s="52"/>
      <c r="D43" s="52"/>
      <c r="E43" s="52"/>
      <c r="F43" s="27"/>
      <c r="G43" s="50"/>
      <c r="H43" s="28"/>
      <c r="I43" s="52"/>
      <c r="J43" s="52"/>
      <c r="K43" s="52"/>
      <c r="L43" s="27"/>
      <c r="M43" s="50"/>
      <c r="N43" s="52"/>
      <c r="O43" s="52"/>
      <c r="P43" s="52"/>
      <c r="Q43" s="27"/>
      <c r="R43" s="50"/>
      <c r="S43" s="32"/>
      <c r="T43" s="30"/>
    </row>
    <row r="44" spans="1:20" s="1" customFormat="1" ht="12.75" customHeight="1">
      <c r="A44" s="25">
        <v>31</v>
      </c>
      <c r="B44" s="33" t="s">
        <v>43</v>
      </c>
      <c r="C44" s="53">
        <f>SUM(C12:C42)</f>
        <v>4884.565199999972</v>
      </c>
      <c r="D44" s="53">
        <f>SUM(D12:D42)</f>
        <v>4931.1621</v>
      </c>
      <c r="E44" s="53">
        <f>SUM(E12:E42)</f>
        <v>4952.505299999988</v>
      </c>
      <c r="F44" s="34">
        <f>E44-D44</f>
        <v>21.34319999998843</v>
      </c>
      <c r="G44" s="51">
        <f>SUM(F44/D44)*100</f>
        <v>0.432822924235008</v>
      </c>
      <c r="H44" s="35"/>
      <c r="I44" s="53">
        <f>SUM(I12:I42)</f>
        <v>4861.156999999972</v>
      </c>
      <c r="J44" s="53">
        <f>SUM(J12:J42)</f>
        <v>4903.784699999999</v>
      </c>
      <c r="K44" s="53">
        <f>SUM(K12:K42)</f>
        <v>4922.433199999988</v>
      </c>
      <c r="L44" s="34">
        <f t="shared" si="5"/>
        <v>18.648499999988417</v>
      </c>
      <c r="M44" s="51">
        <f>SUM(L44/J44)*100</f>
        <v>0.3802879029331858</v>
      </c>
      <c r="N44" s="53">
        <f>SUM(N12:N42)</f>
        <v>23.408199999999987</v>
      </c>
      <c r="O44" s="53">
        <f>SUM(O12:O42)</f>
        <v>27.3774</v>
      </c>
      <c r="P44" s="53">
        <f>SUM(P12:P42)</f>
        <v>30.072099999999995</v>
      </c>
      <c r="Q44" s="34">
        <f t="shared" si="6"/>
        <v>2.694699999999994</v>
      </c>
      <c r="R44" s="51">
        <f>SUM(Q44/O44)*100</f>
        <v>9.842790038498885</v>
      </c>
      <c r="S44" s="29">
        <v>31</v>
      </c>
      <c r="T44" s="30"/>
    </row>
    <row r="45" spans="1:20" s="1" customFormat="1" ht="7.5" customHeight="1">
      <c r="A45" s="36"/>
      <c r="B45" s="37"/>
      <c r="C45" s="17"/>
      <c r="D45" s="17"/>
      <c r="E45" s="38"/>
      <c r="F45" s="18"/>
      <c r="G45" s="18"/>
      <c r="H45" s="18"/>
      <c r="I45" s="17"/>
      <c r="J45" s="17"/>
      <c r="K45" s="54"/>
      <c r="L45" s="18"/>
      <c r="M45" s="18"/>
      <c r="N45" s="17"/>
      <c r="O45" s="17"/>
      <c r="P45" s="31"/>
      <c r="Q45" s="18"/>
      <c r="R45" s="18"/>
      <c r="S45" s="36"/>
      <c r="T45" s="30"/>
    </row>
    <row r="46" spans="1:20" s="1" customFormat="1" ht="15" customHeight="1">
      <c r="A46" s="372" t="s">
        <v>41</v>
      </c>
      <c r="B46" s="372"/>
      <c r="C46" s="372"/>
      <c r="D46" s="372"/>
      <c r="E46" s="372"/>
      <c r="F46" s="372"/>
      <c r="G46" s="372"/>
      <c r="H46" s="329"/>
      <c r="I46" s="372" t="s">
        <v>41</v>
      </c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0"/>
    </row>
    <row r="47" spans="1:20" s="1" customFormat="1" ht="7.5" customHeight="1">
      <c r="A47" s="36"/>
      <c r="B47" s="40"/>
      <c r="C47" s="41"/>
      <c r="D47" s="41"/>
      <c r="E47" s="41"/>
      <c r="F47" s="42"/>
      <c r="G47" s="43"/>
      <c r="H47" s="43"/>
      <c r="I47" s="41"/>
      <c r="J47" s="41"/>
      <c r="K47" s="41"/>
      <c r="L47" s="42"/>
      <c r="M47" s="43"/>
      <c r="N47" s="41"/>
      <c r="O47" s="41"/>
      <c r="P47" s="41"/>
      <c r="Q47" s="42"/>
      <c r="R47" s="43"/>
      <c r="S47" s="36"/>
      <c r="T47" s="30"/>
    </row>
    <row r="48" spans="1:20" s="1" customFormat="1" ht="12.75" customHeight="1">
      <c r="A48" s="25">
        <v>32</v>
      </c>
      <c r="B48" s="26" t="s">
        <v>32</v>
      </c>
      <c r="C48" s="52">
        <f aca="true" t="shared" si="15" ref="C48:C56">SUM(I48,N48)</f>
        <v>346.67030000000005</v>
      </c>
      <c r="D48" s="52">
        <f aca="true" t="shared" si="16" ref="D48:D56">SUM(J48,O48)</f>
        <v>349.43289999999996</v>
      </c>
      <c r="E48" s="52">
        <f aca="true" t="shared" si="17" ref="E48:E56">SUM(K48,P48)</f>
        <v>345.28470000000084</v>
      </c>
      <c r="F48" s="27">
        <f>E48-D48</f>
        <v>-4.148199999999122</v>
      </c>
      <c r="G48" s="50">
        <f aca="true" t="shared" si="18" ref="G48:G58">SUM(F48/D48)*100</f>
        <v>-1.1871234792142131</v>
      </c>
      <c r="H48" s="28"/>
      <c r="I48" s="52">
        <v>346.5556</v>
      </c>
      <c r="J48" s="52">
        <v>349.3212</v>
      </c>
      <c r="K48" s="52">
        <v>345.17300000000085</v>
      </c>
      <c r="L48" s="27">
        <f>K48-J48</f>
        <v>-4.148199999999122</v>
      </c>
      <c r="M48" s="50">
        <f>SUM(L48/J48)*100</f>
        <v>-1.1875030773967117</v>
      </c>
      <c r="N48" s="52">
        <v>0.11470000000000001</v>
      </c>
      <c r="O48" s="52">
        <v>0.11170000000000001</v>
      </c>
      <c r="P48" s="52">
        <v>0.11170000000000001</v>
      </c>
      <c r="Q48" s="27">
        <f>SUM(P48-O48)</f>
        <v>0</v>
      </c>
      <c r="R48" s="50">
        <f>SUM(Q48/O48)*100</f>
        <v>0</v>
      </c>
      <c r="S48" s="29">
        <v>32</v>
      </c>
      <c r="T48" s="30"/>
    </row>
    <row r="49" spans="1:20" s="1" customFormat="1" ht="12.75" customHeight="1">
      <c r="A49" s="25">
        <v>33</v>
      </c>
      <c r="B49" s="26" t="s">
        <v>33</v>
      </c>
      <c r="C49" s="52">
        <f t="shared" si="15"/>
        <v>157.59709999999993</v>
      </c>
      <c r="D49" s="52">
        <f t="shared" si="16"/>
        <v>155.74899999999997</v>
      </c>
      <c r="E49" s="52">
        <f t="shared" si="17"/>
        <v>152.8256999999999</v>
      </c>
      <c r="F49" s="27">
        <f aca="true" t="shared" si="19" ref="F49:F58">E49-D49</f>
        <v>-2.9233000000000686</v>
      </c>
      <c r="G49" s="50">
        <f t="shared" si="18"/>
        <v>-1.876930188957919</v>
      </c>
      <c r="H49" s="28"/>
      <c r="I49" s="52">
        <v>156.76909999999992</v>
      </c>
      <c r="J49" s="52">
        <v>154.61729999999997</v>
      </c>
      <c r="K49" s="52">
        <v>151.6807999999999</v>
      </c>
      <c r="L49" s="27">
        <f aca="true" t="shared" si="20" ref="L49:L58">K49-J49</f>
        <v>-2.9365000000000805</v>
      </c>
      <c r="M49" s="50">
        <f aca="true" t="shared" si="21" ref="M49:M56">SUM(L49/J49)*100</f>
        <v>-1.8992053282524537</v>
      </c>
      <c r="N49" s="52">
        <v>0.8280000000000002</v>
      </c>
      <c r="O49" s="52">
        <v>1.1317</v>
      </c>
      <c r="P49" s="52">
        <v>1.1449</v>
      </c>
      <c r="Q49" s="27">
        <f aca="true" t="shared" si="22" ref="Q49:Q58">SUM(P49-O49)</f>
        <v>0.0132000000000001</v>
      </c>
      <c r="R49" s="50">
        <f aca="true" t="shared" si="23" ref="R49:R56">SUM(Q49/O49)*100</f>
        <v>1.166386851639136</v>
      </c>
      <c r="S49" s="29">
        <v>33</v>
      </c>
      <c r="T49" s="30"/>
    </row>
    <row r="50" spans="1:20" s="1" customFormat="1" ht="12.75" customHeight="1">
      <c r="A50" s="25">
        <v>34</v>
      </c>
      <c r="B50" s="26" t="s">
        <v>34</v>
      </c>
      <c r="C50" s="52">
        <f t="shared" si="15"/>
        <v>13.899099999999992</v>
      </c>
      <c r="D50" s="52">
        <f t="shared" si="16"/>
        <v>15.5551</v>
      </c>
      <c r="E50" s="52">
        <f t="shared" si="17"/>
        <v>15.57449999999999</v>
      </c>
      <c r="F50" s="27">
        <f t="shared" si="19"/>
        <v>0.019399999999990314</v>
      </c>
      <c r="G50" s="50">
        <f t="shared" si="18"/>
        <v>0.12471793816812694</v>
      </c>
      <c r="H50" s="28"/>
      <c r="I50" s="52">
        <v>13.820099999999991</v>
      </c>
      <c r="J50" s="52">
        <v>15.157599999999999</v>
      </c>
      <c r="K50" s="52">
        <v>15.13049999999999</v>
      </c>
      <c r="L50" s="27">
        <f t="shared" si="20"/>
        <v>-0.027100000000007896</v>
      </c>
      <c r="M50" s="50">
        <f t="shared" si="21"/>
        <v>-0.1787881986594705</v>
      </c>
      <c r="N50" s="52">
        <v>0.079</v>
      </c>
      <c r="O50" s="52">
        <v>0.3975</v>
      </c>
      <c r="P50" s="52">
        <v>0.44399999999999995</v>
      </c>
      <c r="Q50" s="27">
        <f t="shared" si="22"/>
        <v>0.04649999999999993</v>
      </c>
      <c r="R50" s="50">
        <f t="shared" si="23"/>
        <v>11.698113207547152</v>
      </c>
      <c r="S50" s="29">
        <v>34</v>
      </c>
      <c r="T50" s="30"/>
    </row>
    <row r="51" spans="1:20" s="1" customFormat="1" ht="12.75" customHeight="1">
      <c r="A51" s="25">
        <v>35</v>
      </c>
      <c r="B51" s="26" t="s">
        <v>35</v>
      </c>
      <c r="C51" s="52">
        <f t="shared" si="15"/>
        <v>90.38260000000002</v>
      </c>
      <c r="D51" s="52">
        <f t="shared" si="16"/>
        <v>89.4983</v>
      </c>
      <c r="E51" s="52">
        <f t="shared" si="17"/>
        <v>86.9767000000001</v>
      </c>
      <c r="F51" s="27">
        <f t="shared" si="19"/>
        <v>-2.521599999999907</v>
      </c>
      <c r="G51" s="50">
        <f t="shared" si="18"/>
        <v>-2.817483684047526</v>
      </c>
      <c r="H51" s="28"/>
      <c r="I51" s="52">
        <v>90.38260000000002</v>
      </c>
      <c r="J51" s="52">
        <v>89.4983</v>
      </c>
      <c r="K51" s="52">
        <v>86.9767000000001</v>
      </c>
      <c r="L51" s="27">
        <f t="shared" si="20"/>
        <v>-2.521599999999907</v>
      </c>
      <c r="M51" s="50">
        <f t="shared" si="21"/>
        <v>-2.817483684047526</v>
      </c>
      <c r="N51" s="52">
        <v>0</v>
      </c>
      <c r="O51" s="52">
        <v>0</v>
      </c>
      <c r="P51" s="52">
        <v>0</v>
      </c>
      <c r="Q51" s="27">
        <f t="shared" si="22"/>
        <v>0</v>
      </c>
      <c r="R51" s="58" t="s">
        <v>48</v>
      </c>
      <c r="S51" s="29">
        <v>35</v>
      </c>
      <c r="T51" s="30"/>
    </row>
    <row r="52" spans="1:20" s="1" customFormat="1" ht="12.75" customHeight="1">
      <c r="A52" s="25">
        <v>36</v>
      </c>
      <c r="B52" s="26" t="s">
        <v>36</v>
      </c>
      <c r="C52" s="52">
        <f t="shared" si="15"/>
        <v>74.71290000000002</v>
      </c>
      <c r="D52" s="52">
        <f t="shared" si="16"/>
        <v>72.3593</v>
      </c>
      <c r="E52" s="52">
        <f t="shared" si="17"/>
        <v>70.18340000000002</v>
      </c>
      <c r="F52" s="27">
        <f t="shared" si="19"/>
        <v>-2.1758999999999844</v>
      </c>
      <c r="G52" s="50">
        <f t="shared" si="18"/>
        <v>-3.0070771828914653</v>
      </c>
      <c r="H52" s="28"/>
      <c r="I52" s="52">
        <v>74.70290000000001</v>
      </c>
      <c r="J52" s="52">
        <v>72.3493</v>
      </c>
      <c r="K52" s="52">
        <v>70.17340000000002</v>
      </c>
      <c r="L52" s="27">
        <f t="shared" si="20"/>
        <v>-2.1758999999999844</v>
      </c>
      <c r="M52" s="50">
        <f t="shared" si="21"/>
        <v>-3.007492816101862</v>
      </c>
      <c r="N52" s="52">
        <v>0.01</v>
      </c>
      <c r="O52" s="52">
        <v>0.01</v>
      </c>
      <c r="P52" s="52">
        <v>0.01</v>
      </c>
      <c r="Q52" s="27">
        <f t="shared" si="22"/>
        <v>0</v>
      </c>
      <c r="R52" s="50">
        <f t="shared" si="23"/>
        <v>0</v>
      </c>
      <c r="S52" s="29">
        <v>36</v>
      </c>
      <c r="T52" s="30"/>
    </row>
    <row r="53" spans="1:20" s="1" customFormat="1" ht="12.75" customHeight="1">
      <c r="A53" s="25">
        <v>37</v>
      </c>
      <c r="B53" s="26" t="s">
        <v>37</v>
      </c>
      <c r="C53" s="52">
        <f t="shared" si="15"/>
        <v>140.39579999999987</v>
      </c>
      <c r="D53" s="52">
        <f t="shared" si="16"/>
        <v>142.65630000000002</v>
      </c>
      <c r="E53" s="52">
        <f t="shared" si="17"/>
        <v>142.11209999999994</v>
      </c>
      <c r="F53" s="27">
        <f t="shared" si="19"/>
        <v>-0.5442000000000746</v>
      </c>
      <c r="G53" s="50">
        <f t="shared" si="18"/>
        <v>-0.38147631755490263</v>
      </c>
      <c r="H53" s="28"/>
      <c r="I53" s="52">
        <v>139.03119999999987</v>
      </c>
      <c r="J53" s="52">
        <v>140.88070000000002</v>
      </c>
      <c r="K53" s="52">
        <v>140.31099999999995</v>
      </c>
      <c r="L53" s="27">
        <f t="shared" si="20"/>
        <v>-0.5697000000000685</v>
      </c>
      <c r="M53" s="50">
        <f t="shared" si="21"/>
        <v>-0.40438470280178085</v>
      </c>
      <c r="N53" s="52">
        <v>1.3645999999999967</v>
      </c>
      <c r="O53" s="52">
        <v>1.7756</v>
      </c>
      <c r="P53" s="52">
        <v>1.8011</v>
      </c>
      <c r="Q53" s="27">
        <f t="shared" si="22"/>
        <v>0.025499999999999856</v>
      </c>
      <c r="R53" s="50">
        <f t="shared" si="23"/>
        <v>1.4361342644739725</v>
      </c>
      <c r="S53" s="29">
        <v>37</v>
      </c>
      <c r="T53" s="30"/>
    </row>
    <row r="54" spans="1:20" s="1" customFormat="1" ht="12.75" customHeight="1">
      <c r="A54" s="25">
        <v>38</v>
      </c>
      <c r="B54" s="26" t="s">
        <v>38</v>
      </c>
      <c r="C54" s="52">
        <f t="shared" si="15"/>
        <v>260.2105</v>
      </c>
      <c r="D54" s="52">
        <f t="shared" si="16"/>
        <v>262.792</v>
      </c>
      <c r="E54" s="52">
        <f t="shared" si="17"/>
        <v>262.1125</v>
      </c>
      <c r="F54" s="27">
        <f t="shared" si="19"/>
        <v>-0.6794999999999618</v>
      </c>
      <c r="G54" s="50">
        <f t="shared" si="18"/>
        <v>-0.2585695150537162</v>
      </c>
      <c r="H54" s="28"/>
      <c r="I54" s="52">
        <v>252.2016</v>
      </c>
      <c r="J54" s="52">
        <v>254.1427</v>
      </c>
      <c r="K54" s="52">
        <v>253.3388</v>
      </c>
      <c r="L54" s="27">
        <f t="shared" si="20"/>
        <v>-0.8038999999999987</v>
      </c>
      <c r="M54" s="50">
        <f t="shared" si="21"/>
        <v>-0.31631835185507934</v>
      </c>
      <c r="N54" s="52">
        <v>8.008899999999997</v>
      </c>
      <c r="O54" s="52">
        <v>8.6493</v>
      </c>
      <c r="P54" s="52">
        <v>8.773699999999993</v>
      </c>
      <c r="Q54" s="27">
        <f t="shared" si="22"/>
        <v>0.12439999999999252</v>
      </c>
      <c r="R54" s="50">
        <f t="shared" si="23"/>
        <v>1.4382666805405353</v>
      </c>
      <c r="S54" s="29">
        <v>38</v>
      </c>
      <c r="T54" s="30"/>
    </row>
    <row r="55" spans="1:20" s="1" customFormat="1" ht="3" customHeight="1">
      <c r="A55" s="25"/>
      <c r="B55" s="26"/>
      <c r="C55" s="52"/>
      <c r="D55" s="52"/>
      <c r="E55" s="52"/>
      <c r="F55" s="27"/>
      <c r="G55" s="50"/>
      <c r="H55" s="28"/>
      <c r="I55" s="52"/>
      <c r="J55" s="52"/>
      <c r="K55" s="52"/>
      <c r="L55" s="27"/>
      <c r="M55" s="50"/>
      <c r="N55" s="52"/>
      <c r="O55" s="52"/>
      <c r="P55" s="52"/>
      <c r="Q55" s="27"/>
      <c r="R55" s="50"/>
      <c r="S55" s="29"/>
      <c r="T55" s="30"/>
    </row>
    <row r="56" spans="1:20" s="1" customFormat="1" ht="12.75" customHeight="1">
      <c r="A56" s="25">
        <v>39</v>
      </c>
      <c r="B56" s="26" t="s">
        <v>157</v>
      </c>
      <c r="C56" s="52">
        <f t="shared" si="15"/>
        <v>128.40340000001453</v>
      </c>
      <c r="D56" s="52">
        <f t="shared" si="16"/>
        <v>126.1175</v>
      </c>
      <c r="E56" s="52">
        <f t="shared" si="17"/>
        <v>126.28569999999992</v>
      </c>
      <c r="F56" s="27">
        <f t="shared" si="19"/>
        <v>0.16819999999991353</v>
      </c>
      <c r="G56" s="50">
        <f t="shared" si="18"/>
        <v>0.13336769282606578</v>
      </c>
      <c r="H56" s="28"/>
      <c r="I56" s="52">
        <v>126.89770000001454</v>
      </c>
      <c r="J56" s="52">
        <v>124.5172</v>
      </c>
      <c r="K56" s="52">
        <v>124.19959999999992</v>
      </c>
      <c r="L56" s="27">
        <f t="shared" si="20"/>
        <v>-0.31760000000008404</v>
      </c>
      <c r="M56" s="50">
        <f t="shared" si="21"/>
        <v>-0.2550651636882969</v>
      </c>
      <c r="N56" s="52">
        <v>1.5057000000000023</v>
      </c>
      <c r="O56" s="52">
        <v>1.6003000000000007</v>
      </c>
      <c r="P56" s="52">
        <v>2.0861</v>
      </c>
      <c r="Q56" s="27">
        <f t="shared" si="22"/>
        <v>0.48579999999999934</v>
      </c>
      <c r="R56" s="50">
        <f t="shared" si="23"/>
        <v>30.35680809848148</v>
      </c>
      <c r="S56" s="29">
        <v>39</v>
      </c>
      <c r="T56" s="30"/>
    </row>
    <row r="57" spans="1:20" s="1" customFormat="1" ht="4.5" customHeight="1">
      <c r="A57" s="25"/>
      <c r="B57" s="26"/>
      <c r="C57" s="52"/>
      <c r="D57" s="52"/>
      <c r="E57" s="52"/>
      <c r="F57" s="27"/>
      <c r="G57" s="50"/>
      <c r="H57" s="28"/>
      <c r="I57" s="52"/>
      <c r="J57" s="52"/>
      <c r="K57" s="52"/>
      <c r="L57" s="27"/>
      <c r="M57" s="50"/>
      <c r="N57" s="52"/>
      <c r="O57" s="52"/>
      <c r="P57" s="52"/>
      <c r="Q57" s="27"/>
      <c r="R57" s="50"/>
      <c r="S57" s="32"/>
      <c r="T57" s="30"/>
    </row>
    <row r="58" spans="1:20" s="56" customFormat="1" ht="12.75" customHeight="1">
      <c r="A58" s="25">
        <v>40</v>
      </c>
      <c r="B58" s="33" t="s">
        <v>43</v>
      </c>
      <c r="C58" s="53">
        <f>SUM(C48:C57)</f>
        <v>1212.2717000000143</v>
      </c>
      <c r="D58" s="53">
        <f>SUM(D48:D56)</f>
        <v>1214.1604</v>
      </c>
      <c r="E58" s="53">
        <f>SUM(E48:E56)</f>
        <v>1201.3553000000006</v>
      </c>
      <c r="F58" s="34">
        <f t="shared" si="19"/>
        <v>-12.805099999999356</v>
      </c>
      <c r="G58" s="51">
        <f t="shared" si="18"/>
        <v>-1.054646486576185</v>
      </c>
      <c r="H58" s="35"/>
      <c r="I58" s="53">
        <f>SUM(I48:I56)</f>
        <v>1200.3608000000145</v>
      </c>
      <c r="J58" s="53">
        <f>SUM(J48:J56)</f>
        <v>1200.4842999999998</v>
      </c>
      <c r="K58" s="53">
        <f>SUM(K48:K56)</f>
        <v>1186.9838000000007</v>
      </c>
      <c r="L58" s="34">
        <f t="shared" si="20"/>
        <v>-13.500499999999192</v>
      </c>
      <c r="M58" s="51">
        <f>SUM(L58/J58)*100</f>
        <v>-1.124587801772934</v>
      </c>
      <c r="N58" s="53">
        <f>SUM(N48:N56)</f>
        <v>11.910899999999996</v>
      </c>
      <c r="O58" s="53">
        <f>SUM(O48:O56)</f>
        <v>13.676100000000002</v>
      </c>
      <c r="P58" s="53">
        <f>SUM(P48:P56)</f>
        <v>14.371499999999992</v>
      </c>
      <c r="Q58" s="34">
        <f t="shared" si="22"/>
        <v>0.6953999999999905</v>
      </c>
      <c r="R58" s="51">
        <f>SUM(Q58/O58)*100</f>
        <v>5.084782942505468</v>
      </c>
      <c r="S58" s="29">
        <v>40</v>
      </c>
      <c r="T58" s="55"/>
    </row>
    <row r="59" spans="1:20" s="1" customFormat="1" ht="6.75" customHeight="1">
      <c r="A59" s="45"/>
      <c r="B59" s="46"/>
      <c r="C59" s="34"/>
      <c r="D59" s="34"/>
      <c r="E59" s="34"/>
      <c r="F59" s="34"/>
      <c r="G59" s="35"/>
      <c r="H59" s="35"/>
      <c r="I59" s="34"/>
      <c r="J59" s="34"/>
      <c r="K59" s="34"/>
      <c r="L59" s="34"/>
      <c r="M59" s="44"/>
      <c r="N59" s="34"/>
      <c r="O59" s="34"/>
      <c r="P59" s="34"/>
      <c r="Q59" s="34"/>
      <c r="R59" s="44"/>
      <c r="S59" s="47"/>
      <c r="T59" s="30"/>
    </row>
    <row r="60" spans="1:20" s="1" customFormat="1" ht="15.75" customHeight="1">
      <c r="A60" s="372" t="s">
        <v>42</v>
      </c>
      <c r="B60" s="372"/>
      <c r="C60" s="372"/>
      <c r="D60" s="372"/>
      <c r="E60" s="372"/>
      <c r="F60" s="372"/>
      <c r="G60" s="372"/>
      <c r="H60" s="39"/>
      <c r="I60" s="372" t="s">
        <v>42</v>
      </c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0"/>
    </row>
    <row r="61" spans="1:20" s="1" customFormat="1" ht="7.5" customHeight="1">
      <c r="A61" s="36"/>
      <c r="B61" s="40"/>
      <c r="C61" s="41"/>
      <c r="D61" s="41"/>
      <c r="E61" s="41"/>
      <c r="F61" s="42"/>
      <c r="G61" s="43"/>
      <c r="H61" s="43"/>
      <c r="I61" s="41"/>
      <c r="J61" s="41"/>
      <c r="K61" s="41"/>
      <c r="L61" s="42"/>
      <c r="M61" s="43"/>
      <c r="N61" s="41"/>
      <c r="O61" s="41"/>
      <c r="P61" s="41"/>
      <c r="Q61" s="42"/>
      <c r="R61" s="43"/>
      <c r="S61" s="36"/>
      <c r="T61" s="30"/>
    </row>
    <row r="62" spans="1:20" s="1" customFormat="1" ht="12.75" customHeight="1">
      <c r="A62" s="25">
        <v>41</v>
      </c>
      <c r="B62" s="33" t="s">
        <v>44</v>
      </c>
      <c r="C62" s="53">
        <f>SUM(C58,C44)</f>
        <v>6096.836899999986</v>
      </c>
      <c r="D62" s="53">
        <f>SUM(D58,D44)</f>
        <v>6145.322499999999</v>
      </c>
      <c r="E62" s="53">
        <f>SUM(E58,E44)</f>
        <v>6153.860599999989</v>
      </c>
      <c r="F62" s="34">
        <f>E62-D62</f>
        <v>8.538099999989754</v>
      </c>
      <c r="G62" s="51">
        <f>SUM(F62/D62)*100</f>
        <v>0.13893656516789404</v>
      </c>
      <c r="H62" s="35"/>
      <c r="I62" s="53">
        <f>SUM(I58,I44)</f>
        <v>6061.517799999987</v>
      </c>
      <c r="J62" s="53">
        <f>SUM(J58,J44)</f>
        <v>6104.268999999999</v>
      </c>
      <c r="K62" s="53">
        <f>SUM(K58,K44)</f>
        <v>6109.416999999989</v>
      </c>
      <c r="L62" s="34">
        <f>K62-J62</f>
        <v>5.147999999989224</v>
      </c>
      <c r="M62" s="51">
        <f>SUM(L62/J62)*100</f>
        <v>0.08433442235244261</v>
      </c>
      <c r="N62" s="53">
        <f>SUM(N58,N44)</f>
        <v>35.319099999999985</v>
      </c>
      <c r="O62" s="53">
        <f>SUM(O58,O44)</f>
        <v>41.0535</v>
      </c>
      <c r="P62" s="53">
        <f>SUM(P58,P44)</f>
        <v>44.44359999999999</v>
      </c>
      <c r="Q62" s="34">
        <f>P62-O62</f>
        <v>3.3900999999999897</v>
      </c>
      <c r="R62" s="51">
        <f>SUM(Q62/O62)*100</f>
        <v>8.257761214025576</v>
      </c>
      <c r="S62" s="29">
        <v>41</v>
      </c>
      <c r="T62" s="30"/>
    </row>
    <row r="63" ht="4.5" customHeight="1"/>
    <row r="64" ht="10.5" customHeight="1">
      <c r="A64" s="22" t="s">
        <v>45</v>
      </c>
    </row>
    <row r="65" spans="1:16" ht="15">
      <c r="A65" s="57" t="s">
        <v>158</v>
      </c>
      <c r="B65" s="21"/>
      <c r="C65" s="20"/>
      <c r="D65" s="20"/>
      <c r="F65" s="20"/>
      <c r="G65" s="20"/>
      <c r="H65" s="20"/>
      <c r="I65" s="1"/>
      <c r="J65" s="1"/>
      <c r="P65" s="318"/>
    </row>
    <row r="66" ht="15">
      <c r="K66" s="318"/>
    </row>
    <row r="67" ht="15">
      <c r="D67" s="49"/>
    </row>
    <row r="68" ht="15">
      <c r="D68" s="49"/>
    </row>
  </sheetData>
  <mergeCells count="22">
    <mergeCell ref="A60:G60"/>
    <mergeCell ref="I60:S60"/>
    <mergeCell ref="I46:S46"/>
    <mergeCell ref="A10:G10"/>
    <mergeCell ref="C6:E6"/>
    <mergeCell ref="C8:F8"/>
    <mergeCell ref="A46:G46"/>
    <mergeCell ref="I6:K6"/>
    <mergeCell ref="N6:P6"/>
    <mergeCell ref="I10:S10"/>
    <mergeCell ref="I8:L8"/>
    <mergeCell ref="N8:Q8"/>
    <mergeCell ref="C4:G5"/>
    <mergeCell ref="A4:A8"/>
    <mergeCell ref="B4:B8"/>
    <mergeCell ref="S4:S8"/>
    <mergeCell ref="L6:M7"/>
    <mergeCell ref="Q6:R7"/>
    <mergeCell ref="F6:G7"/>
    <mergeCell ref="I5:M5"/>
    <mergeCell ref="I4:R4"/>
    <mergeCell ref="N5:R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4">
      <pane ySplit="8" topLeftCell="BM12" activePane="bottomLeft" state="frozen"/>
      <selection pane="topLeft" activeCell="A4" sqref="A4"/>
      <selection pane="bottomLeft" activeCell="K27" sqref="K27"/>
    </sheetView>
  </sheetViews>
  <sheetFormatPr defaultColWidth="11.00390625" defaultRowHeight="15.75"/>
  <cols>
    <col min="1" max="1" width="20.875" style="61" customWidth="1"/>
    <col min="2" max="2" width="0.875" style="61" customWidth="1"/>
    <col min="3" max="3" width="8.875" style="61" customWidth="1"/>
    <col min="4" max="4" width="6.50390625" style="61" customWidth="1"/>
    <col min="5" max="5" width="11.00390625" style="61" bestFit="1" customWidth="1"/>
    <col min="6" max="6" width="10.25390625" style="61" bestFit="1" customWidth="1"/>
    <col min="7" max="7" width="8.75390625" style="61" bestFit="1" customWidth="1"/>
    <col min="8" max="8" width="11.25390625" style="61" bestFit="1" customWidth="1"/>
    <col min="9" max="9" width="11.125" style="61" bestFit="1" customWidth="1"/>
    <col min="10" max="16384" width="10.00390625" style="61" customWidth="1"/>
  </cols>
  <sheetData>
    <row r="1" ht="14.25">
      <c r="A1" s="60"/>
    </row>
    <row r="2" spans="1:9" ht="12.75" customHeight="1">
      <c r="A2" s="380" t="s">
        <v>139</v>
      </c>
      <c r="B2" s="380"/>
      <c r="C2" s="380"/>
      <c r="D2" s="380"/>
      <c r="E2" s="380"/>
      <c r="F2" s="380"/>
      <c r="G2" s="380"/>
      <c r="H2" s="380"/>
      <c r="I2" s="380"/>
    </row>
    <row r="3" spans="1:9" ht="14.25" customHeight="1">
      <c r="A3" s="380"/>
      <c r="B3" s="380"/>
      <c r="C3" s="380"/>
      <c r="D3" s="380"/>
      <c r="E3" s="380"/>
      <c r="F3" s="380"/>
      <c r="G3" s="380"/>
      <c r="H3" s="380"/>
      <c r="I3" s="380"/>
    </row>
    <row r="4" spans="1:9" ht="13.5" customHeight="1">
      <c r="A4" s="62"/>
      <c r="B4" s="62"/>
      <c r="C4" s="63"/>
      <c r="D4" s="62"/>
      <c r="E4" s="63"/>
      <c r="F4" s="63"/>
      <c r="G4" s="63"/>
      <c r="H4" s="62"/>
      <c r="I4" s="62"/>
    </row>
    <row r="5" spans="1:9" s="64" customFormat="1" ht="12.75">
      <c r="A5" s="373" t="s">
        <v>50</v>
      </c>
      <c r="B5" s="374"/>
      <c r="C5" s="383" t="s">
        <v>51</v>
      </c>
      <c r="D5" s="352" t="s">
        <v>52</v>
      </c>
      <c r="E5" s="349" t="s">
        <v>53</v>
      </c>
      <c r="F5" s="349" t="s">
        <v>54</v>
      </c>
      <c r="G5" s="341" t="s">
        <v>55</v>
      </c>
      <c r="H5" s="342"/>
      <c r="I5" s="342"/>
    </row>
    <row r="6" spans="1:9" s="64" customFormat="1" ht="12.75">
      <c r="A6" s="346"/>
      <c r="B6" s="347"/>
      <c r="C6" s="384"/>
      <c r="D6" s="344"/>
      <c r="E6" s="350"/>
      <c r="F6" s="350"/>
      <c r="G6" s="343"/>
      <c r="H6" s="375"/>
      <c r="I6" s="375"/>
    </row>
    <row r="7" spans="1:9" s="64" customFormat="1" ht="12.75">
      <c r="A7" s="346"/>
      <c r="B7" s="347"/>
      <c r="C7" s="384"/>
      <c r="D7" s="344"/>
      <c r="E7" s="350"/>
      <c r="F7" s="350"/>
      <c r="G7" s="376"/>
      <c r="H7" s="377"/>
      <c r="I7" s="377"/>
    </row>
    <row r="8" spans="1:9" s="64" customFormat="1" ht="12.75">
      <c r="A8" s="346"/>
      <c r="B8" s="347"/>
      <c r="C8" s="384"/>
      <c r="D8" s="344"/>
      <c r="E8" s="350"/>
      <c r="F8" s="350"/>
      <c r="G8" s="352" t="s">
        <v>150</v>
      </c>
      <c r="H8" s="352" t="s">
        <v>56</v>
      </c>
      <c r="I8" s="341" t="s">
        <v>57</v>
      </c>
    </row>
    <row r="9" spans="1:9" s="64" customFormat="1" ht="12.75">
      <c r="A9" s="346"/>
      <c r="B9" s="347"/>
      <c r="C9" s="384"/>
      <c r="D9" s="344"/>
      <c r="E9" s="350"/>
      <c r="F9" s="350"/>
      <c r="G9" s="344"/>
      <c r="H9" s="344"/>
      <c r="I9" s="343"/>
    </row>
    <row r="10" spans="1:9" s="64" customFormat="1" ht="12.75">
      <c r="A10" s="346"/>
      <c r="B10" s="347"/>
      <c r="C10" s="385"/>
      <c r="D10" s="345"/>
      <c r="E10" s="351"/>
      <c r="F10" s="351"/>
      <c r="G10" s="345"/>
      <c r="H10" s="345"/>
      <c r="I10" s="376"/>
    </row>
    <row r="11" spans="1:12" s="64" customFormat="1" ht="18.75" customHeight="1">
      <c r="A11" s="346"/>
      <c r="B11" s="347"/>
      <c r="C11" s="120" t="s">
        <v>46</v>
      </c>
      <c r="D11" s="378" t="s">
        <v>58</v>
      </c>
      <c r="E11" s="386"/>
      <c r="F11" s="121" t="s">
        <v>59</v>
      </c>
      <c r="G11" s="378" t="s">
        <v>60</v>
      </c>
      <c r="H11" s="379"/>
      <c r="I11" s="379"/>
      <c r="J11" s="348"/>
      <c r="K11" s="348"/>
      <c r="L11" s="348"/>
    </row>
    <row r="12" spans="1:9" ht="8.25" customHeight="1">
      <c r="A12" s="122"/>
      <c r="B12" s="122"/>
      <c r="C12" s="123"/>
      <c r="D12" s="122"/>
      <c r="E12" s="123"/>
      <c r="F12" s="123"/>
      <c r="G12" s="123"/>
      <c r="H12" s="122"/>
      <c r="I12" s="122"/>
    </row>
    <row r="13" spans="1:9" ht="14.25" customHeight="1">
      <c r="A13" s="382" t="s">
        <v>2</v>
      </c>
      <c r="B13" s="382"/>
      <c r="C13" s="382"/>
      <c r="D13" s="382"/>
      <c r="E13" s="382"/>
      <c r="F13" s="382"/>
      <c r="G13" s="382"/>
      <c r="H13" s="382"/>
      <c r="I13" s="382"/>
    </row>
    <row r="14" spans="1:9" ht="8.25" customHeight="1">
      <c r="A14" s="124"/>
      <c r="B14" s="124"/>
      <c r="C14" s="125"/>
      <c r="D14" s="126"/>
      <c r="E14" s="127"/>
      <c r="F14" s="127"/>
      <c r="G14" s="127"/>
      <c r="H14" s="126"/>
      <c r="I14" s="126"/>
    </row>
    <row r="15" spans="1:16" ht="13.5" customHeight="1">
      <c r="A15" s="128" t="s">
        <v>61</v>
      </c>
      <c r="B15" s="129"/>
      <c r="C15" s="336">
        <f aca="true" t="shared" si="0" ref="C15:C21">SUM(C34,C51)</f>
        <v>4691.6995</v>
      </c>
      <c r="D15" s="159">
        <f aca="true" t="shared" si="1" ref="D15:D21">SUM(E15/C15)</f>
        <v>60.08263101888773</v>
      </c>
      <c r="E15" s="130">
        <f>SUM(E16:E21)</f>
        <v>281889.64991000004</v>
      </c>
      <c r="F15" s="131">
        <v>83.81947808570024</v>
      </c>
      <c r="G15" s="130">
        <f>SUM(G16:G21)</f>
        <v>1362.6056</v>
      </c>
      <c r="H15" s="130">
        <f>SUM(H16:H21)</f>
        <v>119799.81201</v>
      </c>
      <c r="I15" s="130">
        <f>SUM(I16:I21)</f>
        <v>160727.2323</v>
      </c>
      <c r="J15" s="65"/>
      <c r="K15" s="65"/>
      <c r="L15" s="65"/>
      <c r="M15" s="65"/>
      <c r="N15" s="65"/>
      <c r="O15" s="65"/>
      <c r="P15" s="65"/>
    </row>
    <row r="16" spans="1:12" ht="13.5" customHeight="1">
      <c r="A16" s="132" t="s">
        <v>62</v>
      </c>
      <c r="B16" s="133"/>
      <c r="C16" s="337">
        <f t="shared" si="0"/>
        <v>1753.1381000000001</v>
      </c>
      <c r="D16" s="162">
        <f t="shared" si="1"/>
        <v>60.55459173467281</v>
      </c>
      <c r="E16" s="134">
        <f aca="true" t="shared" si="2" ref="E16:E21">SUM(E35,E52)</f>
        <v>106160.5619</v>
      </c>
      <c r="F16" s="134">
        <v>81.66609332738194</v>
      </c>
      <c r="G16" s="134">
        <f>SUM(G35,G52)</f>
        <v>696.0539000000001</v>
      </c>
      <c r="H16" s="134">
        <f aca="true" t="shared" si="3" ref="G16:I21">SUM(H35,H52)</f>
        <v>44323.9452</v>
      </c>
      <c r="I16" s="134">
        <f t="shared" si="3"/>
        <v>61140.5628</v>
      </c>
      <c r="J16" s="65"/>
      <c r="K16" s="113"/>
      <c r="L16" s="113"/>
    </row>
    <row r="17" spans="1:10" ht="13.5" customHeight="1">
      <c r="A17" s="132" t="s">
        <v>63</v>
      </c>
      <c r="B17" s="133"/>
      <c r="C17" s="337">
        <f t="shared" si="0"/>
        <v>1230.3374999999999</v>
      </c>
      <c r="D17" s="162">
        <f t="shared" si="1"/>
        <v>68.1202502565353</v>
      </c>
      <c r="E17" s="134">
        <f t="shared" si="2"/>
        <v>83810.89839999999</v>
      </c>
      <c r="F17" s="134">
        <v>87.48092255035822</v>
      </c>
      <c r="G17" s="134">
        <f t="shared" si="3"/>
        <v>406.5154</v>
      </c>
      <c r="H17" s="134">
        <f t="shared" si="3"/>
        <v>45285.0191</v>
      </c>
      <c r="I17" s="134">
        <f t="shared" si="3"/>
        <v>38119.3639</v>
      </c>
      <c r="J17" s="65"/>
    </row>
    <row r="18" spans="1:12" ht="13.5" customHeight="1">
      <c r="A18" s="132" t="s">
        <v>64</v>
      </c>
      <c r="B18" s="133"/>
      <c r="C18" s="337">
        <f t="shared" si="0"/>
        <v>294.473</v>
      </c>
      <c r="D18" s="162">
        <f t="shared" si="1"/>
        <v>40.61075174973597</v>
      </c>
      <c r="E18" s="134">
        <f t="shared" si="2"/>
        <v>11958.7699</v>
      </c>
      <c r="F18" s="134">
        <v>89.44754826038255</v>
      </c>
      <c r="G18" s="134">
        <f t="shared" si="3"/>
        <v>11.8495</v>
      </c>
      <c r="H18" s="134">
        <f t="shared" si="3"/>
        <v>2565.1465</v>
      </c>
      <c r="I18" s="134">
        <f t="shared" si="3"/>
        <v>9381.7739</v>
      </c>
      <c r="J18" s="65"/>
      <c r="K18" s="113"/>
      <c r="L18" s="65"/>
    </row>
    <row r="19" spans="1:10" ht="13.5" customHeight="1">
      <c r="A19" s="132" t="s">
        <v>65</v>
      </c>
      <c r="B19" s="133"/>
      <c r="C19" s="338">
        <f t="shared" si="0"/>
        <v>717.8864</v>
      </c>
      <c r="D19" s="162">
        <f t="shared" si="1"/>
        <v>59.238150771486964</v>
      </c>
      <c r="E19" s="134">
        <f t="shared" si="2"/>
        <v>42526.2628</v>
      </c>
      <c r="F19" s="134">
        <v>82.51670639681343</v>
      </c>
      <c r="G19" s="134">
        <f t="shared" si="3"/>
        <v>80.0098</v>
      </c>
      <c r="H19" s="134">
        <f>SUM(H38,H55)</f>
        <v>16195.323999999999</v>
      </c>
      <c r="I19" s="134">
        <f t="shared" si="3"/>
        <v>26250.929</v>
      </c>
      <c r="J19" s="65"/>
    </row>
    <row r="20" spans="1:10" ht="13.5" customHeight="1">
      <c r="A20" s="132" t="s">
        <v>66</v>
      </c>
      <c r="B20" s="133"/>
      <c r="C20" s="337">
        <f t="shared" si="0"/>
        <v>216.78920000000002</v>
      </c>
      <c r="D20" s="162">
        <f t="shared" si="1"/>
        <v>69.73942890143972</v>
      </c>
      <c r="E20" s="134">
        <f t="shared" si="2"/>
        <v>15118.755</v>
      </c>
      <c r="F20" s="134">
        <v>90.51211696823611</v>
      </c>
      <c r="G20" s="134">
        <f t="shared" si="3"/>
        <v>28.0644</v>
      </c>
      <c r="H20" s="134">
        <f t="shared" si="3"/>
        <v>4780.8253</v>
      </c>
      <c r="I20" s="134">
        <f t="shared" si="3"/>
        <v>10309.8653</v>
      </c>
      <c r="J20" s="65"/>
    </row>
    <row r="21" spans="1:10" ht="13.5" customHeight="1">
      <c r="A21" s="132" t="s">
        <v>67</v>
      </c>
      <c r="B21" s="133"/>
      <c r="C21" s="337">
        <f t="shared" si="0"/>
        <v>479.07529999999946</v>
      </c>
      <c r="D21" s="162">
        <f t="shared" si="1"/>
        <v>46.57806801978737</v>
      </c>
      <c r="E21" s="134">
        <f t="shared" si="2"/>
        <v>22314.401910000015</v>
      </c>
      <c r="F21" s="134">
        <v>86.39719680537509</v>
      </c>
      <c r="G21" s="134">
        <f t="shared" si="3"/>
        <v>140.11259999999987</v>
      </c>
      <c r="H21" s="134">
        <f>SUM(H40,H57)</f>
        <v>6649.551910000012</v>
      </c>
      <c r="I21" s="134">
        <f t="shared" si="3"/>
        <v>15524.737400000018</v>
      </c>
      <c r="J21" s="65"/>
    </row>
    <row r="22" spans="1:9" ht="8.25" customHeight="1">
      <c r="A22" s="136"/>
      <c r="B22" s="137"/>
      <c r="C22" s="339"/>
      <c r="D22" s="139"/>
      <c r="E22" s="138"/>
      <c r="F22" s="138"/>
      <c r="G22" s="138"/>
      <c r="H22" s="140"/>
      <c r="I22" s="141"/>
    </row>
    <row r="23" spans="1:11" ht="13.5" customHeight="1">
      <c r="A23" s="142" t="s">
        <v>68</v>
      </c>
      <c r="B23" s="143"/>
      <c r="C23" s="340">
        <f>SUM(C42,C59)</f>
        <v>1191.0809000000002</v>
      </c>
      <c r="D23" s="159">
        <f>SUM(E23/C23)</f>
        <v>60.60815130189729</v>
      </c>
      <c r="E23" s="131">
        <f>SUM(E24:E26)</f>
        <v>72189.2114</v>
      </c>
      <c r="F23" s="131">
        <v>82.82587247003103</v>
      </c>
      <c r="G23" s="131">
        <f>SUM(G24:G26)</f>
        <v>235.07100000000003</v>
      </c>
      <c r="H23" s="131">
        <f>SUM(H24:H26)</f>
        <v>61883.5643</v>
      </c>
      <c r="I23" s="131">
        <f>SUM(I24:I26)</f>
        <v>10070.576</v>
      </c>
      <c r="J23" s="65"/>
      <c r="K23" s="113"/>
    </row>
    <row r="24" spans="1:12" ht="13.5" customHeight="1">
      <c r="A24" s="144" t="s">
        <v>69</v>
      </c>
      <c r="B24" s="137"/>
      <c r="C24" s="337">
        <f>SUM(C43)</f>
        <v>69.6449</v>
      </c>
      <c r="D24" s="162">
        <f>SUM(E24/C24)</f>
        <v>53.93916711776455</v>
      </c>
      <c r="E24" s="134">
        <f>SUM(E43,E60)</f>
        <v>3756.5879000000004</v>
      </c>
      <c r="F24" s="134">
        <v>81.19939457933349</v>
      </c>
      <c r="G24" s="134">
        <f>SUM(G43,G60)</f>
        <v>28.9726</v>
      </c>
      <c r="H24" s="134">
        <f>SUM(H43,H60)</f>
        <v>3629.0763</v>
      </c>
      <c r="I24" s="134">
        <f>SUM(I43,I60)</f>
        <v>98.539</v>
      </c>
      <c r="J24" s="65"/>
      <c r="K24" s="113"/>
      <c r="L24" s="65"/>
    </row>
    <row r="25" spans="1:11" ht="13.5" customHeight="1">
      <c r="A25" s="132" t="s">
        <v>70</v>
      </c>
      <c r="B25" s="133"/>
      <c r="C25" s="337">
        <v>258.887</v>
      </c>
      <c r="D25" s="162">
        <f>SUM(E25/C25)</f>
        <v>45.41566745336768</v>
      </c>
      <c r="E25" s="134">
        <v>11757.525899999999</v>
      </c>
      <c r="F25" s="134">
        <v>89.18528168647615</v>
      </c>
      <c r="G25" s="134">
        <v>40.3292</v>
      </c>
      <c r="H25" s="134">
        <v>8852.893</v>
      </c>
      <c r="I25" s="134">
        <v>2864.3037</v>
      </c>
      <c r="J25" s="65"/>
      <c r="K25" s="113"/>
    </row>
    <row r="26" spans="1:11" ht="13.5" customHeight="1">
      <c r="A26" s="132" t="s">
        <v>67</v>
      </c>
      <c r="B26" s="133"/>
      <c r="C26" s="337">
        <v>862.645</v>
      </c>
      <c r="D26" s="162">
        <f>SUM(E26/C26)</f>
        <v>65.69921300187217</v>
      </c>
      <c r="E26" s="134">
        <v>56675.09760000001</v>
      </c>
      <c r="F26" s="134">
        <v>86.45817720250616</v>
      </c>
      <c r="G26" s="134">
        <v>165.7692</v>
      </c>
      <c r="H26" s="134">
        <v>49401.594999999994</v>
      </c>
      <c r="I26" s="134">
        <v>7107.733299999999</v>
      </c>
      <c r="J26" s="65"/>
      <c r="K26" s="113"/>
    </row>
    <row r="27" spans="1:9" ht="7.5" customHeight="1">
      <c r="A27" s="124"/>
      <c r="B27" s="137"/>
      <c r="C27" s="339"/>
      <c r="D27" s="139"/>
      <c r="E27" s="145"/>
      <c r="F27" s="145"/>
      <c r="G27" s="134"/>
      <c r="H27" s="134"/>
      <c r="I27" s="134"/>
    </row>
    <row r="28" spans="1:12" ht="13.5" customHeight="1">
      <c r="A28" s="146" t="s">
        <v>140</v>
      </c>
      <c r="B28" s="147"/>
      <c r="C28" s="340">
        <f>SUM(C15,C23)</f>
        <v>5882.7804</v>
      </c>
      <c r="D28" s="159">
        <f>SUM(E28/C28)</f>
        <v>60.1890326060786</v>
      </c>
      <c r="E28" s="131">
        <f>SUM(E15,E23)</f>
        <v>354078.86131000007</v>
      </c>
      <c r="F28" s="131">
        <v>83.61690314429639</v>
      </c>
      <c r="G28" s="131">
        <f>SUM(G15,G23)</f>
        <v>1597.6766000000002</v>
      </c>
      <c r="H28" s="131">
        <f>SUM(H15,H23)</f>
        <v>181683.37631</v>
      </c>
      <c r="I28" s="131">
        <f>SUM(I15,I23)</f>
        <v>170797.8083</v>
      </c>
      <c r="J28" s="65"/>
      <c r="K28" s="65"/>
      <c r="L28" s="65"/>
    </row>
    <row r="29" spans="1:9" ht="13.5" customHeight="1">
      <c r="A29" s="148">
        <v>2009</v>
      </c>
      <c r="B29" s="149"/>
      <c r="C29" s="337">
        <v>5960.1752</v>
      </c>
      <c r="D29" s="135">
        <v>75.76236433452493</v>
      </c>
      <c r="E29" s="134">
        <v>451556.96499999997</v>
      </c>
      <c r="F29" s="134">
        <v>87.71932769899597</v>
      </c>
      <c r="G29" s="134">
        <v>2075.31</v>
      </c>
      <c r="H29" s="134">
        <v>56938.36</v>
      </c>
      <c r="I29" s="134">
        <v>392543.295</v>
      </c>
    </row>
    <row r="30" spans="1:12" ht="13.5" customHeight="1">
      <c r="A30" s="148">
        <v>2008</v>
      </c>
      <c r="B30" s="149"/>
      <c r="C30" s="337">
        <v>5945.813</v>
      </c>
      <c r="D30" s="135">
        <v>78</v>
      </c>
      <c r="E30" s="134">
        <v>463852.5218377231</v>
      </c>
      <c r="F30" s="134">
        <v>83</v>
      </c>
      <c r="G30" s="134">
        <v>2068.9176614265043</v>
      </c>
      <c r="H30" s="134">
        <v>181732.4344355681</v>
      </c>
      <c r="I30" s="134">
        <v>280051.1697407285</v>
      </c>
      <c r="J30" s="65"/>
      <c r="K30" s="65"/>
      <c r="L30" s="65"/>
    </row>
    <row r="31" spans="1:9" ht="8.25" customHeight="1">
      <c r="A31" s="150"/>
      <c r="B31" s="150"/>
      <c r="C31" s="151"/>
      <c r="D31" s="152"/>
      <c r="E31" s="153"/>
      <c r="F31" s="153"/>
      <c r="G31" s="153"/>
      <c r="H31" s="154"/>
      <c r="I31" s="154"/>
    </row>
    <row r="32" spans="1:12" ht="14.25">
      <c r="A32" s="381" t="s">
        <v>155</v>
      </c>
      <c r="B32" s="381"/>
      <c r="C32" s="381"/>
      <c r="D32" s="381"/>
      <c r="E32" s="381"/>
      <c r="F32" s="381"/>
      <c r="G32" s="381"/>
      <c r="H32" s="381"/>
      <c r="I32" s="381"/>
      <c r="J32" s="65"/>
      <c r="K32" s="65"/>
      <c r="L32" s="65"/>
    </row>
    <row r="33" spans="1:9" ht="8.25" customHeight="1">
      <c r="A33" s="150"/>
      <c r="B33" s="150"/>
      <c r="C33" s="151"/>
      <c r="D33" s="155"/>
      <c r="E33" s="156"/>
      <c r="F33" s="156"/>
      <c r="G33" s="156"/>
      <c r="H33" s="151"/>
      <c r="I33" s="151"/>
    </row>
    <row r="34" spans="1:10" ht="13.5" customHeight="1">
      <c r="A34" s="142" t="s">
        <v>71</v>
      </c>
      <c r="B34" s="157"/>
      <c r="C34" s="332">
        <f>SUM(C35:C40)</f>
        <v>4667.0583</v>
      </c>
      <c r="D34" s="159">
        <f aca="true" t="shared" si="4" ref="D34:D40">SUM(E34/C34)</f>
        <v>60.036932476288115</v>
      </c>
      <c r="E34" s="158">
        <f>SUM(E35:E40)</f>
        <v>280195.86402</v>
      </c>
      <c r="F34" s="160">
        <v>83.8532831127168</v>
      </c>
      <c r="G34" s="158">
        <f>SUM(G35:G40)</f>
        <v>1207.6151</v>
      </c>
      <c r="H34" s="158">
        <f>SUM(H35:H40)</f>
        <v>118341.62742</v>
      </c>
      <c r="I34" s="158">
        <f>SUM(I35:I40)</f>
        <v>160646.6215</v>
      </c>
      <c r="J34" s="65"/>
    </row>
    <row r="35" spans="1:12" ht="13.5" customHeight="1">
      <c r="A35" s="161" t="s">
        <v>62</v>
      </c>
      <c r="B35" s="157"/>
      <c r="C35" s="333">
        <v>1739.6502</v>
      </c>
      <c r="D35" s="162">
        <f t="shared" si="4"/>
        <v>60.46419831986913</v>
      </c>
      <c r="E35" s="163">
        <v>105186.55470000001</v>
      </c>
      <c r="F35" s="163">
        <v>81.70549663552329</v>
      </c>
      <c r="G35" s="163">
        <v>594.6343</v>
      </c>
      <c r="H35" s="163">
        <v>43451.3576</v>
      </c>
      <c r="I35" s="163">
        <v>61140.5628</v>
      </c>
      <c r="J35" s="65"/>
      <c r="K35" s="113"/>
      <c r="L35" s="113"/>
    </row>
    <row r="36" spans="1:11" ht="13.5" customHeight="1">
      <c r="A36" s="132" t="s">
        <v>63</v>
      </c>
      <c r="B36" s="157"/>
      <c r="C36" s="333">
        <v>1230.2601</v>
      </c>
      <c r="D36" s="162">
        <f t="shared" si="4"/>
        <v>68.1245359416273</v>
      </c>
      <c r="E36" s="163">
        <v>83810.89839999999</v>
      </c>
      <c r="F36" s="163">
        <v>87.48092255035822</v>
      </c>
      <c r="G36" s="163">
        <v>406.5154</v>
      </c>
      <c r="H36" s="163">
        <v>45285.0191</v>
      </c>
      <c r="I36" s="163">
        <v>38119.3639</v>
      </c>
      <c r="J36" s="65"/>
      <c r="K36" s="321"/>
    </row>
    <row r="37" spans="1:16" ht="13.5" customHeight="1">
      <c r="A37" s="132" t="s">
        <v>64</v>
      </c>
      <c r="B37" s="157"/>
      <c r="C37" s="333">
        <v>293.6899</v>
      </c>
      <c r="D37" s="162">
        <f t="shared" si="4"/>
        <v>40.49515866905875</v>
      </c>
      <c r="E37" s="163">
        <v>11893.0191</v>
      </c>
      <c r="F37" s="163">
        <v>89.52742182723478</v>
      </c>
      <c r="G37" s="163">
        <v>11.8495</v>
      </c>
      <c r="H37" s="163">
        <v>2499.3957</v>
      </c>
      <c r="I37" s="163">
        <v>9381.7739</v>
      </c>
      <c r="J37" s="65"/>
      <c r="K37" s="113"/>
      <c r="L37" s="113"/>
      <c r="M37" s="113"/>
      <c r="N37" s="113"/>
      <c r="O37" s="113"/>
      <c r="P37" s="113"/>
    </row>
    <row r="38" spans="1:10" ht="13.5" customHeight="1">
      <c r="A38" s="132" t="s">
        <v>65</v>
      </c>
      <c r="B38" s="157"/>
      <c r="C38" s="333">
        <v>714.7046</v>
      </c>
      <c r="D38" s="162">
        <f t="shared" si="4"/>
        <v>59.20976708419114</v>
      </c>
      <c r="E38" s="163">
        <v>42317.4929</v>
      </c>
      <c r="F38" s="163">
        <v>82.53724949810693</v>
      </c>
      <c r="G38" s="163">
        <v>69.5445</v>
      </c>
      <c r="H38" s="163">
        <v>15997.0194</v>
      </c>
      <c r="I38" s="163">
        <v>26250.929</v>
      </c>
      <c r="J38" s="65"/>
    </row>
    <row r="39" spans="1:10" ht="13.5" customHeight="1">
      <c r="A39" s="132" t="s">
        <v>66</v>
      </c>
      <c r="B39" s="157"/>
      <c r="C39" s="333">
        <v>216.5312</v>
      </c>
      <c r="D39" s="162">
        <f t="shared" si="4"/>
        <v>69.62630327638695</v>
      </c>
      <c r="E39" s="163">
        <v>15076.267</v>
      </c>
      <c r="F39" s="163">
        <v>90.54737866967363</v>
      </c>
      <c r="G39" s="163">
        <v>26.8444</v>
      </c>
      <c r="H39" s="163">
        <v>4756.0573</v>
      </c>
      <c r="I39" s="163">
        <v>10293.3653</v>
      </c>
      <c r="J39" s="65"/>
    </row>
    <row r="40" spans="1:10" ht="13.5" customHeight="1">
      <c r="A40" s="132" t="s">
        <v>67</v>
      </c>
      <c r="B40" s="157"/>
      <c r="C40" s="333">
        <v>472.22229999999945</v>
      </c>
      <c r="D40" s="162">
        <f t="shared" si="4"/>
        <v>46.40109524687851</v>
      </c>
      <c r="E40" s="163">
        <v>21911.631920000014</v>
      </c>
      <c r="F40" s="163">
        <v>86.46574996426958</v>
      </c>
      <c r="G40" s="163">
        <v>98.22699999999986</v>
      </c>
      <c r="H40" s="163">
        <v>6352.778320000012</v>
      </c>
      <c r="I40" s="163">
        <v>15460.626600000018</v>
      </c>
      <c r="J40" s="65"/>
    </row>
    <row r="41" spans="1:9" ht="8.25" customHeight="1">
      <c r="A41" s="136"/>
      <c r="B41" s="157"/>
      <c r="C41" s="334"/>
      <c r="D41" s="164"/>
      <c r="E41" s="165"/>
      <c r="F41" s="165"/>
      <c r="G41" s="165"/>
      <c r="H41" s="140"/>
      <c r="I41" s="141"/>
    </row>
    <row r="42" spans="1:10" ht="13.5" customHeight="1">
      <c r="A42" s="142" t="s">
        <v>68</v>
      </c>
      <c r="B42" s="157"/>
      <c r="C42" s="332">
        <f>SUM(C43:C45)</f>
        <v>1177.0458</v>
      </c>
      <c r="D42" s="159">
        <f>SUM(E42/C42)</f>
        <v>60.45316274014145</v>
      </c>
      <c r="E42" s="158">
        <f>SUM(E43:E45)</f>
        <v>71156.14129999999</v>
      </c>
      <c r="F42" s="160">
        <v>82.86332101118344</v>
      </c>
      <c r="G42" s="158">
        <f>SUM(G43:G45)</f>
        <v>171.0064</v>
      </c>
      <c r="H42" s="158">
        <f>SUM(H43:H45)</f>
        <v>61034.4762</v>
      </c>
      <c r="I42" s="158">
        <f>SUM(I43:I45)</f>
        <v>9950.6587</v>
      </c>
      <c r="J42" s="65"/>
    </row>
    <row r="43" spans="1:12" ht="13.5" customHeight="1">
      <c r="A43" s="144" t="s">
        <v>69</v>
      </c>
      <c r="B43" s="157"/>
      <c r="C43" s="333">
        <v>69.6449</v>
      </c>
      <c r="D43" s="162">
        <f>SUM(E43/C43)</f>
        <v>53.93916711776455</v>
      </c>
      <c r="E43" s="163">
        <v>3756.5879000000004</v>
      </c>
      <c r="F43" s="163">
        <v>81.19939457933349</v>
      </c>
      <c r="G43" s="163">
        <v>28.9726</v>
      </c>
      <c r="H43" s="163">
        <v>3629.0763</v>
      </c>
      <c r="I43" s="163">
        <v>98.539</v>
      </c>
      <c r="J43" s="65"/>
      <c r="K43" s="113"/>
      <c r="L43" s="113"/>
    </row>
    <row r="44" spans="1:11" ht="13.5" customHeight="1">
      <c r="A44" s="132" t="s">
        <v>70</v>
      </c>
      <c r="B44" s="157"/>
      <c r="C44" s="333">
        <v>250.1133</v>
      </c>
      <c r="D44" s="162">
        <f>SUM(E44/C44)</f>
        <v>44.11289883424831</v>
      </c>
      <c r="E44" s="163">
        <v>11033.222699999998</v>
      </c>
      <c r="F44" s="163">
        <v>89.73086204444151</v>
      </c>
      <c r="G44" s="163">
        <v>35.4108</v>
      </c>
      <c r="H44" s="163">
        <v>8210.5669</v>
      </c>
      <c r="I44" s="163">
        <v>2787.245</v>
      </c>
      <c r="J44" s="65"/>
      <c r="K44" s="65"/>
    </row>
    <row r="45" spans="1:10" ht="13.5" customHeight="1">
      <c r="A45" s="132" t="s">
        <v>67</v>
      </c>
      <c r="B45" s="157"/>
      <c r="C45" s="333">
        <v>857.2876000000001</v>
      </c>
      <c r="D45" s="162">
        <f>SUM(E45/C45)</f>
        <v>65.74961623147236</v>
      </c>
      <c r="E45" s="163">
        <v>56366.33069999999</v>
      </c>
      <c r="F45" s="163">
        <v>86.4932908706111</v>
      </c>
      <c r="G45" s="163">
        <v>106.62300000000002</v>
      </c>
      <c r="H45" s="163">
        <v>49194.833</v>
      </c>
      <c r="I45" s="163">
        <v>7064.8747</v>
      </c>
      <c r="J45" s="65"/>
    </row>
    <row r="46" spans="1:9" ht="7.5" customHeight="1">
      <c r="A46" s="150"/>
      <c r="B46" s="157"/>
      <c r="C46" s="334"/>
      <c r="D46" s="164"/>
      <c r="E46" s="165"/>
      <c r="F46" s="165"/>
      <c r="G46" s="165"/>
      <c r="H46" s="166"/>
      <c r="I46" s="167"/>
    </row>
    <row r="47" spans="1:12" ht="14.25">
      <c r="A47" s="168" t="s">
        <v>72</v>
      </c>
      <c r="B47" s="157"/>
      <c r="C47" s="332">
        <f>SUM(C34,C42)</f>
        <v>5844.1041</v>
      </c>
      <c r="D47" s="159">
        <f>SUM(E47/C47)</f>
        <v>60.12076433066961</v>
      </c>
      <c r="E47" s="158">
        <f>SUM(E34,E42)</f>
        <v>351352.00532</v>
      </c>
      <c r="F47" s="158">
        <v>83.65279393489276</v>
      </c>
      <c r="G47" s="158">
        <f>SUM(G34,G42)</f>
        <v>1378.6215</v>
      </c>
      <c r="H47" s="158">
        <f>SUM(H34,H42)</f>
        <v>179376.10362</v>
      </c>
      <c r="I47" s="158">
        <f>SUM(I34,I42)</f>
        <v>170597.2802</v>
      </c>
      <c r="J47" s="65"/>
      <c r="K47" s="65"/>
      <c r="L47" s="65"/>
    </row>
    <row r="48" spans="1:9" ht="8.25" customHeight="1">
      <c r="A48" s="150"/>
      <c r="B48" s="169"/>
      <c r="C48" s="156"/>
      <c r="D48" s="151"/>
      <c r="E48" s="156"/>
      <c r="F48" s="156"/>
      <c r="G48" s="156"/>
      <c r="H48" s="151"/>
      <c r="I48" s="151"/>
    </row>
    <row r="49" spans="1:11" ht="15.75" customHeight="1">
      <c r="A49" s="381" t="s">
        <v>161</v>
      </c>
      <c r="B49" s="381"/>
      <c r="C49" s="381"/>
      <c r="D49" s="381"/>
      <c r="E49" s="381"/>
      <c r="F49" s="381"/>
      <c r="G49" s="381"/>
      <c r="H49" s="381"/>
      <c r="I49" s="381"/>
      <c r="K49" s="65"/>
    </row>
    <row r="50" spans="1:9" ht="8.25" customHeight="1">
      <c r="A50" s="150"/>
      <c r="B50" s="169"/>
      <c r="C50" s="156"/>
      <c r="D50" s="155"/>
      <c r="E50" s="156"/>
      <c r="F50" s="156"/>
      <c r="G50" s="156"/>
      <c r="H50" s="151"/>
      <c r="I50" s="151"/>
    </row>
    <row r="51" spans="1:10" ht="13.5" customHeight="1">
      <c r="A51" s="142" t="s">
        <v>71</v>
      </c>
      <c r="B51" s="157"/>
      <c r="C51" s="332">
        <f>SUM(C52:C57)</f>
        <v>24.6412</v>
      </c>
      <c r="D51" s="159">
        <f>SUM(E51/C51)</f>
        <v>68.7379628427187</v>
      </c>
      <c r="E51" s="171">
        <f>SUM(E52:E57)</f>
        <v>1693.78589</v>
      </c>
      <c r="F51" s="171">
        <v>78.22725488379294</v>
      </c>
      <c r="G51" s="171">
        <f>SUM(G52:G57)</f>
        <v>154.9905</v>
      </c>
      <c r="H51" s="171">
        <f>SUM(H52:H57)</f>
        <v>1458.18459</v>
      </c>
      <c r="I51" s="171">
        <f>SUM(I52:I57)</f>
        <v>80.6108</v>
      </c>
      <c r="J51" s="65"/>
    </row>
    <row r="52" spans="1:12" ht="13.5" customHeight="1">
      <c r="A52" s="136" t="s">
        <v>62</v>
      </c>
      <c r="B52" s="157"/>
      <c r="C52" s="333">
        <v>13.4879</v>
      </c>
      <c r="D52" s="172">
        <f aca="true" t="shared" si="5" ref="D52:D57">SUM(E52/C52)</f>
        <v>72.2134060899028</v>
      </c>
      <c r="E52" s="173">
        <v>974.0072</v>
      </c>
      <c r="F52" s="173">
        <v>77.41078779455721</v>
      </c>
      <c r="G52" s="173">
        <v>101.4196</v>
      </c>
      <c r="H52" s="174">
        <v>872.5876</v>
      </c>
      <c r="I52" s="174">
        <v>0</v>
      </c>
      <c r="J52" s="65"/>
      <c r="L52" s="65"/>
    </row>
    <row r="53" spans="1:11" ht="13.5" customHeight="1">
      <c r="A53" s="132" t="s">
        <v>63</v>
      </c>
      <c r="B53" s="157"/>
      <c r="C53" s="331">
        <v>0.0774</v>
      </c>
      <c r="D53" s="175">
        <v>0</v>
      </c>
      <c r="E53" s="175">
        <v>0</v>
      </c>
      <c r="F53" s="175">
        <v>0</v>
      </c>
      <c r="G53" s="175">
        <v>0</v>
      </c>
      <c r="H53" s="175">
        <v>0</v>
      </c>
      <c r="I53" s="175">
        <v>0</v>
      </c>
      <c r="J53" s="65"/>
      <c r="K53" s="113"/>
    </row>
    <row r="54" spans="1:10" ht="13.5" customHeight="1">
      <c r="A54" s="132" t="s">
        <v>64</v>
      </c>
      <c r="B54" s="157"/>
      <c r="C54" s="335">
        <v>0.7831</v>
      </c>
      <c r="D54" s="172">
        <f t="shared" si="5"/>
        <v>83.96220150683182</v>
      </c>
      <c r="E54" s="175">
        <v>65.7508</v>
      </c>
      <c r="F54" s="175">
        <v>75</v>
      </c>
      <c r="G54" s="175">
        <v>0</v>
      </c>
      <c r="H54" s="175">
        <v>65.7508</v>
      </c>
      <c r="I54" s="175">
        <v>0</v>
      </c>
      <c r="J54" s="65"/>
    </row>
    <row r="55" spans="1:10" ht="13.5" customHeight="1">
      <c r="A55" s="132" t="s">
        <v>65</v>
      </c>
      <c r="B55" s="157"/>
      <c r="C55" s="333">
        <v>3.1818</v>
      </c>
      <c r="D55" s="172">
        <f t="shared" si="5"/>
        <v>65.6137720786976</v>
      </c>
      <c r="E55" s="173">
        <v>208.7699</v>
      </c>
      <c r="F55" s="173">
        <v>78.35263608240636</v>
      </c>
      <c r="G55" s="173">
        <v>10.4653</v>
      </c>
      <c r="H55" s="176">
        <v>198.3046</v>
      </c>
      <c r="I55" s="174">
        <v>0</v>
      </c>
      <c r="J55" s="65"/>
    </row>
    <row r="56" spans="1:11" ht="13.5" customHeight="1">
      <c r="A56" s="132" t="s">
        <v>66</v>
      </c>
      <c r="B56" s="157"/>
      <c r="C56" s="335">
        <v>0.258</v>
      </c>
      <c r="D56" s="172">
        <f t="shared" si="5"/>
        <v>164.68217054263565</v>
      </c>
      <c r="E56" s="175">
        <v>42.488</v>
      </c>
      <c r="F56" s="175">
        <v>78</v>
      </c>
      <c r="G56" s="175">
        <v>1.22</v>
      </c>
      <c r="H56" s="177">
        <v>24.768</v>
      </c>
      <c r="I56" s="174">
        <v>16.5</v>
      </c>
      <c r="J56" s="65"/>
      <c r="K56" s="114"/>
    </row>
    <row r="57" spans="1:10" ht="13.5" customHeight="1">
      <c r="A57" s="132" t="s">
        <v>67</v>
      </c>
      <c r="B57" s="157"/>
      <c r="C57" s="333">
        <v>6.8530000000000015</v>
      </c>
      <c r="D57" s="172">
        <f t="shared" si="5"/>
        <v>58.772798774259435</v>
      </c>
      <c r="E57" s="173">
        <v>402.76999</v>
      </c>
      <c r="F57" s="173">
        <v>82.1289961921737</v>
      </c>
      <c r="G57" s="173">
        <v>41.8856</v>
      </c>
      <c r="H57" s="174">
        <v>296.77359</v>
      </c>
      <c r="I57" s="174">
        <v>64.1108</v>
      </c>
      <c r="J57" s="65"/>
    </row>
    <row r="58" spans="1:9" ht="8.25" customHeight="1">
      <c r="A58" s="136"/>
      <c r="B58" s="157"/>
      <c r="C58" s="334"/>
      <c r="D58" s="178"/>
      <c r="E58" s="179"/>
      <c r="F58" s="179"/>
      <c r="G58" s="179"/>
      <c r="H58" s="179"/>
      <c r="I58" s="179"/>
    </row>
    <row r="59" spans="1:10" ht="13.5" customHeight="1">
      <c r="A59" s="142" t="s">
        <v>68</v>
      </c>
      <c r="B59" s="157"/>
      <c r="C59" s="332">
        <v>14.0351</v>
      </c>
      <c r="D59" s="159">
        <f>SUM(E59/C59)</f>
        <v>73.60617309459853</v>
      </c>
      <c r="E59" s="171">
        <v>1033.07</v>
      </c>
      <c r="F59" s="171">
        <v>80.24647931591853</v>
      </c>
      <c r="G59" s="171">
        <v>64.0646</v>
      </c>
      <c r="H59" s="180">
        <v>849.0881</v>
      </c>
      <c r="I59" s="180">
        <v>119.9173</v>
      </c>
      <c r="J59" s="65"/>
    </row>
    <row r="60" spans="1:9" ht="7.5" customHeight="1">
      <c r="A60" s="150"/>
      <c r="B60" s="157"/>
      <c r="C60" s="334"/>
      <c r="D60" s="170"/>
      <c r="E60" s="179"/>
      <c r="F60" s="179"/>
      <c r="G60" s="179"/>
      <c r="H60" s="179"/>
      <c r="I60" s="180"/>
    </row>
    <row r="61" spans="1:10" ht="13.5" customHeight="1">
      <c r="A61" s="168" t="s">
        <v>72</v>
      </c>
      <c r="B61" s="157"/>
      <c r="C61" s="332">
        <f>SUM(C59,C51)</f>
        <v>38.6763</v>
      </c>
      <c r="D61" s="159">
        <f>SUM(E61/C61)</f>
        <v>70.50456972357749</v>
      </c>
      <c r="E61" s="158">
        <f>SUM(E59,E51)</f>
        <v>2726.85589</v>
      </c>
      <c r="F61" s="171">
        <v>78.9921194789971</v>
      </c>
      <c r="G61" s="158">
        <f>SUM(G59,G51)</f>
        <v>219.05509999999998</v>
      </c>
      <c r="H61" s="158">
        <f>SUM(H59,H51)</f>
        <v>2307.2726900000002</v>
      </c>
      <c r="I61" s="158">
        <f>SUM(I59,I51)</f>
        <v>200.5281</v>
      </c>
      <c r="J61" s="65"/>
    </row>
    <row r="62" spans="1:9" ht="9" customHeight="1">
      <c r="A62" s="66"/>
      <c r="B62" s="68"/>
      <c r="C62" s="66"/>
      <c r="D62" s="67"/>
      <c r="E62" s="67"/>
      <c r="F62" s="67"/>
      <c r="G62" s="67"/>
      <c r="H62" s="67"/>
      <c r="I62" s="67"/>
    </row>
    <row r="63" spans="1:9" ht="14.25">
      <c r="A63" s="69" t="s">
        <v>45</v>
      </c>
      <c r="B63" s="68"/>
      <c r="C63" s="67"/>
      <c r="D63" s="67"/>
      <c r="E63" s="67"/>
      <c r="F63" s="67"/>
      <c r="G63" s="67"/>
      <c r="H63" s="67"/>
      <c r="I63" s="67"/>
    </row>
    <row r="64" spans="1:9" ht="14.25">
      <c r="A64" s="57" t="s">
        <v>162</v>
      </c>
      <c r="B64" s="70"/>
      <c r="C64" s="70"/>
      <c r="D64" s="70"/>
      <c r="E64" s="70"/>
      <c r="F64" s="70"/>
      <c r="G64" s="70"/>
      <c r="H64" s="70"/>
      <c r="I64" s="70"/>
    </row>
    <row r="65" spans="1:9" ht="14.25">
      <c r="A65" s="70"/>
      <c r="B65" s="70"/>
      <c r="C65" s="70"/>
      <c r="D65" s="70"/>
      <c r="E65" s="70"/>
      <c r="F65" s="70"/>
      <c r="G65" s="70"/>
      <c r="H65" s="70"/>
      <c r="I65" s="70"/>
    </row>
    <row r="66" spans="1:9" ht="14.25">
      <c r="A66" s="70"/>
      <c r="B66" s="70"/>
      <c r="C66" s="70"/>
      <c r="D66" s="70"/>
      <c r="E66" s="70"/>
      <c r="F66" s="70"/>
      <c r="G66" s="70"/>
      <c r="H66" s="70"/>
      <c r="I66" s="70"/>
    </row>
    <row r="67" spans="1:9" ht="14.25">
      <c r="A67" s="70"/>
      <c r="B67" s="70"/>
      <c r="C67" s="70"/>
      <c r="D67" s="70"/>
      <c r="E67" s="70"/>
      <c r="F67" s="70"/>
      <c r="G67" s="70"/>
      <c r="H67" s="70"/>
      <c r="I67" s="70"/>
    </row>
    <row r="68" spans="1:9" ht="14.25">
      <c r="A68" s="70"/>
      <c r="B68" s="70"/>
      <c r="C68" s="70"/>
      <c r="D68" s="70"/>
      <c r="E68" s="70"/>
      <c r="F68" s="70"/>
      <c r="G68" s="70"/>
      <c r="H68" s="70"/>
      <c r="I68" s="70"/>
    </row>
    <row r="69" spans="1:9" ht="14.25">
      <c r="A69" s="70"/>
      <c r="B69" s="70"/>
      <c r="C69" s="70"/>
      <c r="D69" s="70"/>
      <c r="E69" s="70"/>
      <c r="F69" s="70"/>
      <c r="G69" s="70"/>
      <c r="H69" s="70"/>
      <c r="I69" s="70"/>
    </row>
    <row r="70" spans="1:9" ht="14.25">
      <c r="A70" s="70"/>
      <c r="B70" s="70"/>
      <c r="C70" s="70"/>
      <c r="D70" s="70"/>
      <c r="E70" s="70"/>
      <c r="F70" s="70"/>
      <c r="G70" s="70"/>
      <c r="H70" s="70"/>
      <c r="I70" s="70"/>
    </row>
    <row r="71" spans="1:9" ht="14.25">
      <c r="A71" s="70"/>
      <c r="B71" s="70"/>
      <c r="C71" s="70"/>
      <c r="D71" s="70"/>
      <c r="E71" s="70"/>
      <c r="F71" s="70"/>
      <c r="G71" s="70"/>
      <c r="H71" s="70"/>
      <c r="I71" s="70"/>
    </row>
    <row r="72" spans="1:9" ht="14.25">
      <c r="A72" s="70"/>
      <c r="B72" s="70"/>
      <c r="C72" s="70"/>
      <c r="D72" s="70"/>
      <c r="E72" s="70"/>
      <c r="F72" s="70"/>
      <c r="G72" s="70"/>
      <c r="H72" s="70"/>
      <c r="I72" s="70"/>
    </row>
    <row r="73" spans="1:9" ht="14.25">
      <c r="A73" s="70"/>
      <c r="B73" s="70"/>
      <c r="C73" s="70"/>
      <c r="D73" s="70"/>
      <c r="E73" s="70"/>
      <c r="F73" s="70"/>
      <c r="G73" s="70"/>
      <c r="H73" s="70"/>
      <c r="I73" s="70"/>
    </row>
    <row r="74" spans="1:9" ht="14.25">
      <c r="A74" s="70"/>
      <c r="B74" s="70"/>
      <c r="C74" s="70"/>
      <c r="D74" s="70"/>
      <c r="E74" s="70"/>
      <c r="F74" s="70"/>
      <c r="G74" s="70"/>
      <c r="H74" s="70"/>
      <c r="I74" s="70"/>
    </row>
    <row r="75" spans="1:9" ht="14.25">
      <c r="A75" s="70"/>
      <c r="B75" s="70"/>
      <c r="C75" s="70"/>
      <c r="D75" s="70"/>
      <c r="E75" s="70"/>
      <c r="F75" s="70"/>
      <c r="G75" s="70"/>
      <c r="H75" s="70"/>
      <c r="I75" s="70"/>
    </row>
    <row r="76" spans="1:9" ht="14.25">
      <c r="A76" s="70"/>
      <c r="B76" s="70"/>
      <c r="C76" s="70"/>
      <c r="D76" s="70"/>
      <c r="E76" s="70"/>
      <c r="F76" s="70"/>
      <c r="G76" s="70"/>
      <c r="H76" s="70"/>
      <c r="I76" s="70"/>
    </row>
    <row r="77" spans="1:9" ht="14.25">
      <c r="A77" s="70"/>
      <c r="B77" s="70"/>
      <c r="C77" s="70"/>
      <c r="D77" s="70"/>
      <c r="E77" s="70"/>
      <c r="F77" s="70"/>
      <c r="G77" s="70"/>
      <c r="H77" s="70"/>
      <c r="I77" s="70"/>
    </row>
    <row r="78" spans="1:9" ht="14.25">
      <c r="A78" s="70"/>
      <c r="B78" s="70"/>
      <c r="C78" s="70"/>
      <c r="D78" s="70"/>
      <c r="E78" s="70"/>
      <c r="F78" s="70"/>
      <c r="G78" s="70"/>
      <c r="H78" s="70"/>
      <c r="I78" s="70"/>
    </row>
    <row r="79" spans="1:9" ht="14.25">
      <c r="A79" s="70"/>
      <c r="B79" s="70"/>
      <c r="C79" s="70"/>
      <c r="D79" s="70"/>
      <c r="E79" s="70"/>
      <c r="F79" s="70"/>
      <c r="G79" s="70"/>
      <c r="H79" s="70"/>
      <c r="I79" s="70"/>
    </row>
    <row r="80" spans="1:9" ht="14.25">
      <c r="A80" s="70"/>
      <c r="B80" s="70"/>
      <c r="C80" s="70"/>
      <c r="D80" s="70"/>
      <c r="E80" s="70"/>
      <c r="F80" s="70"/>
      <c r="G80" s="70"/>
      <c r="H80" s="70"/>
      <c r="I80" s="70"/>
    </row>
    <row r="81" spans="1:9" ht="14.25">
      <c r="A81" s="70"/>
      <c r="B81" s="70"/>
      <c r="C81" s="70"/>
      <c r="D81" s="70"/>
      <c r="E81" s="70"/>
      <c r="F81" s="70"/>
      <c r="G81" s="70"/>
      <c r="H81" s="70"/>
      <c r="I81" s="70"/>
    </row>
    <row r="82" spans="1:9" ht="14.25">
      <c r="A82" s="70"/>
      <c r="B82" s="70"/>
      <c r="C82" s="70"/>
      <c r="D82" s="70"/>
      <c r="E82" s="70"/>
      <c r="F82" s="70"/>
      <c r="G82" s="70"/>
      <c r="H82" s="70"/>
      <c r="I82" s="70"/>
    </row>
    <row r="83" spans="1:9" ht="14.25">
      <c r="A83" s="70"/>
      <c r="B83" s="70"/>
      <c r="C83" s="70"/>
      <c r="D83" s="70"/>
      <c r="E83" s="70"/>
      <c r="F83" s="70"/>
      <c r="G83" s="70"/>
      <c r="H83" s="70"/>
      <c r="I83" s="70"/>
    </row>
    <row r="84" spans="1:9" ht="14.25">
      <c r="A84" s="70"/>
      <c r="B84" s="70"/>
      <c r="C84" s="70"/>
      <c r="D84" s="70"/>
      <c r="E84" s="70"/>
      <c r="F84" s="70"/>
      <c r="G84" s="70"/>
      <c r="H84" s="70"/>
      <c r="I84" s="70"/>
    </row>
    <row r="85" spans="1:9" ht="14.25">
      <c r="A85" s="70"/>
      <c r="B85" s="70"/>
      <c r="C85" s="70"/>
      <c r="D85" s="70"/>
      <c r="E85" s="70"/>
      <c r="F85" s="70"/>
      <c r="G85" s="70"/>
      <c r="H85" s="70"/>
      <c r="I85" s="70"/>
    </row>
    <row r="86" spans="1:9" ht="14.25">
      <c r="A86" s="70"/>
      <c r="B86" s="70"/>
      <c r="C86" s="70"/>
      <c r="D86" s="70"/>
      <c r="E86" s="70"/>
      <c r="F86" s="70"/>
      <c r="G86" s="70"/>
      <c r="H86" s="70"/>
      <c r="I86" s="70"/>
    </row>
    <row r="87" spans="1:9" ht="14.25">
      <c r="A87" s="70"/>
      <c r="B87" s="70"/>
      <c r="C87" s="70"/>
      <c r="D87" s="70"/>
      <c r="E87" s="70"/>
      <c r="F87" s="70"/>
      <c r="G87" s="70"/>
      <c r="H87" s="70"/>
      <c r="I87" s="70"/>
    </row>
    <row r="88" spans="1:9" ht="14.25">
      <c r="A88" s="70"/>
      <c r="B88" s="70"/>
      <c r="C88" s="70"/>
      <c r="D88" s="70"/>
      <c r="E88" s="70"/>
      <c r="F88" s="70"/>
      <c r="G88" s="70"/>
      <c r="H88" s="70"/>
      <c r="I88" s="70"/>
    </row>
    <row r="89" spans="1:9" ht="14.25">
      <c r="A89" s="70"/>
      <c r="B89" s="70"/>
      <c r="C89" s="70"/>
      <c r="D89" s="70"/>
      <c r="E89" s="70"/>
      <c r="F89" s="70"/>
      <c r="G89" s="70"/>
      <c r="H89" s="70"/>
      <c r="I89" s="70"/>
    </row>
    <row r="90" spans="1:9" ht="14.25">
      <c r="A90" s="70"/>
      <c r="B90" s="70"/>
      <c r="C90" s="70"/>
      <c r="D90" s="70"/>
      <c r="E90" s="70"/>
      <c r="F90" s="70"/>
      <c r="G90" s="70"/>
      <c r="H90" s="70"/>
      <c r="I90" s="70"/>
    </row>
    <row r="91" spans="1:9" ht="14.25">
      <c r="A91" s="70"/>
      <c r="B91" s="70"/>
      <c r="C91" s="70"/>
      <c r="D91" s="70"/>
      <c r="E91" s="70"/>
      <c r="F91" s="70"/>
      <c r="G91" s="70"/>
      <c r="H91" s="70"/>
      <c r="I91" s="70"/>
    </row>
    <row r="92" spans="1:9" ht="14.25">
      <c r="A92" s="70"/>
      <c r="B92" s="70"/>
      <c r="C92" s="70"/>
      <c r="D92" s="70"/>
      <c r="E92" s="70"/>
      <c r="F92" s="70"/>
      <c r="G92" s="70"/>
      <c r="H92" s="70"/>
      <c r="I92" s="70"/>
    </row>
    <row r="93" spans="1:9" ht="14.25">
      <c r="A93" s="70"/>
      <c r="B93" s="70"/>
      <c r="C93" s="70"/>
      <c r="D93" s="70"/>
      <c r="E93" s="70"/>
      <c r="F93" s="70"/>
      <c r="G93" s="70"/>
      <c r="H93" s="70"/>
      <c r="I93" s="70"/>
    </row>
    <row r="94" spans="1:9" ht="14.25">
      <c r="A94" s="70"/>
      <c r="B94" s="70"/>
      <c r="C94" s="70"/>
      <c r="D94" s="70"/>
      <c r="E94" s="70"/>
      <c r="F94" s="70"/>
      <c r="G94" s="70"/>
      <c r="H94" s="70"/>
      <c r="I94" s="70"/>
    </row>
    <row r="95" spans="1:9" ht="14.25">
      <c r="A95" s="70"/>
      <c r="B95" s="70"/>
      <c r="C95" s="70"/>
      <c r="D95" s="70"/>
      <c r="E95" s="70"/>
      <c r="F95" s="70"/>
      <c r="G95" s="70"/>
      <c r="H95" s="70"/>
      <c r="I95" s="70"/>
    </row>
    <row r="96" spans="1:9" ht="14.25">
      <c r="A96" s="70"/>
      <c r="B96" s="70"/>
      <c r="C96" s="70"/>
      <c r="D96" s="70"/>
      <c r="E96" s="70"/>
      <c r="F96" s="70"/>
      <c r="G96" s="70"/>
      <c r="H96" s="70"/>
      <c r="I96" s="70"/>
    </row>
    <row r="97" spans="1:9" ht="14.25">
      <c r="A97" s="70"/>
      <c r="B97" s="70"/>
      <c r="C97" s="70"/>
      <c r="D97" s="70"/>
      <c r="E97" s="70"/>
      <c r="F97" s="70"/>
      <c r="G97" s="70"/>
      <c r="H97" s="70"/>
      <c r="I97" s="70"/>
    </row>
    <row r="98" spans="1:9" ht="14.25">
      <c r="A98" s="70"/>
      <c r="B98" s="70"/>
      <c r="C98" s="70"/>
      <c r="D98" s="70"/>
      <c r="E98" s="70"/>
      <c r="F98" s="70"/>
      <c r="G98" s="70"/>
      <c r="H98" s="70"/>
      <c r="I98" s="70"/>
    </row>
    <row r="99" spans="1:9" ht="14.25">
      <c r="A99" s="70"/>
      <c r="B99" s="70"/>
      <c r="C99" s="70"/>
      <c r="D99" s="70"/>
      <c r="E99" s="70"/>
      <c r="F99" s="70"/>
      <c r="G99" s="70"/>
      <c r="H99" s="70"/>
      <c r="I99" s="70"/>
    </row>
    <row r="100" spans="1:9" ht="14.25">
      <c r="A100" s="70"/>
      <c r="B100" s="70"/>
      <c r="C100" s="70"/>
      <c r="D100" s="70"/>
      <c r="E100" s="70"/>
      <c r="F100" s="70"/>
      <c r="G100" s="70"/>
      <c r="H100" s="70"/>
      <c r="I100" s="70"/>
    </row>
    <row r="101" spans="1:9" ht="14.25">
      <c r="A101" s="70"/>
      <c r="B101" s="70"/>
      <c r="C101" s="70"/>
      <c r="D101" s="70"/>
      <c r="E101" s="70"/>
      <c r="F101" s="70"/>
      <c r="G101" s="70"/>
      <c r="H101" s="70"/>
      <c r="I101" s="70"/>
    </row>
    <row r="102" spans="1:9" ht="14.25">
      <c r="A102" s="70"/>
      <c r="B102" s="70"/>
      <c r="C102" s="70"/>
      <c r="D102" s="70"/>
      <c r="E102" s="70"/>
      <c r="F102" s="70"/>
      <c r="G102" s="70"/>
      <c r="H102" s="70"/>
      <c r="I102" s="70"/>
    </row>
    <row r="103" spans="1:9" ht="14.25">
      <c r="A103" s="70"/>
      <c r="B103" s="70"/>
      <c r="C103" s="70"/>
      <c r="D103" s="70"/>
      <c r="E103" s="70"/>
      <c r="F103" s="70"/>
      <c r="G103" s="70"/>
      <c r="H103" s="70"/>
      <c r="I103" s="70"/>
    </row>
    <row r="104" spans="1:9" ht="14.25">
      <c r="A104" s="70"/>
      <c r="B104" s="70"/>
      <c r="C104" s="70"/>
      <c r="D104" s="70"/>
      <c r="E104" s="70"/>
      <c r="F104" s="70"/>
      <c r="G104" s="70"/>
      <c r="H104" s="70"/>
      <c r="I104" s="70"/>
    </row>
    <row r="105" spans="1:9" ht="14.25">
      <c r="A105" s="70"/>
      <c r="B105" s="70"/>
      <c r="C105" s="70"/>
      <c r="D105" s="70"/>
      <c r="E105" s="70"/>
      <c r="F105" s="70"/>
      <c r="G105" s="70"/>
      <c r="H105" s="70"/>
      <c r="I105" s="70"/>
    </row>
    <row r="106" spans="1:9" ht="14.25">
      <c r="A106" s="70"/>
      <c r="B106" s="70"/>
      <c r="C106" s="70"/>
      <c r="D106" s="70"/>
      <c r="E106" s="70"/>
      <c r="F106" s="70"/>
      <c r="G106" s="70"/>
      <c r="H106" s="70"/>
      <c r="I106" s="70"/>
    </row>
    <row r="107" spans="1:9" ht="14.25">
      <c r="A107" s="70"/>
      <c r="B107" s="70"/>
      <c r="C107" s="70"/>
      <c r="D107" s="70"/>
      <c r="E107" s="70"/>
      <c r="F107" s="70"/>
      <c r="G107" s="70"/>
      <c r="H107" s="70"/>
      <c r="I107" s="70"/>
    </row>
    <row r="108" spans="1:9" ht="14.25">
      <c r="A108" s="70"/>
      <c r="B108" s="70"/>
      <c r="C108" s="70"/>
      <c r="D108" s="70"/>
      <c r="E108" s="70"/>
      <c r="F108" s="70"/>
      <c r="G108" s="70"/>
      <c r="H108" s="70"/>
      <c r="I108" s="70"/>
    </row>
    <row r="109" spans="1:9" ht="14.25">
      <c r="A109" s="70"/>
      <c r="B109" s="70"/>
      <c r="C109" s="70"/>
      <c r="D109" s="70"/>
      <c r="E109" s="70"/>
      <c r="F109" s="70"/>
      <c r="G109" s="70"/>
      <c r="H109" s="70"/>
      <c r="I109" s="70"/>
    </row>
    <row r="110" spans="1:9" ht="14.25">
      <c r="A110" s="70"/>
      <c r="B110" s="70"/>
      <c r="C110" s="70"/>
      <c r="D110" s="70"/>
      <c r="E110" s="70"/>
      <c r="F110" s="70"/>
      <c r="G110" s="70"/>
      <c r="H110" s="70"/>
      <c r="I110" s="70"/>
    </row>
    <row r="111" spans="1:9" ht="14.25">
      <c r="A111" s="70"/>
      <c r="B111" s="70"/>
      <c r="C111" s="70"/>
      <c r="D111" s="70"/>
      <c r="E111" s="70"/>
      <c r="F111" s="70"/>
      <c r="G111" s="70"/>
      <c r="H111" s="70"/>
      <c r="I111" s="70"/>
    </row>
    <row r="112" spans="1:9" ht="14.25">
      <c r="A112" s="70"/>
      <c r="B112" s="70"/>
      <c r="C112" s="70"/>
      <c r="D112" s="70"/>
      <c r="E112" s="70"/>
      <c r="F112" s="70"/>
      <c r="G112" s="70"/>
      <c r="H112" s="70"/>
      <c r="I112" s="70"/>
    </row>
    <row r="113" spans="1:9" ht="14.25">
      <c r="A113" s="70"/>
      <c r="B113" s="70"/>
      <c r="C113" s="70"/>
      <c r="D113" s="70"/>
      <c r="E113" s="70"/>
      <c r="F113" s="70"/>
      <c r="G113" s="70"/>
      <c r="H113" s="70"/>
      <c r="I113" s="70"/>
    </row>
    <row r="114" spans="1:9" ht="14.25">
      <c r="A114" s="70"/>
      <c r="B114" s="70"/>
      <c r="C114" s="70"/>
      <c r="D114" s="70"/>
      <c r="E114" s="70"/>
      <c r="F114" s="70"/>
      <c r="G114" s="70"/>
      <c r="H114" s="70"/>
      <c r="I114" s="70"/>
    </row>
    <row r="115" spans="1:9" ht="14.25">
      <c r="A115" s="70"/>
      <c r="B115" s="70"/>
      <c r="C115" s="70"/>
      <c r="D115" s="70"/>
      <c r="E115" s="70"/>
      <c r="F115" s="70"/>
      <c r="G115" s="70"/>
      <c r="H115" s="70"/>
      <c r="I115" s="70"/>
    </row>
    <row r="116" spans="1:9" ht="14.25">
      <c r="A116" s="70"/>
      <c r="B116" s="70"/>
      <c r="C116" s="70"/>
      <c r="D116" s="70"/>
      <c r="E116" s="70"/>
      <c r="F116" s="70"/>
      <c r="G116" s="70"/>
      <c r="H116" s="70"/>
      <c r="I116" s="70"/>
    </row>
    <row r="117" spans="1:9" ht="14.25">
      <c r="A117" s="70"/>
      <c r="B117" s="70"/>
      <c r="C117" s="70"/>
      <c r="D117" s="70"/>
      <c r="E117" s="70"/>
      <c r="F117" s="70"/>
      <c r="G117" s="70"/>
      <c r="H117" s="70"/>
      <c r="I117" s="70"/>
    </row>
    <row r="118" spans="1:9" ht="14.25">
      <c r="A118" s="70"/>
      <c r="B118" s="70"/>
      <c r="C118" s="70"/>
      <c r="D118" s="70"/>
      <c r="E118" s="70"/>
      <c r="F118" s="70"/>
      <c r="G118" s="70"/>
      <c r="H118" s="70"/>
      <c r="I118" s="70"/>
    </row>
    <row r="119" spans="1:9" ht="14.25">
      <c r="A119" s="70"/>
      <c r="B119" s="70"/>
      <c r="C119" s="70"/>
      <c r="D119" s="70"/>
      <c r="E119" s="70"/>
      <c r="F119" s="70"/>
      <c r="G119" s="70"/>
      <c r="H119" s="70"/>
      <c r="I119" s="70"/>
    </row>
    <row r="120" spans="1:9" ht="14.25">
      <c r="A120" s="70"/>
      <c r="B120" s="70"/>
      <c r="C120" s="70"/>
      <c r="D120" s="70"/>
      <c r="E120" s="70"/>
      <c r="F120" s="70"/>
      <c r="G120" s="70"/>
      <c r="H120" s="70"/>
      <c r="I120" s="70"/>
    </row>
    <row r="121" spans="1:9" ht="14.25">
      <c r="A121" s="70"/>
      <c r="B121" s="70"/>
      <c r="C121" s="70"/>
      <c r="D121" s="70"/>
      <c r="E121" s="70"/>
      <c r="F121" s="70"/>
      <c r="G121" s="70"/>
      <c r="H121" s="70"/>
      <c r="I121" s="70"/>
    </row>
    <row r="122" spans="1:9" ht="14.25">
      <c r="A122" s="70"/>
      <c r="B122" s="70"/>
      <c r="C122" s="70"/>
      <c r="D122" s="70"/>
      <c r="E122" s="70"/>
      <c r="F122" s="70"/>
      <c r="G122" s="70"/>
      <c r="H122" s="70"/>
      <c r="I122" s="70"/>
    </row>
    <row r="123" spans="1:9" ht="14.25">
      <c r="A123" s="70"/>
      <c r="B123" s="70"/>
      <c r="C123" s="70"/>
      <c r="D123" s="70"/>
      <c r="E123" s="70"/>
      <c r="F123" s="70"/>
      <c r="G123" s="70"/>
      <c r="H123" s="70"/>
      <c r="I123" s="70"/>
    </row>
    <row r="124" spans="1:9" ht="14.25">
      <c r="A124" s="70"/>
      <c r="B124" s="70"/>
      <c r="C124" s="70"/>
      <c r="D124" s="70"/>
      <c r="E124" s="70"/>
      <c r="F124" s="70"/>
      <c r="G124" s="70"/>
      <c r="H124" s="70"/>
      <c r="I124" s="70"/>
    </row>
    <row r="125" spans="1:9" ht="14.25">
      <c r="A125" s="70"/>
      <c r="B125" s="70"/>
      <c r="C125" s="70"/>
      <c r="D125" s="70"/>
      <c r="E125" s="70"/>
      <c r="F125" s="70"/>
      <c r="G125" s="70"/>
      <c r="H125" s="70"/>
      <c r="I125" s="70"/>
    </row>
    <row r="126" spans="1:9" ht="14.25">
      <c r="A126" s="70"/>
      <c r="B126" s="70"/>
      <c r="C126" s="70"/>
      <c r="D126" s="70"/>
      <c r="E126" s="70"/>
      <c r="F126" s="70"/>
      <c r="G126" s="70"/>
      <c r="H126" s="70"/>
      <c r="I126" s="70"/>
    </row>
    <row r="127" spans="1:9" ht="14.25">
      <c r="A127" s="70"/>
      <c r="B127" s="70"/>
      <c r="C127" s="70"/>
      <c r="D127" s="70"/>
      <c r="E127" s="70"/>
      <c r="F127" s="70"/>
      <c r="G127" s="70"/>
      <c r="H127" s="70"/>
      <c r="I127" s="70"/>
    </row>
    <row r="128" spans="1:9" ht="14.25">
      <c r="A128" s="70"/>
      <c r="B128" s="70"/>
      <c r="C128" s="70"/>
      <c r="D128" s="70"/>
      <c r="E128" s="70"/>
      <c r="F128" s="70"/>
      <c r="G128" s="70"/>
      <c r="H128" s="70"/>
      <c r="I128" s="70"/>
    </row>
    <row r="129" spans="1:9" ht="14.25">
      <c r="A129" s="70"/>
      <c r="B129" s="70"/>
      <c r="C129" s="70"/>
      <c r="D129" s="70"/>
      <c r="E129" s="70"/>
      <c r="F129" s="70"/>
      <c r="G129" s="70"/>
      <c r="H129" s="70"/>
      <c r="I129" s="70"/>
    </row>
    <row r="130" spans="1:9" ht="14.25">
      <c r="A130" s="70"/>
      <c r="B130" s="70"/>
      <c r="C130" s="70"/>
      <c r="D130" s="70"/>
      <c r="E130" s="70"/>
      <c r="F130" s="70"/>
      <c r="G130" s="70"/>
      <c r="H130" s="70"/>
      <c r="I130" s="70"/>
    </row>
    <row r="131" spans="1:9" ht="14.25">
      <c r="A131" s="70"/>
      <c r="B131" s="70"/>
      <c r="C131" s="70"/>
      <c r="D131" s="70"/>
      <c r="E131" s="70"/>
      <c r="F131" s="70"/>
      <c r="G131" s="70"/>
      <c r="H131" s="70"/>
      <c r="I131" s="70"/>
    </row>
    <row r="132" spans="1:9" ht="14.25">
      <c r="A132" s="70"/>
      <c r="B132" s="70"/>
      <c r="C132" s="70"/>
      <c r="D132" s="70"/>
      <c r="E132" s="70"/>
      <c r="F132" s="70"/>
      <c r="G132" s="70"/>
      <c r="H132" s="70"/>
      <c r="I132" s="70"/>
    </row>
    <row r="133" spans="1:9" ht="14.25">
      <c r="A133" s="70"/>
      <c r="B133" s="70"/>
      <c r="C133" s="70"/>
      <c r="D133" s="70"/>
      <c r="E133" s="70"/>
      <c r="F133" s="70"/>
      <c r="G133" s="70"/>
      <c r="H133" s="70"/>
      <c r="I133" s="70"/>
    </row>
    <row r="134" spans="1:9" ht="14.25">
      <c r="A134" s="70"/>
      <c r="B134" s="70"/>
      <c r="C134" s="70"/>
      <c r="D134" s="70"/>
      <c r="E134" s="70"/>
      <c r="F134" s="70"/>
      <c r="G134" s="70"/>
      <c r="H134" s="70"/>
      <c r="I134" s="70"/>
    </row>
    <row r="135" spans="1:9" ht="14.25">
      <c r="A135" s="70"/>
      <c r="B135" s="70"/>
      <c r="C135" s="70"/>
      <c r="D135" s="70"/>
      <c r="E135" s="70"/>
      <c r="F135" s="70"/>
      <c r="G135" s="70"/>
      <c r="H135" s="70"/>
      <c r="I135" s="70"/>
    </row>
    <row r="136" spans="1:9" ht="14.25">
      <c r="A136" s="70"/>
      <c r="B136" s="70"/>
      <c r="C136" s="70"/>
      <c r="D136" s="70"/>
      <c r="E136" s="70"/>
      <c r="F136" s="70"/>
      <c r="G136" s="70"/>
      <c r="H136" s="70"/>
      <c r="I136" s="70"/>
    </row>
    <row r="137" spans="1:9" ht="14.25">
      <c r="A137" s="70"/>
      <c r="B137" s="70"/>
      <c r="C137" s="70"/>
      <c r="D137" s="70"/>
      <c r="E137" s="70"/>
      <c r="F137" s="70"/>
      <c r="G137" s="70"/>
      <c r="H137" s="70"/>
      <c r="I137" s="70"/>
    </row>
    <row r="138" spans="1:9" ht="14.25">
      <c r="A138" s="70"/>
      <c r="B138" s="70"/>
      <c r="C138" s="70"/>
      <c r="D138" s="70"/>
      <c r="E138" s="70"/>
      <c r="F138" s="70"/>
      <c r="G138" s="70"/>
      <c r="H138" s="70"/>
      <c r="I138" s="70"/>
    </row>
    <row r="139" spans="1:9" ht="14.25">
      <c r="A139" s="70"/>
      <c r="B139" s="70"/>
      <c r="C139" s="70"/>
      <c r="D139" s="70"/>
      <c r="E139" s="70"/>
      <c r="F139" s="70"/>
      <c r="G139" s="70"/>
      <c r="H139" s="70"/>
      <c r="I139" s="70"/>
    </row>
    <row r="140" spans="1:9" ht="14.25">
      <c r="A140" s="70"/>
      <c r="B140" s="70"/>
      <c r="C140" s="70"/>
      <c r="D140" s="70"/>
      <c r="E140" s="70"/>
      <c r="F140" s="70"/>
      <c r="G140" s="70"/>
      <c r="H140" s="70"/>
      <c r="I140" s="70"/>
    </row>
    <row r="141" spans="1:9" ht="14.25">
      <c r="A141" s="70"/>
      <c r="B141" s="70"/>
      <c r="C141" s="70"/>
      <c r="D141" s="70"/>
      <c r="E141" s="70"/>
      <c r="F141" s="70"/>
      <c r="G141" s="70"/>
      <c r="H141" s="70"/>
      <c r="I141" s="70"/>
    </row>
    <row r="142" spans="1:9" ht="14.25">
      <c r="A142" s="70"/>
      <c r="B142" s="70"/>
      <c r="C142" s="70"/>
      <c r="D142" s="70"/>
      <c r="E142" s="70"/>
      <c r="F142" s="70"/>
      <c r="G142" s="70"/>
      <c r="H142" s="70"/>
      <c r="I142" s="70"/>
    </row>
    <row r="143" spans="1:9" ht="14.25">
      <c r="A143" s="70"/>
      <c r="B143" s="70"/>
      <c r="C143" s="70"/>
      <c r="D143" s="70"/>
      <c r="E143" s="70"/>
      <c r="F143" s="70"/>
      <c r="G143" s="70"/>
      <c r="H143" s="70"/>
      <c r="I143" s="70"/>
    </row>
    <row r="144" spans="1:9" ht="14.25">
      <c r="A144" s="70"/>
      <c r="B144" s="70"/>
      <c r="C144" s="70"/>
      <c r="D144" s="70"/>
      <c r="E144" s="70"/>
      <c r="F144" s="70"/>
      <c r="G144" s="70"/>
      <c r="H144" s="70"/>
      <c r="I144" s="70"/>
    </row>
    <row r="145" spans="1:9" ht="14.25">
      <c r="A145" s="70"/>
      <c r="B145" s="70"/>
      <c r="C145" s="70"/>
      <c r="D145" s="70"/>
      <c r="E145" s="70"/>
      <c r="F145" s="70"/>
      <c r="G145" s="70"/>
      <c r="H145" s="70"/>
      <c r="I145" s="70"/>
    </row>
    <row r="146" spans="1:9" ht="14.25">
      <c r="A146" s="70"/>
      <c r="B146" s="70"/>
      <c r="C146" s="70"/>
      <c r="D146" s="70"/>
      <c r="E146" s="70"/>
      <c r="F146" s="70"/>
      <c r="G146" s="70"/>
      <c r="H146" s="70"/>
      <c r="I146" s="70"/>
    </row>
    <row r="147" spans="1:9" ht="14.25">
      <c r="A147" s="70"/>
      <c r="B147" s="70"/>
      <c r="C147" s="70"/>
      <c r="D147" s="70"/>
      <c r="E147" s="70"/>
      <c r="F147" s="70"/>
      <c r="G147" s="70"/>
      <c r="H147" s="70"/>
      <c r="I147" s="70"/>
    </row>
    <row r="148" spans="1:9" ht="14.25">
      <c r="A148" s="70"/>
      <c r="B148" s="70"/>
      <c r="C148" s="70"/>
      <c r="D148" s="70"/>
      <c r="E148" s="70"/>
      <c r="F148" s="70"/>
      <c r="G148" s="70"/>
      <c r="H148" s="70"/>
      <c r="I148" s="70"/>
    </row>
    <row r="149" spans="1:9" ht="14.25">
      <c r="A149" s="70"/>
      <c r="B149" s="70"/>
      <c r="C149" s="70"/>
      <c r="D149" s="70"/>
      <c r="E149" s="70"/>
      <c r="F149" s="70"/>
      <c r="G149" s="70"/>
      <c r="H149" s="70"/>
      <c r="I149" s="70"/>
    </row>
    <row r="150" spans="1:9" ht="14.25">
      <c r="A150" s="70"/>
      <c r="B150" s="70"/>
      <c r="C150" s="70"/>
      <c r="D150" s="70"/>
      <c r="E150" s="70"/>
      <c r="F150" s="70"/>
      <c r="G150" s="70"/>
      <c r="H150" s="70"/>
      <c r="I150" s="70"/>
    </row>
    <row r="151" spans="1:9" ht="14.25">
      <c r="A151" s="70"/>
      <c r="B151" s="70"/>
      <c r="C151" s="70"/>
      <c r="D151" s="70"/>
      <c r="E151" s="70"/>
      <c r="F151" s="70"/>
      <c r="G151" s="70"/>
      <c r="H151" s="70"/>
      <c r="I151" s="70"/>
    </row>
    <row r="152" spans="1:9" ht="14.25">
      <c r="A152" s="70"/>
      <c r="B152" s="70"/>
      <c r="C152" s="70"/>
      <c r="D152" s="70"/>
      <c r="E152" s="70"/>
      <c r="F152" s="70"/>
      <c r="G152" s="70"/>
      <c r="H152" s="70"/>
      <c r="I152" s="70"/>
    </row>
    <row r="153" spans="1:9" ht="14.25">
      <c r="A153" s="70"/>
      <c r="B153" s="70"/>
      <c r="C153" s="70"/>
      <c r="D153" s="70"/>
      <c r="E153" s="70"/>
      <c r="F153" s="70"/>
      <c r="G153" s="70"/>
      <c r="H153" s="70"/>
      <c r="I153" s="70"/>
    </row>
    <row r="154" spans="1:9" ht="14.25">
      <c r="A154" s="70"/>
      <c r="B154" s="70"/>
      <c r="C154" s="70"/>
      <c r="D154" s="70"/>
      <c r="E154" s="70"/>
      <c r="F154" s="70"/>
      <c r="G154" s="70"/>
      <c r="H154" s="70"/>
      <c r="I154" s="70"/>
    </row>
    <row r="155" spans="1:9" ht="14.25">
      <c r="A155" s="70"/>
      <c r="B155" s="70"/>
      <c r="C155" s="70"/>
      <c r="D155" s="70"/>
      <c r="E155" s="70"/>
      <c r="F155" s="70"/>
      <c r="G155" s="70"/>
      <c r="H155" s="70"/>
      <c r="I155" s="70"/>
    </row>
    <row r="156" spans="1:9" ht="14.25">
      <c r="A156" s="70"/>
      <c r="B156" s="70"/>
      <c r="C156" s="70"/>
      <c r="D156" s="70"/>
      <c r="E156" s="70"/>
      <c r="F156" s="70"/>
      <c r="G156" s="70"/>
      <c r="H156" s="70"/>
      <c r="I156" s="70"/>
    </row>
    <row r="157" spans="1:9" ht="14.25">
      <c r="A157" s="70"/>
      <c r="B157" s="70"/>
      <c r="C157" s="70"/>
      <c r="D157" s="70"/>
      <c r="E157" s="70"/>
      <c r="F157" s="70"/>
      <c r="G157" s="70"/>
      <c r="H157" s="70"/>
      <c r="I157" s="70"/>
    </row>
    <row r="158" spans="1:9" ht="14.25">
      <c r="A158" s="70"/>
      <c r="B158" s="70"/>
      <c r="C158" s="70"/>
      <c r="D158" s="70"/>
      <c r="E158" s="70"/>
      <c r="F158" s="70"/>
      <c r="G158" s="70"/>
      <c r="H158" s="70"/>
      <c r="I158" s="70"/>
    </row>
    <row r="159" spans="1:9" ht="14.25">
      <c r="A159" s="70"/>
      <c r="B159" s="70"/>
      <c r="C159" s="70"/>
      <c r="D159" s="70"/>
      <c r="E159" s="70"/>
      <c r="F159" s="70"/>
      <c r="G159" s="70"/>
      <c r="H159" s="70"/>
      <c r="I159" s="70"/>
    </row>
    <row r="160" spans="1:9" ht="14.25">
      <c r="A160" s="70"/>
      <c r="B160" s="70"/>
      <c r="C160" s="70"/>
      <c r="D160" s="70"/>
      <c r="E160" s="70"/>
      <c r="F160" s="70"/>
      <c r="G160" s="70"/>
      <c r="H160" s="70"/>
      <c r="I160" s="70"/>
    </row>
    <row r="161" spans="1:9" ht="14.25">
      <c r="A161" s="70"/>
      <c r="B161" s="70"/>
      <c r="C161" s="70"/>
      <c r="D161" s="70"/>
      <c r="E161" s="70"/>
      <c r="F161" s="70"/>
      <c r="G161" s="70"/>
      <c r="H161" s="70"/>
      <c r="I161" s="70"/>
    </row>
    <row r="162" spans="1:9" ht="14.25">
      <c r="A162" s="70"/>
      <c r="B162" s="70"/>
      <c r="C162" s="70"/>
      <c r="D162" s="70"/>
      <c r="E162" s="70"/>
      <c r="F162" s="70"/>
      <c r="G162" s="70"/>
      <c r="H162" s="70"/>
      <c r="I162" s="70"/>
    </row>
    <row r="163" spans="1:9" ht="14.25">
      <c r="A163" s="70"/>
      <c r="B163" s="70"/>
      <c r="C163" s="70"/>
      <c r="D163" s="70"/>
      <c r="E163" s="70"/>
      <c r="F163" s="70"/>
      <c r="G163" s="70"/>
      <c r="H163" s="70"/>
      <c r="I163" s="70"/>
    </row>
    <row r="164" spans="1:9" ht="14.25">
      <c r="A164" s="70"/>
      <c r="B164" s="70"/>
      <c r="C164" s="70"/>
      <c r="D164" s="70"/>
      <c r="E164" s="70"/>
      <c r="F164" s="70"/>
      <c r="G164" s="70"/>
      <c r="H164" s="70"/>
      <c r="I164" s="70"/>
    </row>
    <row r="165" spans="1:9" ht="14.25">
      <c r="A165" s="70"/>
      <c r="B165" s="70"/>
      <c r="C165" s="70"/>
      <c r="D165" s="70"/>
      <c r="E165" s="70"/>
      <c r="F165" s="70"/>
      <c r="G165" s="70"/>
      <c r="H165" s="70"/>
      <c r="I165" s="70"/>
    </row>
    <row r="166" spans="1:9" ht="14.25">
      <c r="A166" s="70"/>
      <c r="B166" s="70"/>
      <c r="C166" s="70"/>
      <c r="D166" s="70"/>
      <c r="E166" s="70"/>
      <c r="F166" s="70"/>
      <c r="G166" s="70"/>
      <c r="H166" s="70"/>
      <c r="I166" s="70"/>
    </row>
    <row r="167" spans="1:9" ht="14.25">
      <c r="A167" s="70"/>
      <c r="B167" s="70"/>
      <c r="C167" s="70"/>
      <c r="D167" s="70"/>
      <c r="E167" s="70"/>
      <c r="F167" s="70"/>
      <c r="G167" s="70"/>
      <c r="H167" s="70"/>
      <c r="I167" s="70"/>
    </row>
    <row r="168" spans="1:9" ht="14.25">
      <c r="A168" s="70"/>
      <c r="B168" s="70"/>
      <c r="C168" s="70"/>
      <c r="D168" s="70"/>
      <c r="E168" s="70"/>
      <c r="F168" s="70"/>
      <c r="G168" s="70"/>
      <c r="H168" s="70"/>
      <c r="I168" s="70"/>
    </row>
    <row r="169" spans="1:9" ht="14.25">
      <c r="A169" s="70"/>
      <c r="B169" s="70"/>
      <c r="C169" s="70"/>
      <c r="D169" s="70"/>
      <c r="E169" s="70"/>
      <c r="F169" s="70"/>
      <c r="G169" s="70"/>
      <c r="H169" s="70"/>
      <c r="I169" s="70"/>
    </row>
    <row r="170" spans="1:9" ht="14.25">
      <c r="A170" s="70"/>
      <c r="B170" s="70"/>
      <c r="C170" s="70"/>
      <c r="D170" s="70"/>
      <c r="E170" s="70"/>
      <c r="F170" s="70"/>
      <c r="G170" s="70"/>
      <c r="H170" s="70"/>
      <c r="I170" s="70"/>
    </row>
  </sheetData>
  <mergeCells count="16">
    <mergeCell ref="A2:I3"/>
    <mergeCell ref="A32:I32"/>
    <mergeCell ref="A49:I49"/>
    <mergeCell ref="I8:I10"/>
    <mergeCell ref="A13:I13"/>
    <mergeCell ref="C5:C10"/>
    <mergeCell ref="D5:D10"/>
    <mergeCell ref="H8:H10"/>
    <mergeCell ref="D11:E11"/>
    <mergeCell ref="E5:E10"/>
    <mergeCell ref="A5:B11"/>
    <mergeCell ref="J11:L11"/>
    <mergeCell ref="F5:F10"/>
    <mergeCell ref="G8:G10"/>
    <mergeCell ref="G5:I7"/>
    <mergeCell ref="G11:I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Header>&amp;L&amp;"Arial,Standard"&amp;10 8</oddHead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selection activeCell="A44" sqref="A44"/>
    </sheetView>
  </sheetViews>
  <sheetFormatPr defaultColWidth="11.00390625" defaultRowHeight="15.75"/>
  <cols>
    <col min="1" max="1" width="25.125" style="107" customWidth="1"/>
    <col min="2" max="2" width="0.74609375" style="107" customWidth="1"/>
    <col min="3" max="6" width="8.50390625" style="107" customWidth="1"/>
    <col min="7" max="7" width="9.25390625" style="107" customWidth="1"/>
    <col min="8" max="8" width="8.50390625" style="107" customWidth="1"/>
    <col min="9" max="16384" width="11.00390625" style="103" customWidth="1"/>
  </cols>
  <sheetData>
    <row r="1" spans="1:8" ht="15" customHeight="1">
      <c r="A1" s="388" t="s">
        <v>141</v>
      </c>
      <c r="B1" s="388"/>
      <c r="C1" s="388"/>
      <c r="D1" s="388"/>
      <c r="E1" s="388"/>
      <c r="F1" s="388"/>
      <c r="G1" s="388"/>
      <c r="H1" s="388"/>
    </row>
    <row r="2" spans="1:8" ht="15" customHeight="1">
      <c r="A2" s="104"/>
      <c r="B2" s="105"/>
      <c r="C2" s="106"/>
      <c r="D2" s="106"/>
      <c r="E2" s="106"/>
      <c r="F2" s="106"/>
      <c r="G2" s="106"/>
      <c r="H2" s="106"/>
    </row>
    <row r="3" ht="15" customHeight="1"/>
    <row r="4" spans="1:8" s="183" customFormat="1" ht="15" customHeight="1">
      <c r="A4" s="181"/>
      <c r="B4" s="182"/>
      <c r="C4" s="389" t="s">
        <v>124</v>
      </c>
      <c r="D4" s="390"/>
      <c r="E4" s="390"/>
      <c r="F4" s="391"/>
      <c r="G4" s="392" t="s">
        <v>142</v>
      </c>
      <c r="H4" s="393"/>
    </row>
    <row r="5" spans="1:8" s="183" customFormat="1" ht="13.5" customHeight="1">
      <c r="A5" s="184" t="s">
        <v>125</v>
      </c>
      <c r="B5" s="185"/>
      <c r="C5" s="398">
        <v>2009</v>
      </c>
      <c r="D5" s="398">
        <v>2010</v>
      </c>
      <c r="E5" s="186" t="s">
        <v>47</v>
      </c>
      <c r="F5" s="187"/>
      <c r="G5" s="394"/>
      <c r="H5" s="395"/>
    </row>
    <row r="6" spans="1:8" s="183" customFormat="1" ht="13.5" customHeight="1">
      <c r="A6" s="189" t="s">
        <v>126</v>
      </c>
      <c r="B6" s="185"/>
      <c r="C6" s="400"/>
      <c r="D6" s="400"/>
      <c r="E6" s="398" t="s">
        <v>79</v>
      </c>
      <c r="F6" s="398" t="s">
        <v>127</v>
      </c>
      <c r="G6" s="394"/>
      <c r="H6" s="395"/>
    </row>
    <row r="7" spans="1:8" s="183" customFormat="1" ht="13.5" customHeight="1">
      <c r="A7" s="184" t="s">
        <v>128</v>
      </c>
      <c r="B7" s="185"/>
      <c r="C7" s="399"/>
      <c r="D7" s="399"/>
      <c r="E7" s="399"/>
      <c r="F7" s="399"/>
      <c r="G7" s="396"/>
      <c r="H7" s="397"/>
    </row>
    <row r="8" spans="1:8" s="183" customFormat="1" ht="15" customHeight="1">
      <c r="A8" s="191"/>
      <c r="B8" s="192"/>
      <c r="C8" s="193" t="s">
        <v>60</v>
      </c>
      <c r="D8" s="194"/>
      <c r="E8" s="193"/>
      <c r="F8" s="193"/>
      <c r="G8" s="195"/>
      <c r="H8" s="190" t="s">
        <v>3</v>
      </c>
    </row>
    <row r="9" spans="1:8" s="183" customFormat="1" ht="13.5" customHeight="1">
      <c r="A9" s="196"/>
      <c r="B9" s="196"/>
      <c r="C9" s="184"/>
      <c r="D9" s="197"/>
      <c r="E9" s="184"/>
      <c r="F9" s="184"/>
      <c r="G9" s="184"/>
      <c r="H9" s="188"/>
    </row>
    <row r="10" spans="1:8" s="183" customFormat="1" ht="12">
      <c r="A10" s="387" t="s">
        <v>2</v>
      </c>
      <c r="B10" s="387"/>
      <c r="C10" s="387"/>
      <c r="D10" s="387"/>
      <c r="E10" s="387"/>
      <c r="F10" s="387"/>
      <c r="G10" s="387"/>
      <c r="H10" s="387"/>
    </row>
    <row r="11" spans="1:8" s="183" customFormat="1" ht="7.5" customHeight="1">
      <c r="A11" s="198"/>
      <c r="B11" s="196" t="s">
        <v>129</v>
      </c>
      <c r="C11" s="198"/>
      <c r="D11" s="198"/>
      <c r="E11" s="198"/>
      <c r="F11" s="198"/>
      <c r="G11" s="198"/>
      <c r="H11" s="198"/>
    </row>
    <row r="12" spans="1:8" s="183" customFormat="1" ht="12.75" customHeight="1">
      <c r="A12" s="199" t="s">
        <v>151</v>
      </c>
      <c r="B12" s="200" t="s">
        <v>129</v>
      </c>
      <c r="C12" s="201">
        <f>SUM(C23,C34)</f>
        <v>1811.55</v>
      </c>
      <c r="D12" s="201">
        <f aca="true" t="shared" si="0" ref="D12:F16">SUM(D23,D34)</f>
        <v>1668.1948894300056</v>
      </c>
      <c r="E12" s="201">
        <f t="shared" si="0"/>
        <v>1275.2148894300055</v>
      </c>
      <c r="F12" s="201">
        <f t="shared" si="0"/>
        <v>392.98</v>
      </c>
      <c r="G12" s="202">
        <f>SUM(D12-C12)</f>
        <v>-143.3551105699944</v>
      </c>
      <c r="H12" s="203">
        <f>SUM(G12/C12)*100</f>
        <v>-7.913395190306334</v>
      </c>
    </row>
    <row r="13" spans="1:8" s="183" customFormat="1" ht="6" customHeight="1">
      <c r="A13" s="198"/>
      <c r="B13" s="200" t="s">
        <v>129</v>
      </c>
      <c r="C13" s="201"/>
      <c r="D13" s="201"/>
      <c r="E13" s="201"/>
      <c r="F13" s="201"/>
      <c r="G13" s="202"/>
      <c r="H13" s="203"/>
    </row>
    <row r="14" spans="1:8" s="183" customFormat="1" ht="12.75" customHeight="1">
      <c r="A14" s="199" t="s">
        <v>84</v>
      </c>
      <c r="B14" s="200" t="s">
        <v>129</v>
      </c>
      <c r="C14" s="201">
        <f>SUM(C25,C36)</f>
        <v>59236.479999999996</v>
      </c>
      <c r="D14" s="201">
        <f t="shared" si="0"/>
        <v>173574.21</v>
      </c>
      <c r="E14" s="201">
        <f t="shared" si="0"/>
        <v>107433.29</v>
      </c>
      <c r="F14" s="201">
        <f t="shared" si="0"/>
        <v>66140.92</v>
      </c>
      <c r="G14" s="202">
        <f>SUM(D14-C14)</f>
        <v>114337.73</v>
      </c>
      <c r="H14" s="203">
        <f>SUM(G14/C14)*100</f>
        <v>193.01911592316088</v>
      </c>
    </row>
    <row r="15" spans="1:8" s="183" customFormat="1" ht="6" customHeight="1">
      <c r="A15" s="198"/>
      <c r="B15" s="200" t="s">
        <v>129</v>
      </c>
      <c r="C15" s="201"/>
      <c r="D15" s="201"/>
      <c r="E15" s="201"/>
      <c r="F15" s="201"/>
      <c r="G15" s="202"/>
      <c r="H15" s="203"/>
    </row>
    <row r="16" spans="1:8" s="183" customFormat="1" ht="12.75" customHeight="1">
      <c r="A16" s="199" t="s">
        <v>85</v>
      </c>
      <c r="B16" s="200" t="s">
        <v>129</v>
      </c>
      <c r="C16" s="201">
        <f>SUM(C27,C38)</f>
        <v>369644.00999999995</v>
      </c>
      <c r="D16" s="201">
        <f t="shared" si="0"/>
        <v>161364.38999999998</v>
      </c>
      <c r="E16" s="201">
        <f t="shared" si="0"/>
        <v>151493.24</v>
      </c>
      <c r="F16" s="201">
        <f t="shared" si="0"/>
        <v>9871.15</v>
      </c>
      <c r="G16" s="202">
        <f>SUM(D16-C16)</f>
        <v>-208279.61999999997</v>
      </c>
      <c r="H16" s="203">
        <f>SUM(G16/C16)*100</f>
        <v>-56.34600165710787</v>
      </c>
    </row>
    <row r="17" spans="1:8" s="183" customFormat="1" ht="9" customHeight="1">
      <c r="A17" s="198"/>
      <c r="B17" s="200" t="s">
        <v>129</v>
      </c>
      <c r="C17" s="201"/>
      <c r="D17" s="201"/>
      <c r="E17" s="201"/>
      <c r="F17" s="201"/>
      <c r="G17" s="202"/>
      <c r="H17" s="203"/>
    </row>
    <row r="18" spans="1:8" s="209" customFormat="1" ht="12.75" customHeight="1">
      <c r="A18" s="204" t="s">
        <v>74</v>
      </c>
      <c r="B18" s="205" t="s">
        <v>129</v>
      </c>
      <c r="C18" s="206">
        <f>SUM(C12:C16)</f>
        <v>430692.0399999999</v>
      </c>
      <c r="D18" s="206">
        <f>SUM(D12:D16)</f>
        <v>336606.79488943</v>
      </c>
      <c r="E18" s="206">
        <f>SUM(E12:E16)</f>
        <v>260201.74488943</v>
      </c>
      <c r="F18" s="206">
        <f>SUM(F12:F16)</f>
        <v>76405.04999999999</v>
      </c>
      <c r="G18" s="207">
        <f>SUM(D18-C18)</f>
        <v>-94085.24511056993</v>
      </c>
      <c r="H18" s="208">
        <f>SUM(G18/C18)*100</f>
        <v>-21.845132106590583</v>
      </c>
    </row>
    <row r="19" spans="1:8" s="183" customFormat="1" ht="12.75" customHeight="1">
      <c r="A19" s="204"/>
      <c r="B19" s="196"/>
      <c r="C19" s="210"/>
      <c r="D19" s="210"/>
      <c r="E19" s="210"/>
      <c r="F19" s="210"/>
      <c r="G19" s="211"/>
      <c r="H19" s="203"/>
    </row>
    <row r="20" spans="1:8" s="183" customFormat="1" ht="12" customHeight="1">
      <c r="A20" s="198"/>
      <c r="B20" s="196" t="s">
        <v>129</v>
      </c>
      <c r="C20" s="198"/>
      <c r="D20" s="198"/>
      <c r="E20" s="198"/>
      <c r="F20" s="198"/>
      <c r="G20" s="211"/>
      <c r="H20" s="203"/>
    </row>
    <row r="21" spans="1:8" s="209" customFormat="1" ht="12">
      <c r="A21" s="387" t="s">
        <v>155</v>
      </c>
      <c r="B21" s="387"/>
      <c r="C21" s="387"/>
      <c r="D21" s="387"/>
      <c r="E21" s="387"/>
      <c r="F21" s="387"/>
      <c r="G21" s="387"/>
      <c r="H21" s="387"/>
    </row>
    <row r="22" spans="1:8" s="183" customFormat="1" ht="7.5" customHeight="1">
      <c r="A22" s="198"/>
      <c r="B22" s="196" t="s">
        <v>129</v>
      </c>
      <c r="C22" s="198"/>
      <c r="D22" s="198"/>
      <c r="E22" s="198"/>
      <c r="F22" s="198"/>
      <c r="G22" s="211"/>
      <c r="H22" s="203"/>
    </row>
    <row r="23" spans="1:8" s="183" customFormat="1" ht="12.75" customHeight="1">
      <c r="A23" s="199" t="s">
        <v>151</v>
      </c>
      <c r="B23" s="200" t="s">
        <v>129</v>
      </c>
      <c r="C23" s="201">
        <v>1525.53</v>
      </c>
      <c r="D23" s="201">
        <f>SUM(E23:F23)</f>
        <v>1459.7800000000002</v>
      </c>
      <c r="E23" s="201">
        <v>1134.14</v>
      </c>
      <c r="F23" s="201">
        <v>325.64</v>
      </c>
      <c r="G23" s="202">
        <f>SUM(D23-C23)</f>
        <v>-65.74999999999977</v>
      </c>
      <c r="H23" s="203">
        <f>SUM(G23/C23)*100</f>
        <v>-4.3099775160108145</v>
      </c>
    </row>
    <row r="24" spans="1:8" s="183" customFormat="1" ht="6" customHeight="1">
      <c r="A24" s="198"/>
      <c r="B24" s="200" t="s">
        <v>129</v>
      </c>
      <c r="C24" s="201"/>
      <c r="D24" s="201"/>
      <c r="E24" s="201"/>
      <c r="F24" s="201"/>
      <c r="G24" s="202"/>
      <c r="H24" s="203"/>
    </row>
    <row r="25" spans="1:8" s="183" customFormat="1" ht="12.75" customHeight="1">
      <c r="A25" s="199" t="s">
        <v>84</v>
      </c>
      <c r="B25" s="200" t="s">
        <v>129</v>
      </c>
      <c r="C25" s="201">
        <v>57351.53</v>
      </c>
      <c r="D25" s="201">
        <f>SUM(E25:F25)</f>
        <v>170984.37</v>
      </c>
      <c r="E25" s="201">
        <v>105807.04</v>
      </c>
      <c r="F25" s="201">
        <v>65177.33</v>
      </c>
      <c r="G25" s="202">
        <f>SUM(D25-C25)</f>
        <v>113632.84</v>
      </c>
      <c r="H25" s="203">
        <f>SUM(G25/C25)*100</f>
        <v>198.13392946971072</v>
      </c>
    </row>
    <row r="26" spans="1:8" s="183" customFormat="1" ht="6" customHeight="1">
      <c r="A26" s="198"/>
      <c r="B26" s="200" t="s">
        <v>129</v>
      </c>
      <c r="C26" s="201"/>
      <c r="D26" s="201"/>
      <c r="E26" s="201"/>
      <c r="F26" s="201"/>
      <c r="G26" s="202"/>
      <c r="H26" s="203"/>
    </row>
    <row r="27" spans="1:8" s="183" customFormat="1" ht="12.75" customHeight="1">
      <c r="A27" s="199" t="s">
        <v>85</v>
      </c>
      <c r="B27" s="200" t="s">
        <v>129</v>
      </c>
      <c r="C27" s="201">
        <v>368790.35</v>
      </c>
      <c r="D27" s="201">
        <f>SUM(E27:F27)</f>
        <v>161186.05</v>
      </c>
      <c r="E27" s="201">
        <v>151425.74</v>
      </c>
      <c r="F27" s="201">
        <v>9760.31</v>
      </c>
      <c r="G27" s="202">
        <f>SUM(D27-C27)</f>
        <v>-207604.3</v>
      </c>
      <c r="H27" s="203">
        <f>SUM(G27/C27)*100</f>
        <v>-56.29331136240414</v>
      </c>
    </row>
    <row r="28" spans="1:8" s="183" customFormat="1" ht="9" customHeight="1">
      <c r="A28" s="198"/>
      <c r="B28" s="200" t="s">
        <v>129</v>
      </c>
      <c r="C28" s="201"/>
      <c r="D28" s="201"/>
      <c r="E28" s="201"/>
      <c r="F28" s="201"/>
      <c r="G28" s="202"/>
      <c r="H28" s="203"/>
    </row>
    <row r="29" spans="1:8" s="209" customFormat="1" ht="12">
      <c r="A29" s="204" t="s">
        <v>72</v>
      </c>
      <c r="B29" s="205" t="s">
        <v>129</v>
      </c>
      <c r="C29" s="206">
        <f>SUM(C23:C27)</f>
        <v>427667.41</v>
      </c>
      <c r="D29" s="206">
        <f>SUM(D23:D27)</f>
        <v>333630.19999999995</v>
      </c>
      <c r="E29" s="206">
        <f>SUM(E23:E27)</f>
        <v>258366.91999999998</v>
      </c>
      <c r="F29" s="206">
        <f>SUM(F23:F27)</f>
        <v>75263.28</v>
      </c>
      <c r="G29" s="207">
        <f>SUM(D29-C29)</f>
        <v>-94037.21000000002</v>
      </c>
      <c r="H29" s="208">
        <f>SUM(G29/C29)*100</f>
        <v>-21.98839747924679</v>
      </c>
    </row>
    <row r="30" spans="1:8" s="183" customFormat="1" ht="12.75" customHeight="1">
      <c r="A30" s="204"/>
      <c r="B30" s="196"/>
      <c r="C30" s="210"/>
      <c r="D30" s="210"/>
      <c r="E30" s="210"/>
      <c r="F30" s="210"/>
      <c r="G30" s="202"/>
      <c r="H30" s="203"/>
    </row>
    <row r="31" spans="1:8" s="183" customFormat="1" ht="12" customHeight="1">
      <c r="A31" s="198"/>
      <c r="B31" s="196" t="s">
        <v>129</v>
      </c>
      <c r="C31" s="198"/>
      <c r="D31" s="198"/>
      <c r="E31" s="198"/>
      <c r="F31" s="198"/>
      <c r="G31" s="202"/>
      <c r="H31" s="203"/>
    </row>
    <row r="32" spans="1:9" s="209" customFormat="1" ht="13.5">
      <c r="A32" s="381" t="s">
        <v>161</v>
      </c>
      <c r="B32" s="381"/>
      <c r="C32" s="381"/>
      <c r="D32" s="381"/>
      <c r="E32" s="381"/>
      <c r="F32" s="381"/>
      <c r="G32" s="381"/>
      <c r="H32" s="381"/>
      <c r="I32" s="325"/>
    </row>
    <row r="33" spans="1:8" s="183" customFormat="1" ht="7.5" customHeight="1">
      <c r="A33" s="198"/>
      <c r="B33" s="196" t="s">
        <v>129</v>
      </c>
      <c r="C33" s="198"/>
      <c r="D33" s="198"/>
      <c r="E33" s="198"/>
      <c r="F33" s="198"/>
      <c r="G33" s="202"/>
      <c r="H33" s="203"/>
    </row>
    <row r="34" spans="1:8" s="183" customFormat="1" ht="12.75" customHeight="1">
      <c r="A34" s="199" t="s">
        <v>151</v>
      </c>
      <c r="B34" s="200" t="s">
        <v>129</v>
      </c>
      <c r="C34" s="201">
        <v>286.02</v>
      </c>
      <c r="D34" s="201">
        <f>SUM(E34:F34)</f>
        <v>208.41488943000545</v>
      </c>
      <c r="E34" s="201">
        <v>141.07488943000544</v>
      </c>
      <c r="F34" s="201">
        <v>67.34</v>
      </c>
      <c r="G34" s="202">
        <f>SUM(D34-C34)</f>
        <v>-77.60511056999454</v>
      </c>
      <c r="H34" s="203">
        <f>SUM(G34/C34)*100</f>
        <v>-27.132756649882715</v>
      </c>
    </row>
    <row r="35" spans="1:8" s="183" customFormat="1" ht="6" customHeight="1">
      <c r="A35" s="198"/>
      <c r="B35" s="200" t="s">
        <v>129</v>
      </c>
      <c r="C35" s="201"/>
      <c r="D35" s="201"/>
      <c r="E35" s="201"/>
      <c r="F35" s="201"/>
      <c r="G35" s="202"/>
      <c r="H35" s="203"/>
    </row>
    <row r="36" spans="1:8" s="183" customFormat="1" ht="12.75" customHeight="1">
      <c r="A36" s="199" t="s">
        <v>84</v>
      </c>
      <c r="B36" s="200" t="s">
        <v>129</v>
      </c>
      <c r="C36" s="201">
        <v>1884.95</v>
      </c>
      <c r="D36" s="201">
        <f>SUM(E36:F36)</f>
        <v>2589.84</v>
      </c>
      <c r="E36" s="201">
        <v>1626.25</v>
      </c>
      <c r="F36" s="201">
        <v>963.59</v>
      </c>
      <c r="G36" s="202">
        <f>SUM(D36-C36)</f>
        <v>704.8900000000001</v>
      </c>
      <c r="H36" s="203">
        <f>SUM(G36/C36)*100</f>
        <v>37.395686888246374</v>
      </c>
    </row>
    <row r="37" spans="1:8" s="183" customFormat="1" ht="6" customHeight="1">
      <c r="A37" s="198"/>
      <c r="B37" s="200" t="s">
        <v>129</v>
      </c>
      <c r="C37" s="201"/>
      <c r="D37" s="201"/>
      <c r="E37" s="201"/>
      <c r="F37" s="201"/>
      <c r="G37" s="202"/>
      <c r="H37" s="203"/>
    </row>
    <row r="38" spans="1:8" s="183" customFormat="1" ht="12.75" customHeight="1">
      <c r="A38" s="199" t="s">
        <v>85</v>
      </c>
      <c r="B38" s="200" t="s">
        <v>129</v>
      </c>
      <c r="C38" s="201">
        <v>853.66</v>
      </c>
      <c r="D38" s="201">
        <f>SUM(E38:F38)</f>
        <v>178.34</v>
      </c>
      <c r="E38" s="201">
        <v>67.5</v>
      </c>
      <c r="F38" s="201">
        <v>110.84</v>
      </c>
      <c r="G38" s="202">
        <f>SUM(D38-C38)</f>
        <v>-675.3199999999999</v>
      </c>
      <c r="H38" s="203">
        <f>SUM(G38/C38)*100</f>
        <v>-79.10877867066513</v>
      </c>
    </row>
    <row r="39" spans="1:8" s="183" customFormat="1" ht="9" customHeight="1">
      <c r="A39" s="198"/>
      <c r="B39" s="200" t="s">
        <v>129</v>
      </c>
      <c r="C39" s="201"/>
      <c r="D39" s="201"/>
      <c r="E39" s="201"/>
      <c r="F39" s="201"/>
      <c r="G39" s="202"/>
      <c r="H39" s="203"/>
    </row>
    <row r="40" spans="1:8" s="209" customFormat="1" ht="13.5" customHeight="1">
      <c r="A40" s="204" t="s">
        <v>72</v>
      </c>
      <c r="B40" s="205" t="s">
        <v>129</v>
      </c>
      <c r="C40" s="206">
        <f>SUM(C34:C38)</f>
        <v>3024.63</v>
      </c>
      <c r="D40" s="206">
        <f>SUM(D34:D38)</f>
        <v>2976.594889430006</v>
      </c>
      <c r="E40" s="206">
        <f>SUM(E34:E38)</f>
        <v>1834.8248894300054</v>
      </c>
      <c r="F40" s="206">
        <f>SUM(F34:F38)</f>
        <v>1141.77</v>
      </c>
      <c r="G40" s="207">
        <f>SUM(D40-C40)</f>
        <v>-48.03511056999423</v>
      </c>
      <c r="H40" s="208">
        <f>SUM(G40/C40)*100</f>
        <v>-1.5881317903344947</v>
      </c>
    </row>
    <row r="43" ht="14.25">
      <c r="A43" s="107" t="s">
        <v>123</v>
      </c>
    </row>
    <row r="44" spans="1:8" ht="14.25">
      <c r="A44" s="57" t="s">
        <v>162</v>
      </c>
      <c r="B44" s="108"/>
      <c r="C44" s="108"/>
      <c r="D44" s="108"/>
      <c r="E44" s="108"/>
      <c r="F44" s="108"/>
      <c r="G44" s="108"/>
      <c r="H44" s="108"/>
    </row>
    <row r="48" spans="1:8" ht="20.25" customHeight="1">
      <c r="A48" s="109"/>
      <c r="B48" s="110"/>
      <c r="C48" s="110"/>
      <c r="D48" s="110"/>
      <c r="E48" s="110"/>
      <c r="F48" s="110"/>
      <c r="G48" s="110"/>
      <c r="H48" s="110"/>
    </row>
    <row r="49" spans="1:8" ht="14.25">
      <c r="A49" s="111"/>
      <c r="B49" s="111"/>
      <c r="C49" s="111"/>
      <c r="D49" s="111"/>
      <c r="E49" s="111"/>
      <c r="F49" s="111"/>
      <c r="G49" s="111"/>
      <c r="H49" s="111"/>
    </row>
    <row r="50" spans="1:8" ht="14.25">
      <c r="A50" s="111"/>
      <c r="B50" s="111"/>
      <c r="C50" s="111"/>
      <c r="D50" s="111"/>
      <c r="E50" s="111"/>
      <c r="F50" s="111"/>
      <c r="G50" s="111"/>
      <c r="H50" s="111"/>
    </row>
    <row r="51" spans="1:8" ht="20.25" customHeight="1">
      <c r="A51" s="112"/>
      <c r="B51" s="112"/>
      <c r="C51" s="112"/>
      <c r="D51" s="112"/>
      <c r="E51" s="112"/>
      <c r="F51" s="112"/>
      <c r="G51" s="112"/>
      <c r="H51" s="112"/>
    </row>
    <row r="52" spans="1:8" ht="14.25">
      <c r="A52" s="112"/>
      <c r="B52" s="112"/>
      <c r="C52" s="112"/>
      <c r="D52" s="112"/>
      <c r="E52" s="112"/>
      <c r="F52" s="112"/>
      <c r="G52" s="112"/>
      <c r="H52" s="112"/>
    </row>
    <row r="53" ht="14.25">
      <c r="C53" s="106"/>
    </row>
  </sheetData>
  <mergeCells count="10">
    <mergeCell ref="A10:H10"/>
    <mergeCell ref="A21:H21"/>
    <mergeCell ref="A32:H32"/>
    <mergeCell ref="A1:H1"/>
    <mergeCell ref="C4:F4"/>
    <mergeCell ref="G4:H7"/>
    <mergeCell ref="E6:E7"/>
    <mergeCell ref="F6:F7"/>
    <mergeCell ref="C5:C7"/>
    <mergeCell ref="D5:D7"/>
  </mergeCells>
  <printOptions/>
  <pageMargins left="0.75" right="0.75" top="1" bottom="1" header="0.4921259845" footer="0.4921259845"/>
  <pageSetup fitToHeight="1" fitToWidth="1" horizontalDpi="300" verticalDpi="300" orientation="portrait" paperSize="9" r:id="rId2"/>
  <headerFooter alignWithMargins="0">
    <oddHeader>&amp;R&amp;"Arial,Standard"&amp;10 9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workbookViewId="0" topLeftCell="A1">
      <selection activeCell="F64" sqref="F64"/>
    </sheetView>
  </sheetViews>
  <sheetFormatPr defaultColWidth="11.00390625" defaultRowHeight="15.75"/>
  <cols>
    <col min="1" max="1" width="7.625" style="74" customWidth="1"/>
    <col min="2" max="2" width="4.125" style="74" customWidth="1"/>
    <col min="3" max="3" width="3.25390625" style="74" customWidth="1"/>
    <col min="4" max="4" width="23.375" style="74" customWidth="1"/>
    <col min="5" max="5" width="1.4921875" style="74" customWidth="1"/>
    <col min="6" max="6" width="11.875" style="74" customWidth="1"/>
    <col min="7" max="9" width="11.875" style="76" customWidth="1"/>
    <col min="10" max="10" width="11.875" style="82" customWidth="1"/>
    <col min="11" max="11" width="7.875" style="74" customWidth="1"/>
    <col min="12" max="12" width="20.375" style="74" customWidth="1"/>
    <col min="13" max="13" width="8.625" style="76" customWidth="1"/>
    <col min="14" max="16" width="10.75390625" style="76" customWidth="1"/>
    <col min="17" max="16384" width="10.00390625" style="76" customWidth="1"/>
  </cols>
  <sheetData>
    <row r="1" spans="1:10" s="74" customFormat="1" ht="12.75" customHeight="1">
      <c r="A1" s="71"/>
      <c r="B1" s="72"/>
      <c r="C1" s="72"/>
      <c r="D1" s="72"/>
      <c r="E1" s="72"/>
      <c r="F1" s="72"/>
      <c r="G1" s="72"/>
      <c r="H1" s="72"/>
      <c r="I1" s="72"/>
      <c r="J1" s="73"/>
    </row>
    <row r="2" s="74" customFormat="1" ht="7.5" customHeight="1">
      <c r="J2" s="75"/>
    </row>
    <row r="3" spans="1:10" s="74" customFormat="1" ht="15.75">
      <c r="A3" s="401" t="s">
        <v>143</v>
      </c>
      <c r="B3" s="401"/>
      <c r="C3" s="401"/>
      <c r="D3" s="401"/>
      <c r="E3" s="401"/>
      <c r="F3" s="401"/>
      <c r="G3" s="401"/>
      <c r="H3" s="401"/>
      <c r="I3" s="401"/>
      <c r="J3" s="401"/>
    </row>
    <row r="4" spans="1:10" s="74" customFormat="1" ht="7.5" customHeight="1">
      <c r="A4" s="75"/>
      <c r="I4" s="75"/>
      <c r="J4" s="75"/>
    </row>
    <row r="5" spans="1:10" s="217" customFormat="1" ht="15.75" customHeight="1">
      <c r="A5" s="402" t="s">
        <v>73</v>
      </c>
      <c r="B5" s="402"/>
      <c r="C5" s="402"/>
      <c r="D5" s="402"/>
      <c r="E5" s="403"/>
      <c r="F5" s="408" t="s">
        <v>74</v>
      </c>
      <c r="G5" s="216" t="s">
        <v>47</v>
      </c>
      <c r="H5" s="216"/>
      <c r="I5" s="216"/>
      <c r="J5" s="216"/>
    </row>
    <row r="6" spans="1:10" s="217" customFormat="1" ht="15.75" customHeight="1">
      <c r="A6" s="404"/>
      <c r="B6" s="404"/>
      <c r="C6" s="404"/>
      <c r="D6" s="404"/>
      <c r="E6" s="405"/>
      <c r="F6" s="409"/>
      <c r="G6" s="216" t="s">
        <v>75</v>
      </c>
      <c r="H6" s="221"/>
      <c r="I6" s="222" t="s">
        <v>76</v>
      </c>
      <c r="J6" s="222"/>
    </row>
    <row r="7" spans="1:10" s="217" customFormat="1" ht="12" customHeight="1">
      <c r="A7" s="404"/>
      <c r="B7" s="404"/>
      <c r="C7" s="404"/>
      <c r="D7" s="404"/>
      <c r="E7" s="405"/>
      <c r="F7" s="409"/>
      <c r="G7" s="221"/>
      <c r="H7" s="223"/>
      <c r="I7" s="219"/>
      <c r="J7" s="218"/>
    </row>
    <row r="8" spans="1:10" s="217" customFormat="1" ht="17.25" customHeight="1">
      <c r="A8" s="404"/>
      <c r="B8" s="404"/>
      <c r="C8" s="404"/>
      <c r="D8" s="404"/>
      <c r="E8" s="405"/>
      <c r="F8" s="409"/>
      <c r="G8" s="220" t="s">
        <v>77</v>
      </c>
      <c r="H8" s="219" t="s">
        <v>78</v>
      </c>
      <c r="I8" s="219" t="s">
        <v>79</v>
      </c>
      <c r="J8" s="224" t="s">
        <v>130</v>
      </c>
    </row>
    <row r="9" spans="1:10" s="217" customFormat="1" ht="12" customHeight="1">
      <c r="A9" s="404"/>
      <c r="B9" s="404"/>
      <c r="C9" s="404"/>
      <c r="D9" s="404"/>
      <c r="E9" s="405"/>
      <c r="F9" s="410"/>
      <c r="G9" s="225"/>
      <c r="H9" s="226"/>
      <c r="I9" s="226"/>
      <c r="J9" s="227"/>
    </row>
    <row r="10" spans="1:10" s="217" customFormat="1" ht="15" customHeight="1">
      <c r="A10" s="406"/>
      <c r="B10" s="406"/>
      <c r="C10" s="406"/>
      <c r="D10" s="406"/>
      <c r="E10" s="407"/>
      <c r="F10" s="222" t="s">
        <v>60</v>
      </c>
      <c r="G10" s="222"/>
      <c r="H10" s="222"/>
      <c r="I10" s="222"/>
      <c r="J10" s="222"/>
    </row>
    <row r="11" spans="1:10" s="217" customFormat="1" ht="6" customHeight="1">
      <c r="A11" s="227"/>
      <c r="B11" s="227"/>
      <c r="C11" s="227"/>
      <c r="D11" s="227"/>
      <c r="E11" s="227"/>
      <c r="F11" s="227"/>
      <c r="G11" s="227"/>
      <c r="H11" s="227"/>
      <c r="I11" s="227"/>
      <c r="J11" s="227"/>
    </row>
    <row r="12" spans="1:12" s="217" customFormat="1" ht="19.5" customHeight="1">
      <c r="A12" s="228" t="s">
        <v>80</v>
      </c>
      <c r="B12" s="228"/>
      <c r="C12" s="228"/>
      <c r="D12" s="228"/>
      <c r="E12" s="228"/>
      <c r="F12" s="228"/>
      <c r="G12" s="228"/>
      <c r="H12" s="228"/>
      <c r="I12" s="228"/>
      <c r="J12" s="228"/>
      <c r="L12" s="116"/>
    </row>
    <row r="13" spans="1:10" s="217" customFormat="1" ht="6" customHeight="1">
      <c r="A13" s="227"/>
      <c r="B13" s="227"/>
      <c r="C13" s="227"/>
      <c r="D13" s="227"/>
      <c r="E13" s="227"/>
      <c r="F13" s="227"/>
      <c r="G13" s="227"/>
      <c r="H13" s="227"/>
      <c r="I13" s="227"/>
      <c r="J13" s="227"/>
    </row>
    <row r="14" spans="1:18" s="217" customFormat="1" ht="15" customHeight="1">
      <c r="A14" s="411" t="s">
        <v>81</v>
      </c>
      <c r="B14" s="411"/>
      <c r="C14" s="411"/>
      <c r="D14" s="411"/>
      <c r="E14" s="230" t="s">
        <v>82</v>
      </c>
      <c r="F14" s="231">
        <f>SUM(F16:F21)</f>
        <v>462909.44999999995</v>
      </c>
      <c r="G14" s="231">
        <f>SUM(G16:G21)</f>
        <v>450177.42999999993</v>
      </c>
      <c r="H14" s="231">
        <f>SUM(H16:H21)</f>
        <v>12732.02</v>
      </c>
      <c r="I14" s="231">
        <f>SUM(I16:I21)</f>
        <v>291943.75999999995</v>
      </c>
      <c r="J14" s="232">
        <f>SUM(J16:J21)</f>
        <v>170965.68999999997</v>
      </c>
      <c r="K14" s="116"/>
      <c r="L14" s="116"/>
      <c r="M14" s="116"/>
      <c r="N14" s="116"/>
      <c r="O14" s="116"/>
      <c r="P14" s="116"/>
      <c r="Q14" s="116"/>
      <c r="R14" s="116"/>
    </row>
    <row r="15" spans="1:16" s="217" customFormat="1" ht="12" customHeight="1">
      <c r="A15" s="227"/>
      <c r="B15" s="227"/>
      <c r="C15" s="227"/>
      <c r="D15" s="227"/>
      <c r="E15" s="226" t="s">
        <v>82</v>
      </c>
      <c r="F15" s="233"/>
      <c r="G15" s="234"/>
      <c r="H15" s="234"/>
      <c r="I15" s="234"/>
      <c r="J15" s="235"/>
      <c r="K15" s="116"/>
      <c r="L15" s="116"/>
      <c r="M15" s="116"/>
      <c r="N15" s="116"/>
      <c r="O15" s="116"/>
      <c r="P15" s="116"/>
    </row>
    <row r="16" spans="1:16" s="239" customFormat="1" ht="15" customHeight="1">
      <c r="A16" s="227" t="s">
        <v>83</v>
      </c>
      <c r="B16" s="412" t="s">
        <v>153</v>
      </c>
      <c r="C16" s="412"/>
      <c r="D16" s="412"/>
      <c r="E16" s="230" t="s">
        <v>82</v>
      </c>
      <c r="F16" s="236">
        <f>SUM(G16:H16)</f>
        <v>10759.69</v>
      </c>
      <c r="G16" s="237">
        <v>9530.61</v>
      </c>
      <c r="H16" s="237">
        <v>1229.08</v>
      </c>
      <c r="I16" s="237">
        <v>7591.92</v>
      </c>
      <c r="J16" s="116">
        <v>3167.77</v>
      </c>
      <c r="K16" s="116"/>
      <c r="L16" s="116"/>
      <c r="M16" s="116"/>
      <c r="N16" s="116"/>
      <c r="O16" s="116"/>
      <c r="P16" s="116"/>
    </row>
    <row r="17" spans="1:16" s="239" customFormat="1" ht="15" customHeight="1">
      <c r="A17" s="217"/>
      <c r="B17" s="412" t="s">
        <v>84</v>
      </c>
      <c r="C17" s="412"/>
      <c r="D17" s="412"/>
      <c r="E17" s="230" t="s">
        <v>82</v>
      </c>
      <c r="F17" s="236">
        <f>SUM(G17:H17)</f>
        <v>236240.28</v>
      </c>
      <c r="G17" s="237">
        <v>230603.06</v>
      </c>
      <c r="H17" s="237">
        <v>5637.22</v>
      </c>
      <c r="I17" s="237">
        <v>102346.65</v>
      </c>
      <c r="J17" s="238">
        <v>133893.63</v>
      </c>
      <c r="K17" s="116"/>
      <c r="L17" s="116"/>
      <c r="M17" s="116"/>
      <c r="N17" s="116"/>
      <c r="O17" s="116"/>
      <c r="P17" s="116"/>
    </row>
    <row r="18" spans="1:16" s="239" customFormat="1" ht="15" customHeight="1">
      <c r="A18" s="217"/>
      <c r="B18" s="412" t="s">
        <v>85</v>
      </c>
      <c r="C18" s="412"/>
      <c r="D18" s="412"/>
      <c r="E18" s="230" t="s">
        <v>82</v>
      </c>
      <c r="F18" s="236">
        <f>SUM(G18:H18)</f>
        <v>204739.22999999998</v>
      </c>
      <c r="G18" s="237">
        <v>199117.8</v>
      </c>
      <c r="H18" s="237">
        <v>5621.43</v>
      </c>
      <c r="I18" s="237">
        <v>173422.59</v>
      </c>
      <c r="J18" s="238">
        <v>31316.64</v>
      </c>
      <c r="K18" s="116"/>
      <c r="L18" s="116"/>
      <c r="M18" s="116"/>
      <c r="N18" s="116"/>
      <c r="O18" s="116"/>
      <c r="P18" s="116"/>
    </row>
    <row r="19" spans="1:16" s="217" customFormat="1" ht="7.5" customHeight="1">
      <c r="A19" s="227"/>
      <c r="B19" s="227"/>
      <c r="D19" s="227"/>
      <c r="E19" s="230" t="s">
        <v>82</v>
      </c>
      <c r="F19" s="236"/>
      <c r="G19" s="234"/>
      <c r="H19" s="234"/>
      <c r="I19" s="234"/>
      <c r="J19" s="235"/>
      <c r="K19" s="116"/>
      <c r="L19" s="116"/>
      <c r="M19" s="116"/>
      <c r="N19" s="116"/>
      <c r="O19" s="116"/>
      <c r="P19" s="116"/>
    </row>
    <row r="20" spans="1:16" s="239" customFormat="1" ht="15" customHeight="1">
      <c r="A20" s="217"/>
      <c r="B20" s="412" t="s">
        <v>86</v>
      </c>
      <c r="C20" s="412"/>
      <c r="D20" s="412"/>
      <c r="E20" s="230" t="s">
        <v>82</v>
      </c>
      <c r="F20" s="236">
        <f>SUM(G20:H20)</f>
        <v>4803.97</v>
      </c>
      <c r="G20" s="237">
        <v>4679.85</v>
      </c>
      <c r="H20" s="237">
        <v>124.12</v>
      </c>
      <c r="I20" s="237">
        <v>4048.17</v>
      </c>
      <c r="J20" s="240">
        <v>755.8</v>
      </c>
      <c r="K20" s="116"/>
      <c r="L20" s="116"/>
      <c r="M20" s="116"/>
      <c r="N20" s="116"/>
      <c r="O20" s="116"/>
      <c r="P20" s="116"/>
    </row>
    <row r="21" spans="1:16" s="239" customFormat="1" ht="15" customHeight="1">
      <c r="A21" s="217"/>
      <c r="B21" s="413" t="s">
        <v>164</v>
      </c>
      <c r="C21" s="413"/>
      <c r="D21" s="413"/>
      <c r="E21" s="230" t="s">
        <v>82</v>
      </c>
      <c r="F21" s="236">
        <f>SUM(G21:H21)</f>
        <v>6366.28</v>
      </c>
      <c r="G21" s="237">
        <v>6246.11</v>
      </c>
      <c r="H21" s="237">
        <v>120.17</v>
      </c>
      <c r="I21" s="237">
        <v>4534.43</v>
      </c>
      <c r="J21" s="238">
        <v>1831.85</v>
      </c>
      <c r="K21" s="116"/>
      <c r="L21" s="116"/>
      <c r="M21" s="116"/>
      <c r="N21" s="116"/>
      <c r="O21" s="116"/>
      <c r="P21" s="116"/>
    </row>
    <row r="22" spans="1:10" s="217" customFormat="1" ht="12" customHeight="1">
      <c r="A22" s="227"/>
      <c r="B22" s="227"/>
      <c r="C22" s="227"/>
      <c r="D22" s="227"/>
      <c r="E22" s="227"/>
      <c r="F22" s="242"/>
      <c r="G22" s="242"/>
      <c r="H22" s="242"/>
      <c r="I22" s="242"/>
      <c r="J22" s="242"/>
    </row>
    <row r="23" spans="1:10" s="217" customFormat="1" ht="19.5" customHeight="1">
      <c r="A23" s="228" t="s">
        <v>87</v>
      </c>
      <c r="B23" s="228"/>
      <c r="C23" s="228"/>
      <c r="D23" s="228"/>
      <c r="E23" s="228"/>
      <c r="F23" s="228"/>
      <c r="G23" s="228"/>
      <c r="H23" s="228"/>
      <c r="I23" s="228"/>
      <c r="J23" s="228"/>
    </row>
    <row r="24" spans="1:10" s="217" customFormat="1" ht="6" customHeight="1">
      <c r="A24" s="227"/>
      <c r="B24" s="227"/>
      <c r="C24" s="227"/>
      <c r="D24" s="227"/>
      <c r="E24" s="227"/>
      <c r="F24" s="227"/>
      <c r="G24" s="227"/>
      <c r="H24" s="227"/>
      <c r="I24" s="227"/>
      <c r="J24" s="227"/>
    </row>
    <row r="25" spans="1:13" s="217" customFormat="1" ht="15" customHeight="1">
      <c r="A25" s="411" t="s">
        <v>81</v>
      </c>
      <c r="B25" s="411"/>
      <c r="C25" s="411"/>
      <c r="D25" s="411"/>
      <c r="E25" s="230" t="s">
        <v>82</v>
      </c>
      <c r="F25" s="231">
        <f>SUM(F27:F33)</f>
        <v>435798.12</v>
      </c>
      <c r="G25" s="231">
        <f>SUM(G27:G33)</f>
        <v>424785.47000000003</v>
      </c>
      <c r="H25" s="231">
        <f>SUM(H27:H33)</f>
        <v>11012.650000000001</v>
      </c>
      <c r="I25" s="243">
        <f>SUM(I27:I33)</f>
        <v>280099.10000000003</v>
      </c>
      <c r="J25" s="232">
        <f>SUM(J27:J33)</f>
        <v>155699.02</v>
      </c>
      <c r="K25" s="116"/>
      <c r="L25" s="116"/>
      <c r="M25" s="116"/>
    </row>
    <row r="26" spans="1:11" s="217" customFormat="1" ht="12" customHeight="1">
      <c r="A26" s="227"/>
      <c r="B26" s="227"/>
      <c r="C26" s="227"/>
      <c r="D26" s="227"/>
      <c r="E26" s="226" t="s">
        <v>82</v>
      </c>
      <c r="F26" s="234"/>
      <c r="G26" s="234"/>
      <c r="H26" s="234"/>
      <c r="I26" s="234"/>
      <c r="J26" s="235"/>
      <c r="K26" s="116"/>
    </row>
    <row r="27" spans="1:13" s="239" customFormat="1" ht="14.25" customHeight="1">
      <c r="A27" s="227" t="s">
        <v>83</v>
      </c>
      <c r="B27" s="412" t="s">
        <v>153</v>
      </c>
      <c r="C27" s="412"/>
      <c r="D27" s="412"/>
      <c r="E27" s="230" t="s">
        <v>82</v>
      </c>
      <c r="F27" s="236">
        <f>SUM(G27:H27)</f>
        <v>8833.09</v>
      </c>
      <c r="G27" s="237">
        <v>8394.54</v>
      </c>
      <c r="H27" s="237">
        <v>438.55</v>
      </c>
      <c r="I27" s="237">
        <v>6425.77</v>
      </c>
      <c r="J27" s="116">
        <v>2407.32</v>
      </c>
      <c r="K27" s="116"/>
      <c r="L27" s="116"/>
      <c r="M27" s="116"/>
    </row>
    <row r="28" spans="1:13" s="239" customFormat="1" ht="14.25" customHeight="1">
      <c r="A28" s="217"/>
      <c r="B28" s="412" t="s">
        <v>84</v>
      </c>
      <c r="C28" s="412"/>
      <c r="D28" s="412"/>
      <c r="E28" s="230" t="s">
        <v>82</v>
      </c>
      <c r="F28" s="236">
        <f>SUM(G28:H28)</f>
        <v>218215.53</v>
      </c>
      <c r="G28" s="237">
        <v>213321.97</v>
      </c>
      <c r="H28" s="237">
        <v>4893.56</v>
      </c>
      <c r="I28" s="237">
        <v>96959.08</v>
      </c>
      <c r="J28" s="238">
        <v>121256.45</v>
      </c>
      <c r="K28" s="116"/>
      <c r="L28" s="116"/>
      <c r="M28" s="116"/>
    </row>
    <row r="29" spans="1:13" s="239" customFormat="1" ht="14.25" customHeight="1">
      <c r="A29" s="217"/>
      <c r="B29" s="412" t="s">
        <v>85</v>
      </c>
      <c r="C29" s="412"/>
      <c r="D29" s="412"/>
      <c r="E29" s="230" t="s">
        <v>82</v>
      </c>
      <c r="F29" s="236">
        <f>SUM(G29:H29)</f>
        <v>198293.36</v>
      </c>
      <c r="G29" s="237">
        <v>192780</v>
      </c>
      <c r="H29" s="237">
        <v>5513.36</v>
      </c>
      <c r="I29" s="237">
        <v>168821.32</v>
      </c>
      <c r="J29" s="238">
        <v>29472.04</v>
      </c>
      <c r="K29" s="116"/>
      <c r="L29" s="116"/>
      <c r="M29" s="116"/>
    </row>
    <row r="30" spans="1:12" s="217" customFormat="1" ht="7.5" customHeight="1">
      <c r="A30" s="227"/>
      <c r="B30" s="227"/>
      <c r="D30" s="227"/>
      <c r="E30" s="230" t="s">
        <v>82</v>
      </c>
      <c r="F30" s="236"/>
      <c r="G30" s="234"/>
      <c r="H30" s="234"/>
      <c r="I30" s="234"/>
      <c r="J30" s="235"/>
      <c r="K30" s="116"/>
      <c r="L30" s="116"/>
    </row>
    <row r="31" spans="1:13" s="239" customFormat="1" ht="15" customHeight="1">
      <c r="A31" s="217"/>
      <c r="B31" s="412" t="s">
        <v>86</v>
      </c>
      <c r="C31" s="412"/>
      <c r="D31" s="412"/>
      <c r="E31" s="230" t="s">
        <v>82</v>
      </c>
      <c r="F31" s="236">
        <f>SUM(G31:H31)</f>
        <v>4599.07</v>
      </c>
      <c r="G31" s="244">
        <v>4549.96</v>
      </c>
      <c r="H31" s="244">
        <v>49.11</v>
      </c>
      <c r="I31" s="244">
        <v>3864.27</v>
      </c>
      <c r="J31" s="238">
        <v>734.8</v>
      </c>
      <c r="K31" s="116"/>
      <c r="L31" s="116"/>
      <c r="M31" s="116"/>
    </row>
    <row r="32" spans="1:13" s="239" customFormat="1" ht="15" customHeight="1">
      <c r="A32" s="217"/>
      <c r="B32" s="413" t="s">
        <v>164</v>
      </c>
      <c r="C32" s="413"/>
      <c r="D32" s="413"/>
      <c r="E32" s="230" t="s">
        <v>82</v>
      </c>
      <c r="F32" s="236">
        <f>SUM(G32:H32)</f>
        <v>5857.07</v>
      </c>
      <c r="G32" s="244">
        <v>5739</v>
      </c>
      <c r="H32" s="244">
        <v>118.07</v>
      </c>
      <c r="I32" s="244">
        <v>4028.66</v>
      </c>
      <c r="J32" s="238">
        <v>1828.41</v>
      </c>
      <c r="K32" s="116"/>
      <c r="L32" s="116"/>
      <c r="M32" s="116"/>
    </row>
    <row r="33" spans="1:10" s="217" customFormat="1" ht="12" customHeight="1">
      <c r="A33" s="227"/>
      <c r="B33" s="227"/>
      <c r="C33" s="227"/>
      <c r="D33" s="227"/>
      <c r="E33" s="227"/>
      <c r="F33" s="242"/>
      <c r="G33" s="242"/>
      <c r="H33" s="242"/>
      <c r="I33" s="242"/>
      <c r="J33" s="242"/>
    </row>
    <row r="34" spans="1:10" s="217" customFormat="1" ht="19.5" customHeight="1">
      <c r="A34" s="228" t="s">
        <v>88</v>
      </c>
      <c r="B34" s="228"/>
      <c r="C34" s="228"/>
      <c r="D34" s="228"/>
      <c r="E34" s="228"/>
      <c r="F34" s="228"/>
      <c r="G34" s="228"/>
      <c r="H34" s="228"/>
      <c r="I34" s="228"/>
      <c r="J34" s="228"/>
    </row>
    <row r="35" spans="1:10" s="217" customFormat="1" ht="6" customHeight="1">
      <c r="A35" s="227"/>
      <c r="B35" s="227"/>
      <c r="C35" s="227"/>
      <c r="D35" s="227"/>
      <c r="E35" s="227"/>
      <c r="F35" s="227"/>
      <c r="G35" s="227"/>
      <c r="H35" s="227"/>
      <c r="I35" s="227"/>
      <c r="J35" s="227"/>
    </row>
    <row r="36" spans="1:12" s="217" customFormat="1" ht="15" customHeight="1">
      <c r="A36" s="411" t="s">
        <v>81</v>
      </c>
      <c r="B36" s="411"/>
      <c r="C36" s="411"/>
      <c r="D36" s="411"/>
      <c r="E36" s="230" t="s">
        <v>82</v>
      </c>
      <c r="F36" s="231">
        <f>SUM(F38:F42)</f>
        <v>32714.999999999996</v>
      </c>
      <c r="G36" s="231">
        <f>SUM(G38:G42)</f>
        <v>800.0799999999999</v>
      </c>
      <c r="H36" s="231">
        <f>SUM(H38:H42)</f>
        <v>31914.92</v>
      </c>
      <c r="I36" s="231">
        <f>SUM(I38:I42)</f>
        <v>15731.96</v>
      </c>
      <c r="J36" s="245">
        <f>SUM(J38:J42)</f>
        <v>16983.04</v>
      </c>
      <c r="K36" s="116"/>
      <c r="L36" s="116"/>
    </row>
    <row r="37" spans="1:12" s="217" customFormat="1" ht="12" customHeight="1">
      <c r="A37" s="227"/>
      <c r="B37" s="227"/>
      <c r="C37" s="227"/>
      <c r="D37" s="227"/>
      <c r="E37" s="226" t="s">
        <v>82</v>
      </c>
      <c r="F37" s="234"/>
      <c r="G37" s="234"/>
      <c r="H37" s="234"/>
      <c r="I37" s="234"/>
      <c r="J37" s="235"/>
      <c r="K37" s="116"/>
      <c r="L37" s="116"/>
    </row>
    <row r="38" spans="1:12" s="239" customFormat="1" ht="14.25" customHeight="1">
      <c r="A38" s="227" t="s">
        <v>83</v>
      </c>
      <c r="B38" s="412" t="s">
        <v>153</v>
      </c>
      <c r="C38" s="412"/>
      <c r="D38" s="412"/>
      <c r="E38" s="230" t="s">
        <v>82</v>
      </c>
      <c r="F38" s="236">
        <f>SUM(G38:H38)</f>
        <v>27127.469999999998</v>
      </c>
      <c r="G38" s="237">
        <v>130.03</v>
      </c>
      <c r="H38" s="322">
        <v>26997.44</v>
      </c>
      <c r="I38" s="237">
        <v>12718.99</v>
      </c>
      <c r="J38" s="246">
        <v>14408.48</v>
      </c>
      <c r="K38" s="116"/>
      <c r="L38" s="116"/>
    </row>
    <row r="39" spans="1:12" s="239" customFormat="1" ht="14.25" customHeight="1">
      <c r="A39" s="217"/>
      <c r="B39" s="412" t="s">
        <v>84</v>
      </c>
      <c r="C39" s="412"/>
      <c r="D39" s="412"/>
      <c r="E39" s="230" t="s">
        <v>82</v>
      </c>
      <c r="F39" s="236">
        <f>SUM(G39:H39)</f>
        <v>3217.7999999999997</v>
      </c>
      <c r="G39" s="237">
        <v>620.39</v>
      </c>
      <c r="H39" s="237">
        <v>2597.41</v>
      </c>
      <c r="I39" s="237">
        <v>1111.73</v>
      </c>
      <c r="J39" s="246">
        <v>2106.07</v>
      </c>
      <c r="K39" s="116"/>
      <c r="L39" s="116"/>
    </row>
    <row r="40" spans="1:12" s="217" customFormat="1" ht="7.5" customHeight="1">
      <c r="A40" s="227"/>
      <c r="B40" s="227"/>
      <c r="D40" s="227"/>
      <c r="E40" s="230" t="s">
        <v>82</v>
      </c>
      <c r="F40" s="236"/>
      <c r="G40" s="234"/>
      <c r="H40" s="234"/>
      <c r="I40" s="234"/>
      <c r="J40" s="247"/>
      <c r="K40" s="116"/>
      <c r="L40" s="116"/>
    </row>
    <row r="41" spans="1:12" s="239" customFormat="1" ht="15" customHeight="1">
      <c r="A41" s="217"/>
      <c r="B41" s="412" t="s">
        <v>86</v>
      </c>
      <c r="C41" s="412"/>
      <c r="D41" s="412"/>
      <c r="E41" s="230" t="s">
        <v>82</v>
      </c>
      <c r="F41" s="236">
        <f>SUM(G41:H41)</f>
        <v>161.94</v>
      </c>
      <c r="G41" s="237">
        <v>18.85</v>
      </c>
      <c r="H41" s="237">
        <v>143.09</v>
      </c>
      <c r="I41" s="237">
        <v>139.88</v>
      </c>
      <c r="J41" s="246">
        <v>22.06</v>
      </c>
      <c r="K41" s="116"/>
      <c r="L41" s="116"/>
    </row>
    <row r="42" spans="1:12" s="239" customFormat="1" ht="15" customHeight="1">
      <c r="A42" s="217"/>
      <c r="B42" s="413" t="s">
        <v>164</v>
      </c>
      <c r="C42" s="413"/>
      <c r="D42" s="413"/>
      <c r="E42" s="230" t="s">
        <v>82</v>
      </c>
      <c r="F42" s="236">
        <f>SUM(G42:H42)</f>
        <v>2207.79</v>
      </c>
      <c r="G42" s="237">
        <v>30.81</v>
      </c>
      <c r="H42" s="237">
        <v>2176.98</v>
      </c>
      <c r="I42" s="237">
        <v>1761.36</v>
      </c>
      <c r="J42" s="246">
        <v>446.43</v>
      </c>
      <c r="K42" s="116"/>
      <c r="L42" s="116"/>
    </row>
    <row r="43" spans="1:10" s="217" customFormat="1" ht="12" customHeight="1">
      <c r="A43" s="227"/>
      <c r="B43" s="227"/>
      <c r="C43" s="227"/>
      <c r="D43" s="227"/>
      <c r="E43" s="227"/>
      <c r="F43" s="242"/>
      <c r="G43" s="242"/>
      <c r="H43" s="242"/>
      <c r="I43" s="242"/>
      <c r="J43" s="242"/>
    </row>
    <row r="44" spans="1:10" s="217" customFormat="1" ht="19.5" customHeight="1">
      <c r="A44" s="228" t="s">
        <v>89</v>
      </c>
      <c r="B44" s="228"/>
      <c r="C44" s="228"/>
      <c r="D44" s="228"/>
      <c r="E44" s="228"/>
      <c r="F44" s="228"/>
      <c r="G44" s="228"/>
      <c r="H44" s="228"/>
      <c r="I44" s="228"/>
      <c r="J44" s="228"/>
    </row>
    <row r="45" spans="1:10" s="217" customFormat="1" ht="6" customHeight="1">
      <c r="A45" s="227"/>
      <c r="B45" s="227"/>
      <c r="C45" s="227"/>
      <c r="D45" s="227"/>
      <c r="E45" s="227"/>
      <c r="F45" s="227"/>
      <c r="G45" s="227"/>
      <c r="H45" s="227"/>
      <c r="I45" s="227"/>
      <c r="J45" s="227"/>
    </row>
    <row r="46" spans="1:12" s="217" customFormat="1" ht="15" customHeight="1">
      <c r="A46" s="411" t="s">
        <v>81</v>
      </c>
      <c r="B46" s="411"/>
      <c r="C46" s="411"/>
      <c r="D46" s="411"/>
      <c r="E46" s="230" t="s">
        <v>82</v>
      </c>
      <c r="F46" s="231">
        <f>SUM(F48:F50)</f>
        <v>11668.52</v>
      </c>
      <c r="G46" s="231">
        <f>SUM(G48:G50)</f>
        <v>105.32</v>
      </c>
      <c r="H46" s="231">
        <f>SUM(H48:H50)</f>
        <v>11563.2</v>
      </c>
      <c r="I46" s="243">
        <f>SUM(I48:I50)</f>
        <v>3416.26</v>
      </c>
      <c r="J46" s="232">
        <f>SUM(J48:J50)</f>
        <v>8252.26</v>
      </c>
      <c r="K46" s="116"/>
      <c r="L46" s="116"/>
    </row>
    <row r="47" spans="1:12" s="217" customFormat="1" ht="12" customHeight="1">
      <c r="A47" s="227"/>
      <c r="B47" s="227"/>
      <c r="C47" s="227"/>
      <c r="D47" s="227"/>
      <c r="E47" s="230" t="s">
        <v>82</v>
      </c>
      <c r="F47" s="234"/>
      <c r="G47" s="234"/>
      <c r="H47" s="234"/>
      <c r="I47" s="234"/>
      <c r="J47" s="235"/>
      <c r="K47" s="116"/>
      <c r="L47" s="116"/>
    </row>
    <row r="48" spans="1:12" s="239" customFormat="1" ht="14.25" customHeight="1">
      <c r="A48" s="227" t="s">
        <v>83</v>
      </c>
      <c r="B48" s="412" t="s">
        <v>90</v>
      </c>
      <c r="C48" s="412"/>
      <c r="D48" s="412"/>
      <c r="E48" s="230" t="s">
        <v>82</v>
      </c>
      <c r="F48" s="236">
        <f>SUM(G48:H48)</f>
        <v>11668.52</v>
      </c>
      <c r="G48" s="236">
        <v>105.32</v>
      </c>
      <c r="H48" s="236">
        <v>11563.2</v>
      </c>
      <c r="I48" s="236">
        <v>3416.26</v>
      </c>
      <c r="J48" s="242">
        <v>8252.26</v>
      </c>
      <c r="K48" s="242"/>
      <c r="L48" s="116"/>
    </row>
    <row r="49" spans="1:12" s="239" customFormat="1" ht="14.25" customHeight="1">
      <c r="A49" s="227"/>
      <c r="B49" s="412" t="s">
        <v>86</v>
      </c>
      <c r="C49" s="412"/>
      <c r="D49" s="412"/>
      <c r="E49" s="230" t="s">
        <v>82</v>
      </c>
      <c r="F49" s="236">
        <f>SUM(G49:H49)</f>
        <v>0</v>
      </c>
      <c r="G49" s="248">
        <v>0</v>
      </c>
      <c r="H49" s="248">
        <v>0</v>
      </c>
      <c r="I49" s="237">
        <v>0</v>
      </c>
      <c r="J49" s="238">
        <v>0</v>
      </c>
      <c r="K49" s="116"/>
      <c r="L49" s="116"/>
    </row>
    <row r="50" spans="1:12" s="239" customFormat="1" ht="14.25" customHeight="1">
      <c r="A50" s="227"/>
      <c r="B50" s="413" t="s">
        <v>164</v>
      </c>
      <c r="C50" s="413"/>
      <c r="D50" s="413"/>
      <c r="E50" s="230" t="s">
        <v>82</v>
      </c>
      <c r="F50" s="236">
        <f>SUM(G50:H50)</f>
        <v>0</v>
      </c>
      <c r="G50" s="248">
        <v>0</v>
      </c>
      <c r="H50" s="248">
        <v>0</v>
      </c>
      <c r="I50" s="237">
        <v>0</v>
      </c>
      <c r="J50" s="238">
        <v>0</v>
      </c>
      <c r="K50" s="116"/>
      <c r="L50" s="116"/>
    </row>
    <row r="51" spans="6:10" s="227" customFormat="1" ht="15" customHeight="1">
      <c r="F51" s="242"/>
      <c r="G51" s="242"/>
      <c r="H51" s="242"/>
      <c r="I51" s="242"/>
      <c r="J51" s="242"/>
    </row>
    <row r="52" spans="1:12" s="227" customFormat="1" ht="15" customHeight="1">
      <c r="A52" s="411" t="s">
        <v>91</v>
      </c>
      <c r="B52" s="411"/>
      <c r="C52" s="411"/>
      <c r="D52" s="411"/>
      <c r="E52" s="249" t="s">
        <v>82</v>
      </c>
      <c r="F52" s="243">
        <f>SUM(F46,F36,F14)</f>
        <v>507292.97</v>
      </c>
      <c r="G52" s="243">
        <f>SUM(G46,G36,G14)</f>
        <v>451082.82999999996</v>
      </c>
      <c r="H52" s="243">
        <f>SUM(H46,H36,H14)</f>
        <v>56210.14</v>
      </c>
      <c r="I52" s="243">
        <f>SUM(I46,I36,I14)</f>
        <v>311091.98</v>
      </c>
      <c r="J52" s="245">
        <f>SUM(J46,J36,J14)</f>
        <v>196200.99</v>
      </c>
      <c r="L52" s="242"/>
    </row>
    <row r="53" spans="1:12" s="227" customFormat="1" ht="12" customHeight="1">
      <c r="A53" s="229"/>
      <c r="B53" s="229"/>
      <c r="C53" s="229"/>
      <c r="D53" s="229"/>
      <c r="E53" s="249"/>
      <c r="F53" s="245"/>
      <c r="G53" s="243"/>
      <c r="H53" s="245"/>
      <c r="I53" s="243"/>
      <c r="J53" s="245"/>
      <c r="L53" s="242"/>
    </row>
    <row r="54" spans="1:12" s="227" customFormat="1" ht="14.25" customHeight="1">
      <c r="A54" s="227" t="s">
        <v>83</v>
      </c>
      <c r="B54" s="250" t="s">
        <v>90</v>
      </c>
      <c r="C54" s="250"/>
      <c r="D54" s="250"/>
      <c r="E54" s="251"/>
      <c r="F54" s="252">
        <f>SUM(F48,F38:F39,F16:F18)</f>
        <v>493752.99</v>
      </c>
      <c r="G54" s="252">
        <f>SUM(G48,G38:G39,G16:G18)</f>
        <v>440107.20999999996</v>
      </c>
      <c r="H54" s="252">
        <f>SUM(H48,H38:H39,H16:H18)</f>
        <v>53645.780000000006</v>
      </c>
      <c r="I54" s="252">
        <f>SUM(I48,I38:I39,I16:I18)</f>
        <v>300608.14</v>
      </c>
      <c r="J54" s="252">
        <f>SUM(J48,J38:J39,J16:J18)</f>
        <v>193144.84999999998</v>
      </c>
      <c r="L54" s="242"/>
    </row>
    <row r="55" spans="2:10" s="227" customFormat="1" ht="7.5" customHeight="1">
      <c r="B55" s="250"/>
      <c r="C55" s="250"/>
      <c r="D55" s="250"/>
      <c r="E55" s="251"/>
      <c r="F55" s="252"/>
      <c r="G55" s="252"/>
      <c r="H55" s="252"/>
      <c r="I55" s="252"/>
      <c r="J55" s="252"/>
    </row>
    <row r="56" spans="2:12" s="227" customFormat="1" ht="14.25" customHeight="1">
      <c r="B56" s="412" t="s">
        <v>86</v>
      </c>
      <c r="C56" s="412"/>
      <c r="D56" s="412"/>
      <c r="E56" s="251"/>
      <c r="F56" s="252">
        <f aca="true" t="shared" si="0" ref="F56:J57">SUM(F41,F20)</f>
        <v>4965.91</v>
      </c>
      <c r="G56" s="252">
        <f t="shared" si="0"/>
        <v>4698.700000000001</v>
      </c>
      <c r="H56" s="252">
        <f t="shared" si="0"/>
        <v>267.21000000000004</v>
      </c>
      <c r="I56" s="252">
        <f t="shared" si="0"/>
        <v>4188.05</v>
      </c>
      <c r="J56" s="252">
        <f t="shared" si="0"/>
        <v>777.8599999999999</v>
      </c>
      <c r="L56" s="242"/>
    </row>
    <row r="57" spans="2:12" s="227" customFormat="1" ht="14.25" customHeight="1">
      <c r="B57" s="413" t="s">
        <v>164</v>
      </c>
      <c r="C57" s="413"/>
      <c r="D57" s="413"/>
      <c r="E57" s="251"/>
      <c r="F57" s="252">
        <f t="shared" si="0"/>
        <v>8574.07</v>
      </c>
      <c r="G57" s="252">
        <f t="shared" si="0"/>
        <v>6276.92</v>
      </c>
      <c r="H57" s="252">
        <f t="shared" si="0"/>
        <v>2297.15</v>
      </c>
      <c r="I57" s="252">
        <f t="shared" si="0"/>
        <v>6295.79</v>
      </c>
      <c r="J57" s="252">
        <f t="shared" si="0"/>
        <v>2278.2799999999997</v>
      </c>
      <c r="L57" s="242"/>
    </row>
    <row r="58" spans="1:10" s="227" customFormat="1" ht="15" customHeight="1">
      <c r="A58" s="228"/>
      <c r="B58" s="228"/>
      <c r="C58" s="253"/>
      <c r="D58" s="228"/>
      <c r="E58" s="228"/>
      <c r="F58" s="254"/>
      <c r="G58" s="254"/>
      <c r="H58" s="254"/>
      <c r="I58" s="254"/>
      <c r="J58" s="254"/>
    </row>
    <row r="59" spans="1:12" s="217" customFormat="1" ht="15" customHeight="1">
      <c r="A59" s="411" t="s">
        <v>152</v>
      </c>
      <c r="B59" s="411"/>
      <c r="C59" s="411"/>
      <c r="D59" s="411"/>
      <c r="E59" s="230" t="s">
        <v>82</v>
      </c>
      <c r="F59" s="231">
        <f>SUM(G59:H59)</f>
        <v>309.67</v>
      </c>
      <c r="G59" s="231">
        <f>SUM(G61:G64)</f>
        <v>59.27</v>
      </c>
      <c r="H59" s="231">
        <f>SUM(H61:H64)</f>
        <v>250.4</v>
      </c>
      <c r="I59" s="243">
        <f>SUM(I61:I64)</f>
        <v>257.21999999999997</v>
      </c>
      <c r="J59" s="232">
        <f>SUM(J61:J64)</f>
        <v>52.449999999999996</v>
      </c>
      <c r="K59" s="116"/>
      <c r="L59" s="242"/>
    </row>
    <row r="60" spans="1:11" s="217" customFormat="1" ht="12" customHeight="1">
      <c r="A60" s="227"/>
      <c r="B60" s="227"/>
      <c r="C60" s="227"/>
      <c r="D60" s="227"/>
      <c r="E60" s="226"/>
      <c r="F60" s="234"/>
      <c r="G60" s="234"/>
      <c r="H60" s="234"/>
      <c r="I60" s="234"/>
      <c r="J60" s="235"/>
      <c r="K60" s="116"/>
    </row>
    <row r="61" spans="1:12" s="239" customFormat="1" ht="15" customHeight="1">
      <c r="A61" s="227" t="s">
        <v>83</v>
      </c>
      <c r="B61" s="412" t="s">
        <v>92</v>
      </c>
      <c r="C61" s="412"/>
      <c r="D61" s="412"/>
      <c r="E61" s="230" t="s">
        <v>82</v>
      </c>
      <c r="F61" s="236">
        <f>SUM(G61:H61)</f>
        <v>88.67</v>
      </c>
      <c r="G61" s="237">
        <v>51.67</v>
      </c>
      <c r="H61" s="237">
        <v>37</v>
      </c>
      <c r="I61" s="237">
        <v>71.52</v>
      </c>
      <c r="J61" s="238">
        <v>17.15</v>
      </c>
      <c r="K61" s="116"/>
      <c r="L61" s="217"/>
    </row>
    <row r="62" spans="1:11" s="217" customFormat="1" ht="6.75" customHeight="1">
      <c r="A62" s="227"/>
      <c r="B62" s="227"/>
      <c r="C62" s="227"/>
      <c r="D62" s="227"/>
      <c r="E62" s="230" t="s">
        <v>82</v>
      </c>
      <c r="F62" s="236"/>
      <c r="G62" s="234"/>
      <c r="H62" s="234"/>
      <c r="I62" s="234"/>
      <c r="J62" s="235"/>
      <c r="K62" s="116"/>
    </row>
    <row r="63" spans="1:11" s="217" customFormat="1" ht="15" customHeight="1">
      <c r="A63" s="227"/>
      <c r="B63" s="414" t="s">
        <v>93</v>
      </c>
      <c r="C63" s="414"/>
      <c r="D63" s="414"/>
      <c r="E63" s="230" t="s">
        <v>82</v>
      </c>
      <c r="F63" s="236"/>
      <c r="G63" s="234"/>
      <c r="H63" s="255"/>
      <c r="I63" s="234"/>
      <c r="J63" s="235"/>
      <c r="K63" s="116"/>
    </row>
    <row r="64" spans="1:12" s="239" customFormat="1" ht="15" customHeight="1">
      <c r="A64" s="227"/>
      <c r="B64" s="412" t="s">
        <v>94</v>
      </c>
      <c r="C64" s="412"/>
      <c r="D64" s="412"/>
      <c r="E64" s="230" t="s">
        <v>82</v>
      </c>
      <c r="F64" s="236">
        <f>SUM(G64:H64)</f>
        <v>221</v>
      </c>
      <c r="G64" s="248">
        <v>7.6</v>
      </c>
      <c r="H64" s="237">
        <v>213.4</v>
      </c>
      <c r="I64" s="237">
        <v>185.7</v>
      </c>
      <c r="J64" s="241">
        <v>35.3</v>
      </c>
      <c r="K64" s="116"/>
      <c r="L64" s="116"/>
    </row>
    <row r="65" s="227" customFormat="1" ht="15" customHeight="1"/>
    <row r="66" spans="1:12" s="227" customFormat="1" ht="18" customHeight="1">
      <c r="A66" s="411" t="s">
        <v>95</v>
      </c>
      <c r="B66" s="411"/>
      <c r="C66" s="411"/>
      <c r="D66" s="411"/>
      <c r="E66" s="256" t="s">
        <v>82</v>
      </c>
      <c r="F66" s="231">
        <f>SUM(F59,F52)</f>
        <v>507602.63999999996</v>
      </c>
      <c r="G66" s="231">
        <f>SUM(G59,G52)</f>
        <v>451142.1</v>
      </c>
      <c r="H66" s="231">
        <f>SUM(H59,H52)</f>
        <v>56460.54</v>
      </c>
      <c r="I66" s="231">
        <f>SUM(I59,I52)</f>
        <v>311349.19999999995</v>
      </c>
      <c r="J66" s="232">
        <f>SUM(J59,J52)</f>
        <v>196253.44</v>
      </c>
      <c r="K66" s="242"/>
      <c r="L66" s="242"/>
    </row>
    <row r="67" spans="1:10" s="78" customFormat="1" ht="6" customHeight="1">
      <c r="A67" s="212"/>
      <c r="B67" s="212"/>
      <c r="C67" s="213"/>
      <c r="D67" s="212"/>
      <c r="E67" s="214"/>
      <c r="F67" s="214"/>
      <c r="G67" s="214"/>
      <c r="H67" s="214"/>
      <c r="I67" s="214"/>
      <c r="J67" s="214"/>
    </row>
    <row r="68" spans="1:10" s="78" customFormat="1" ht="2.25" customHeight="1">
      <c r="A68" s="80" t="s">
        <v>96</v>
      </c>
      <c r="J68" s="77"/>
    </row>
    <row r="69" ht="15">
      <c r="A69" s="316" t="s">
        <v>160</v>
      </c>
    </row>
    <row r="71" ht="15">
      <c r="F71" s="323"/>
    </row>
    <row r="72" ht="15">
      <c r="D72" s="81"/>
    </row>
  </sheetData>
  <mergeCells count="32">
    <mergeCell ref="B63:D63"/>
    <mergeCell ref="B64:D64"/>
    <mergeCell ref="A66:D66"/>
    <mergeCell ref="A52:D52"/>
    <mergeCell ref="A59:D59"/>
    <mergeCell ref="B61:D61"/>
    <mergeCell ref="B56:D56"/>
    <mergeCell ref="B57:D57"/>
    <mergeCell ref="A46:D46"/>
    <mergeCell ref="B48:D48"/>
    <mergeCell ref="B49:D49"/>
    <mergeCell ref="B50:D50"/>
    <mergeCell ref="B41:D41"/>
    <mergeCell ref="B42:D42"/>
    <mergeCell ref="A36:D36"/>
    <mergeCell ref="B38:D38"/>
    <mergeCell ref="B39:D39"/>
    <mergeCell ref="B31:D31"/>
    <mergeCell ref="B32:D32"/>
    <mergeCell ref="A25:D25"/>
    <mergeCell ref="B27:D27"/>
    <mergeCell ref="B28:D28"/>
    <mergeCell ref="B29:D29"/>
    <mergeCell ref="B20:D20"/>
    <mergeCell ref="B21:D21"/>
    <mergeCell ref="B16:D16"/>
    <mergeCell ref="B17:D17"/>
    <mergeCell ref="B18:D18"/>
    <mergeCell ref="A3:J3"/>
    <mergeCell ref="A5:E10"/>
    <mergeCell ref="F5:F9"/>
    <mergeCell ref="A14:D14"/>
  </mergeCells>
  <printOptions horizontalCentered="1"/>
  <pageMargins left="0.4330708661417323" right="0.4724409448818898" top="0.2362204724409449" bottom="0.15748031496062992" header="0.4330708661417323" footer="0.4724409448818898"/>
  <pageSetup fitToHeight="1" fitToWidth="1" horizontalDpi="300" verticalDpi="300" orientation="portrait" paperSize="9" scale="88" r:id="rId1"/>
  <headerFooter alignWithMargins="0">
    <oddHeader>&amp;L&amp;"Arial,Standard"&amp;10 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workbookViewId="0" topLeftCell="A1">
      <selection activeCell="C78" sqref="C78"/>
    </sheetView>
  </sheetViews>
  <sheetFormatPr defaultColWidth="11.00390625" defaultRowHeight="15.75"/>
  <cols>
    <col min="1" max="1" width="6.75390625" style="78" customWidth="1"/>
    <col min="2" max="2" width="2.375" style="78" customWidth="1"/>
    <col min="3" max="3" width="12.125" style="78" customWidth="1"/>
    <col min="4" max="4" width="1.4921875" style="78" customWidth="1"/>
    <col min="5" max="6" width="11.125" style="78" customWidth="1"/>
    <col min="7" max="10" width="11.125" style="89" customWidth="1"/>
    <col min="11" max="11" width="11.125" style="90" customWidth="1"/>
    <col min="12" max="12" width="10.375" style="89" bestFit="1" customWidth="1"/>
    <col min="13" max="13" width="12.625" style="89" customWidth="1"/>
    <col min="14" max="16384" width="10.00390625" style="89" customWidth="1"/>
  </cols>
  <sheetData>
    <row r="1" spans="1:11" s="78" customFormat="1" ht="12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0:11" s="78" customFormat="1" ht="4.5" customHeight="1">
      <c r="J2" s="86"/>
      <c r="K2" s="77"/>
    </row>
    <row r="3" spans="1:11" s="78" customFormat="1" ht="15.75">
      <c r="A3" s="415" t="s">
        <v>144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 s="78" customFormat="1" ht="7.5" customHeight="1">
      <c r="A4" s="87"/>
      <c r="B4" s="87"/>
      <c r="C4" s="88"/>
      <c r="D4" s="88"/>
      <c r="E4" s="88"/>
      <c r="F4" s="88"/>
      <c r="G4" s="88"/>
      <c r="H4" s="88"/>
      <c r="I4" s="88"/>
      <c r="J4" s="84"/>
      <c r="K4" s="85"/>
    </row>
    <row r="5" spans="1:11" s="260" customFormat="1" ht="15.75" customHeight="1">
      <c r="A5" s="416" t="s">
        <v>97</v>
      </c>
      <c r="B5" s="417"/>
      <c r="C5" s="417"/>
      <c r="D5" s="418"/>
      <c r="E5" s="257"/>
      <c r="F5" s="258" t="s">
        <v>47</v>
      </c>
      <c r="G5" s="259"/>
      <c r="H5" s="259"/>
      <c r="I5" s="259"/>
      <c r="J5" s="259"/>
      <c r="K5" s="259"/>
    </row>
    <row r="6" spans="1:11" s="260" customFormat="1" ht="15.75" customHeight="1">
      <c r="A6" s="419"/>
      <c r="B6" s="419"/>
      <c r="C6" s="419"/>
      <c r="D6" s="420"/>
      <c r="E6" s="261"/>
      <c r="F6" s="262" t="s">
        <v>81</v>
      </c>
      <c r="G6" s="263"/>
      <c r="H6" s="263"/>
      <c r="I6" s="263"/>
      <c r="J6" s="264"/>
      <c r="K6" s="265"/>
    </row>
    <row r="7" spans="1:11" s="260" customFormat="1" ht="15.75" customHeight="1">
      <c r="A7" s="419"/>
      <c r="B7" s="419"/>
      <c r="C7" s="419"/>
      <c r="D7" s="420"/>
      <c r="E7" s="266" t="s">
        <v>74</v>
      </c>
      <c r="F7" s="267"/>
      <c r="G7" s="268" t="s">
        <v>98</v>
      </c>
      <c r="H7" s="268"/>
      <c r="I7" s="269"/>
      <c r="J7" s="267" t="s">
        <v>99</v>
      </c>
      <c r="K7" s="270" t="s">
        <v>100</v>
      </c>
    </row>
    <row r="8" spans="1:11" s="260" customFormat="1" ht="15.75" customHeight="1">
      <c r="A8" s="419"/>
      <c r="B8" s="419"/>
      <c r="C8" s="419"/>
      <c r="D8" s="420"/>
      <c r="E8" s="261"/>
      <c r="F8" s="266" t="s">
        <v>101</v>
      </c>
      <c r="G8" s="267" t="s">
        <v>102</v>
      </c>
      <c r="H8" s="267" t="s">
        <v>103</v>
      </c>
      <c r="I8" s="267" t="s">
        <v>104</v>
      </c>
      <c r="J8" s="266" t="s">
        <v>105</v>
      </c>
      <c r="K8" s="270" t="s">
        <v>131</v>
      </c>
    </row>
    <row r="9" spans="1:11" s="260" customFormat="1" ht="15.75" customHeight="1">
      <c r="A9" s="419"/>
      <c r="B9" s="419"/>
      <c r="C9" s="419"/>
      <c r="D9" s="420"/>
      <c r="E9" s="261"/>
      <c r="G9" s="266" t="s">
        <v>106</v>
      </c>
      <c r="H9" s="266" t="s">
        <v>107</v>
      </c>
      <c r="I9" s="271" t="s">
        <v>108</v>
      </c>
      <c r="J9" s="271" t="s">
        <v>109</v>
      </c>
      <c r="K9" s="272"/>
    </row>
    <row r="10" spans="1:11" s="260" customFormat="1" ht="15.75" customHeight="1">
      <c r="A10" s="421"/>
      <c r="B10" s="421"/>
      <c r="C10" s="421"/>
      <c r="D10" s="422"/>
      <c r="E10" s="258" t="s">
        <v>60</v>
      </c>
      <c r="F10" s="259"/>
      <c r="G10" s="259"/>
      <c r="H10" s="259"/>
      <c r="I10" s="273"/>
      <c r="J10" s="273"/>
      <c r="K10" s="273"/>
    </row>
    <row r="11" spans="1:11" s="260" customFormat="1" ht="6" customHeight="1">
      <c r="A11" s="265"/>
      <c r="B11" s="265"/>
      <c r="C11" s="265"/>
      <c r="D11" s="265"/>
      <c r="E11" s="265"/>
      <c r="F11" s="265"/>
      <c r="G11" s="265"/>
      <c r="H11" s="265"/>
      <c r="K11" s="265"/>
    </row>
    <row r="12" spans="1:11" s="260" customFormat="1" ht="21" customHeight="1">
      <c r="A12" s="423" t="s">
        <v>110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</row>
    <row r="13" spans="1:11" s="260" customFormat="1" ht="6" customHeight="1">
      <c r="A13" s="265"/>
      <c r="B13" s="265"/>
      <c r="C13" s="265"/>
      <c r="D13" s="265"/>
      <c r="E13" s="265"/>
      <c r="F13" s="265"/>
      <c r="G13" s="265"/>
      <c r="H13" s="265"/>
      <c r="K13" s="265"/>
    </row>
    <row r="14" spans="1:13" s="280" customFormat="1" ht="12.75">
      <c r="A14" s="424" t="s">
        <v>77</v>
      </c>
      <c r="B14" s="424"/>
      <c r="C14" s="424"/>
      <c r="D14" s="275" t="s">
        <v>82</v>
      </c>
      <c r="E14" s="276">
        <f>F14+K14</f>
        <v>0</v>
      </c>
      <c r="F14" s="277">
        <f>SUM(G14:I14)</f>
        <v>0</v>
      </c>
      <c r="G14" s="276">
        <v>0</v>
      </c>
      <c r="H14" s="276">
        <v>0</v>
      </c>
      <c r="I14" s="276">
        <v>0</v>
      </c>
      <c r="J14" s="278">
        <v>0</v>
      </c>
      <c r="K14" s="279">
        <v>0</v>
      </c>
      <c r="M14" s="117"/>
    </row>
    <row r="15" spans="1:13" s="280" customFormat="1" ht="12.75">
      <c r="A15" s="424" t="s">
        <v>78</v>
      </c>
      <c r="B15" s="424"/>
      <c r="C15" s="424"/>
      <c r="D15" s="265" t="s">
        <v>82</v>
      </c>
      <c r="E15" s="276">
        <f>F15+K15</f>
        <v>6125</v>
      </c>
      <c r="F15" s="277">
        <f>SUM(G15:I15)</f>
        <v>6088</v>
      </c>
      <c r="G15" s="278">
        <v>888.55</v>
      </c>
      <c r="H15" s="276">
        <v>4565.13</v>
      </c>
      <c r="I15" s="276">
        <v>634.32</v>
      </c>
      <c r="J15" s="278">
        <v>170.54</v>
      </c>
      <c r="K15" s="279">
        <v>37</v>
      </c>
      <c r="L15" s="117"/>
      <c r="M15" s="117"/>
    </row>
    <row r="16" spans="1:13" s="285" customFormat="1" ht="12.75">
      <c r="A16" s="425" t="s">
        <v>74</v>
      </c>
      <c r="B16" s="425"/>
      <c r="C16" s="425"/>
      <c r="D16" s="281" t="s">
        <v>82</v>
      </c>
      <c r="E16" s="282">
        <f>F16+K16</f>
        <v>6125</v>
      </c>
      <c r="F16" s="283">
        <f>SUM(G16:I16)</f>
        <v>6088</v>
      </c>
      <c r="G16" s="283">
        <f>SUM(G14:G15)</f>
        <v>888.55</v>
      </c>
      <c r="H16" s="283">
        <f>SUM(H14:H15)</f>
        <v>4565.13</v>
      </c>
      <c r="I16" s="283">
        <f>SUM(I14:I15)</f>
        <v>634.32</v>
      </c>
      <c r="J16" s="283">
        <f>SUM(J14:J15)</f>
        <v>170.54</v>
      </c>
      <c r="K16" s="284">
        <f>SUM(K14:K15)</f>
        <v>37</v>
      </c>
      <c r="M16" s="118"/>
    </row>
    <row r="17" spans="1:18" s="280" customFormat="1" ht="12.75">
      <c r="A17" s="265" t="s">
        <v>47</v>
      </c>
      <c r="B17" s="424" t="s">
        <v>79</v>
      </c>
      <c r="C17" s="424"/>
      <c r="D17" s="265" t="s">
        <v>82</v>
      </c>
      <c r="E17" s="276">
        <f>F17+K17</f>
        <v>3710.62</v>
      </c>
      <c r="F17" s="277">
        <f>SUM(G17:I17)</f>
        <v>3687.62</v>
      </c>
      <c r="G17" s="278">
        <v>634.2</v>
      </c>
      <c r="H17" s="278">
        <v>2782.45</v>
      </c>
      <c r="I17" s="278">
        <v>270.97</v>
      </c>
      <c r="J17" s="278">
        <v>155.05</v>
      </c>
      <c r="K17" s="286">
        <v>23</v>
      </c>
      <c r="M17" s="286"/>
      <c r="N17" s="311"/>
      <c r="O17" s="311"/>
      <c r="P17" s="311"/>
      <c r="Q17" s="311"/>
      <c r="R17" s="311"/>
    </row>
    <row r="18" spans="1:18" s="280" customFormat="1" ht="12.75">
      <c r="A18" s="265"/>
      <c r="B18" s="424" t="s">
        <v>111</v>
      </c>
      <c r="C18" s="424"/>
      <c r="D18" s="265" t="s">
        <v>82</v>
      </c>
      <c r="E18" s="276">
        <f>F18+K18</f>
        <v>2414.38</v>
      </c>
      <c r="F18" s="277">
        <f>SUM(G18:I18)</f>
        <v>2400.38</v>
      </c>
      <c r="G18" s="278">
        <v>254.35</v>
      </c>
      <c r="H18" s="278">
        <v>1782.68</v>
      </c>
      <c r="I18" s="278">
        <v>363.35</v>
      </c>
      <c r="J18" s="278">
        <v>15.49</v>
      </c>
      <c r="K18" s="287">
        <v>14</v>
      </c>
      <c r="L18" s="117"/>
      <c r="M18" s="286"/>
      <c r="N18" s="286"/>
      <c r="O18" s="286"/>
      <c r="P18" s="286"/>
      <c r="Q18" s="311"/>
      <c r="R18" s="311"/>
    </row>
    <row r="19" spans="1:18" s="260" customFormat="1" ht="6.75" customHeight="1">
      <c r="A19" s="265"/>
      <c r="B19" s="265"/>
      <c r="C19" s="265"/>
      <c r="D19" s="265"/>
      <c r="E19" s="286"/>
      <c r="F19" s="286"/>
      <c r="G19" s="286"/>
      <c r="H19" s="286"/>
      <c r="I19" s="286"/>
      <c r="J19" s="286"/>
      <c r="K19" s="286"/>
      <c r="M19" s="265"/>
      <c r="N19" s="265"/>
      <c r="O19" s="265"/>
      <c r="P19" s="265"/>
      <c r="Q19" s="265"/>
      <c r="R19" s="265"/>
    </row>
    <row r="20" spans="1:18" s="260" customFormat="1" ht="21" customHeight="1">
      <c r="A20" s="423" t="s">
        <v>112</v>
      </c>
      <c r="B20" s="423"/>
      <c r="C20" s="423"/>
      <c r="D20" s="423"/>
      <c r="E20" s="423"/>
      <c r="F20" s="423"/>
      <c r="G20" s="423"/>
      <c r="H20" s="423"/>
      <c r="I20" s="423"/>
      <c r="J20" s="423"/>
      <c r="K20" s="423"/>
      <c r="M20" s="286"/>
      <c r="N20" s="265"/>
      <c r="O20" s="265"/>
      <c r="P20" s="265"/>
      <c r="Q20" s="265"/>
      <c r="R20" s="265"/>
    </row>
    <row r="21" spans="1:18" s="260" customFormat="1" ht="6" customHeight="1">
      <c r="A21" s="265"/>
      <c r="B21" s="265"/>
      <c r="C21" s="265"/>
      <c r="D21" s="265"/>
      <c r="E21" s="265"/>
      <c r="F21" s="265"/>
      <c r="G21" s="265"/>
      <c r="H21" s="265"/>
      <c r="K21" s="265"/>
      <c r="M21" s="265"/>
      <c r="N21" s="265"/>
      <c r="O21" s="265"/>
      <c r="P21" s="265"/>
      <c r="Q21" s="265"/>
      <c r="R21" s="265"/>
    </row>
    <row r="22" spans="1:18" s="280" customFormat="1" ht="15" customHeight="1">
      <c r="A22" s="424" t="s">
        <v>77</v>
      </c>
      <c r="B22" s="424"/>
      <c r="C22" s="424"/>
      <c r="D22" s="275" t="s">
        <v>82</v>
      </c>
      <c r="E22" s="276">
        <f>F22+K22</f>
        <v>0</v>
      </c>
      <c r="F22" s="277">
        <f>SUM(G22:I22)</f>
        <v>0</v>
      </c>
      <c r="G22" s="276">
        <v>0</v>
      </c>
      <c r="H22" s="276">
        <v>0</v>
      </c>
      <c r="I22" s="276">
        <v>0</v>
      </c>
      <c r="J22" s="278">
        <v>0</v>
      </c>
      <c r="K22" s="279">
        <v>0</v>
      </c>
      <c r="M22" s="286"/>
      <c r="N22" s="311"/>
      <c r="O22" s="326"/>
      <c r="P22" s="311"/>
      <c r="Q22" s="311"/>
      <c r="R22" s="311"/>
    </row>
    <row r="23" spans="1:18" s="280" customFormat="1" ht="15" customHeight="1">
      <c r="A23" s="424" t="s">
        <v>78</v>
      </c>
      <c r="B23" s="424"/>
      <c r="C23" s="424"/>
      <c r="D23" s="265" t="s">
        <v>82</v>
      </c>
      <c r="E23" s="276">
        <f>F23+K23</f>
        <v>0</v>
      </c>
      <c r="F23" s="277">
        <f>SUM(G23:I23)</f>
        <v>0</v>
      </c>
      <c r="G23" s="278">
        <v>0</v>
      </c>
      <c r="H23" s="276">
        <v>0</v>
      </c>
      <c r="I23" s="276">
        <v>0</v>
      </c>
      <c r="J23" s="278">
        <v>0</v>
      </c>
      <c r="K23" s="279">
        <v>0</v>
      </c>
      <c r="M23" s="286"/>
      <c r="N23" s="311"/>
      <c r="O23" s="326"/>
      <c r="P23" s="311"/>
      <c r="Q23" s="311"/>
      <c r="R23" s="311"/>
    </row>
    <row r="24" spans="1:18" s="285" customFormat="1" ht="12.75">
      <c r="A24" s="425" t="s">
        <v>74</v>
      </c>
      <c r="B24" s="425"/>
      <c r="C24" s="425"/>
      <c r="D24" s="281" t="s">
        <v>82</v>
      </c>
      <c r="E24" s="282">
        <f>F24+K24</f>
        <v>0</v>
      </c>
      <c r="F24" s="283">
        <f>SUM(G24:I24)</f>
        <v>0</v>
      </c>
      <c r="G24" s="283">
        <f>SUM(G22:G23)</f>
        <v>0</v>
      </c>
      <c r="H24" s="283">
        <f>SUM(H22:H23)</f>
        <v>0</v>
      </c>
      <c r="I24" s="283">
        <f>SUM(I22:I23)</f>
        <v>0</v>
      </c>
      <c r="J24" s="283">
        <f>SUM(J22:J23)</f>
        <v>0</v>
      </c>
      <c r="K24" s="284">
        <f>SUM(K22:K23)</f>
        <v>0</v>
      </c>
      <c r="M24" s="281"/>
      <c r="N24" s="281"/>
      <c r="O24" s="327"/>
      <c r="P24" s="281"/>
      <c r="Q24" s="281"/>
      <c r="R24" s="281"/>
    </row>
    <row r="25" spans="1:18" s="280" customFormat="1" ht="15" customHeight="1">
      <c r="A25" s="265" t="s">
        <v>47</v>
      </c>
      <c r="B25" s="424" t="s">
        <v>79</v>
      </c>
      <c r="C25" s="424"/>
      <c r="D25" s="265" t="s">
        <v>82</v>
      </c>
      <c r="E25" s="276">
        <f>F25+K25</f>
        <v>0</v>
      </c>
      <c r="F25" s="277">
        <f>SUM(G25:I25)</f>
        <v>0</v>
      </c>
      <c r="G25" s="278">
        <v>0</v>
      </c>
      <c r="H25" s="278">
        <v>0</v>
      </c>
      <c r="I25" s="278">
        <v>0</v>
      </c>
      <c r="J25" s="278">
        <v>0</v>
      </c>
      <c r="K25" s="286">
        <v>0</v>
      </c>
      <c r="M25" s="311"/>
      <c r="N25" s="311"/>
      <c r="O25" s="311"/>
      <c r="P25" s="311"/>
      <c r="Q25" s="311"/>
      <c r="R25" s="311"/>
    </row>
    <row r="26" spans="1:11" s="280" customFormat="1" ht="15" customHeight="1">
      <c r="A26" s="265"/>
      <c r="B26" s="424" t="s">
        <v>111</v>
      </c>
      <c r="C26" s="424"/>
      <c r="D26" s="265" t="s">
        <v>82</v>
      </c>
      <c r="E26" s="276">
        <f>F26+K26</f>
        <v>0</v>
      </c>
      <c r="F26" s="277">
        <f>SUM(G26:I26)</f>
        <v>0</v>
      </c>
      <c r="G26" s="278">
        <v>0</v>
      </c>
      <c r="H26" s="278">
        <v>0</v>
      </c>
      <c r="I26" s="278">
        <v>0</v>
      </c>
      <c r="J26" s="278">
        <v>0</v>
      </c>
      <c r="K26" s="287">
        <v>0</v>
      </c>
    </row>
    <row r="27" spans="1:11" s="260" customFormat="1" ht="6" customHeight="1">
      <c r="A27" s="265"/>
      <c r="B27" s="265"/>
      <c r="C27" s="265"/>
      <c r="D27" s="265"/>
      <c r="E27" s="288"/>
      <c r="F27" s="288"/>
      <c r="G27" s="288"/>
      <c r="H27" s="288"/>
      <c r="I27" s="288"/>
      <c r="J27" s="288"/>
      <c r="K27" s="289"/>
    </row>
    <row r="28" spans="1:11" s="260" customFormat="1" ht="21" customHeight="1">
      <c r="A28" s="423" t="s">
        <v>113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</row>
    <row r="29" spans="1:11" s="260" customFormat="1" ht="6" customHeight="1">
      <c r="A29" s="265"/>
      <c r="B29" s="265"/>
      <c r="C29" s="265"/>
      <c r="D29" s="265"/>
      <c r="E29" s="288"/>
      <c r="F29" s="289"/>
      <c r="G29" s="288"/>
      <c r="H29" s="288"/>
      <c r="I29" s="288"/>
      <c r="J29" s="288"/>
      <c r="K29" s="289"/>
    </row>
    <row r="30" spans="1:11" s="280" customFormat="1" ht="15" customHeight="1">
      <c r="A30" s="424" t="s">
        <v>77</v>
      </c>
      <c r="B30" s="424"/>
      <c r="C30" s="424"/>
      <c r="D30" s="275" t="s">
        <v>82</v>
      </c>
      <c r="E30" s="276">
        <f>F30+K30</f>
        <v>50</v>
      </c>
      <c r="F30" s="277">
        <f>SUM(G30:I30)</f>
        <v>50</v>
      </c>
      <c r="G30" s="276">
        <v>50</v>
      </c>
      <c r="H30" s="276">
        <v>0</v>
      </c>
      <c r="I30" s="276">
        <v>0</v>
      </c>
      <c r="J30" s="278">
        <v>0</v>
      </c>
      <c r="K30" s="279">
        <v>0</v>
      </c>
    </row>
    <row r="31" spans="1:11" s="280" customFormat="1" ht="15" customHeight="1">
      <c r="A31" s="424" t="s">
        <v>78</v>
      </c>
      <c r="B31" s="424"/>
      <c r="C31" s="424"/>
      <c r="D31" s="265" t="s">
        <v>82</v>
      </c>
      <c r="E31" s="276">
        <f>F31+K31</f>
        <v>0</v>
      </c>
      <c r="F31" s="277">
        <f>SUM(G31:I31)</f>
        <v>0</v>
      </c>
      <c r="G31" s="278">
        <v>0</v>
      </c>
      <c r="H31" s="276">
        <v>0</v>
      </c>
      <c r="I31" s="276">
        <v>0</v>
      </c>
      <c r="J31" s="278">
        <v>0</v>
      </c>
      <c r="K31" s="279">
        <v>0</v>
      </c>
    </row>
    <row r="32" spans="1:11" s="285" customFormat="1" ht="12.75">
      <c r="A32" s="425" t="s">
        <v>74</v>
      </c>
      <c r="B32" s="425"/>
      <c r="C32" s="425"/>
      <c r="D32" s="281" t="s">
        <v>82</v>
      </c>
      <c r="E32" s="282">
        <f>F32+K32</f>
        <v>50</v>
      </c>
      <c r="F32" s="282">
        <f aca="true" t="shared" si="0" ref="F32:K32">SUM(F30:F31)</f>
        <v>50</v>
      </c>
      <c r="G32" s="283">
        <f t="shared" si="0"/>
        <v>50</v>
      </c>
      <c r="H32" s="283">
        <f t="shared" si="0"/>
        <v>0</v>
      </c>
      <c r="I32" s="283">
        <f t="shared" si="0"/>
        <v>0</v>
      </c>
      <c r="J32" s="283">
        <f t="shared" si="0"/>
        <v>0</v>
      </c>
      <c r="K32" s="284">
        <f t="shared" si="0"/>
        <v>0</v>
      </c>
    </row>
    <row r="33" spans="1:11" s="280" customFormat="1" ht="15" customHeight="1">
      <c r="A33" s="265" t="s">
        <v>47</v>
      </c>
      <c r="B33" s="424" t="s">
        <v>79</v>
      </c>
      <c r="C33" s="424"/>
      <c r="D33" s="265" t="s">
        <v>82</v>
      </c>
      <c r="E33" s="276">
        <f>F33+K33</f>
        <v>20.4</v>
      </c>
      <c r="F33" s="277">
        <f>SUM(G33:I33)</f>
        <v>20.4</v>
      </c>
      <c r="G33" s="278">
        <v>20.4</v>
      </c>
      <c r="H33" s="278">
        <v>0</v>
      </c>
      <c r="I33" s="278">
        <v>0</v>
      </c>
      <c r="J33" s="278">
        <v>0</v>
      </c>
      <c r="K33" s="286">
        <v>0</v>
      </c>
    </row>
    <row r="34" spans="1:11" s="280" customFormat="1" ht="15" customHeight="1">
      <c r="A34" s="265"/>
      <c r="B34" s="424" t="s">
        <v>111</v>
      </c>
      <c r="C34" s="424"/>
      <c r="D34" s="265" t="s">
        <v>82</v>
      </c>
      <c r="E34" s="276">
        <f>F34+K34</f>
        <v>29.5</v>
      </c>
      <c r="F34" s="277">
        <f>SUM(G34:I34)</f>
        <v>29.5</v>
      </c>
      <c r="G34" s="278">
        <v>29.5</v>
      </c>
      <c r="H34" s="278">
        <v>0</v>
      </c>
      <c r="I34" s="278">
        <v>0</v>
      </c>
      <c r="J34" s="278">
        <v>0</v>
      </c>
      <c r="K34" s="287">
        <v>0</v>
      </c>
    </row>
    <row r="35" spans="1:11" s="260" customFormat="1" ht="6" customHeight="1">
      <c r="A35" s="265"/>
      <c r="B35" s="265"/>
      <c r="D35" s="265"/>
      <c r="E35" s="288"/>
      <c r="F35" s="288"/>
      <c r="G35" s="288"/>
      <c r="H35" s="288"/>
      <c r="I35" s="288"/>
      <c r="J35" s="288"/>
      <c r="K35" s="289"/>
    </row>
    <row r="36" spans="1:11" s="260" customFormat="1" ht="21" customHeight="1">
      <c r="A36" s="423" t="s">
        <v>114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23"/>
    </row>
    <row r="37" spans="1:11" s="260" customFormat="1" ht="6" customHeight="1">
      <c r="A37" s="290"/>
      <c r="B37" s="290"/>
      <c r="C37" s="290"/>
      <c r="D37" s="290"/>
      <c r="E37" s="290"/>
      <c r="F37" s="290"/>
      <c r="G37" s="290"/>
      <c r="H37" s="290"/>
      <c r="I37" s="263"/>
      <c r="J37" s="290"/>
      <c r="K37" s="291"/>
    </row>
    <row r="38" spans="1:11" s="280" customFormat="1" ht="15" customHeight="1">
      <c r="A38" s="424" t="s">
        <v>77</v>
      </c>
      <c r="B38" s="424"/>
      <c r="C38" s="424"/>
      <c r="D38" s="275" t="s">
        <v>82</v>
      </c>
      <c r="E38" s="276">
        <f>F38+K38</f>
        <v>2268.64</v>
      </c>
      <c r="F38" s="277">
        <f>SUM(G38:I38)</f>
        <v>2268.64</v>
      </c>
      <c r="G38" s="276">
        <v>2268.64</v>
      </c>
      <c r="H38" s="276">
        <v>0</v>
      </c>
      <c r="I38" s="276">
        <v>0</v>
      </c>
      <c r="J38" s="278">
        <v>79.97</v>
      </c>
      <c r="K38" s="279">
        <v>0</v>
      </c>
    </row>
    <row r="39" spans="1:11" s="280" customFormat="1" ht="15" customHeight="1">
      <c r="A39" s="424" t="s">
        <v>78</v>
      </c>
      <c r="B39" s="424"/>
      <c r="C39" s="424"/>
      <c r="D39" s="265" t="s">
        <v>82</v>
      </c>
      <c r="E39" s="276">
        <f>F39+K39</f>
        <v>0</v>
      </c>
      <c r="F39" s="277">
        <f>SUM(G39:I39)</f>
        <v>0</v>
      </c>
      <c r="G39" s="278">
        <v>0</v>
      </c>
      <c r="H39" s="276">
        <v>0</v>
      </c>
      <c r="I39" s="276">
        <v>0</v>
      </c>
      <c r="J39" s="278">
        <v>0</v>
      </c>
      <c r="K39" s="279">
        <v>0</v>
      </c>
    </row>
    <row r="40" spans="1:11" s="285" customFormat="1" ht="12.75">
      <c r="A40" s="425" t="s">
        <v>74</v>
      </c>
      <c r="B40" s="425"/>
      <c r="C40" s="425"/>
      <c r="D40" s="281" t="s">
        <v>82</v>
      </c>
      <c r="E40" s="282">
        <f>F40+K40</f>
        <v>2268.64</v>
      </c>
      <c r="F40" s="283">
        <f>SUM(G40:I40)</f>
        <v>2268.64</v>
      </c>
      <c r="G40" s="283">
        <f>SUM(G38:G39)</f>
        <v>2268.64</v>
      </c>
      <c r="H40" s="283">
        <f>SUM(H38:H39)</f>
        <v>0</v>
      </c>
      <c r="I40" s="283">
        <f>SUM(I38:I39)</f>
        <v>0</v>
      </c>
      <c r="J40" s="283">
        <f>SUM(J38:J39)</f>
        <v>79.97</v>
      </c>
      <c r="K40" s="284">
        <f>SUM(K38:K39)</f>
        <v>0</v>
      </c>
    </row>
    <row r="41" spans="1:11" s="280" customFormat="1" ht="15" customHeight="1">
      <c r="A41" s="265" t="s">
        <v>47</v>
      </c>
      <c r="B41" s="424" t="s">
        <v>79</v>
      </c>
      <c r="C41" s="424"/>
      <c r="D41" s="265" t="s">
        <v>82</v>
      </c>
      <c r="E41" s="276">
        <f>F41+K41</f>
        <v>1484.2</v>
      </c>
      <c r="F41" s="277">
        <f>SUM(G41:I41)</f>
        <v>1484.2</v>
      </c>
      <c r="G41" s="278">
        <v>1484.2</v>
      </c>
      <c r="H41" s="278">
        <v>0</v>
      </c>
      <c r="I41" s="278">
        <v>0</v>
      </c>
      <c r="J41" s="278">
        <v>79.97</v>
      </c>
      <c r="K41" s="286">
        <v>0</v>
      </c>
    </row>
    <row r="42" spans="1:11" s="280" customFormat="1" ht="15" customHeight="1">
      <c r="A42" s="265"/>
      <c r="B42" s="424" t="s">
        <v>111</v>
      </c>
      <c r="C42" s="424"/>
      <c r="D42" s="265" t="s">
        <v>82</v>
      </c>
      <c r="E42" s="276">
        <f>F42+K42</f>
        <v>784.44</v>
      </c>
      <c r="F42" s="277">
        <f>SUM(G42:I42)</f>
        <v>784.44</v>
      </c>
      <c r="G42" s="278">
        <v>784.44</v>
      </c>
      <c r="H42" s="278">
        <v>0</v>
      </c>
      <c r="I42" s="278">
        <v>0</v>
      </c>
      <c r="J42" s="278">
        <v>0</v>
      </c>
      <c r="K42" s="287">
        <v>0</v>
      </c>
    </row>
    <row r="43" spans="1:11" s="260" customFormat="1" ht="6" customHeight="1">
      <c r="A43" s="290"/>
      <c r="B43" s="290"/>
      <c r="C43" s="290"/>
      <c r="D43" s="290"/>
      <c r="E43" s="292"/>
      <c r="F43" s="290"/>
      <c r="G43" s="290"/>
      <c r="H43" s="290"/>
      <c r="I43" s="263"/>
      <c r="J43" s="290"/>
      <c r="K43" s="291"/>
    </row>
    <row r="44" spans="1:11" s="260" customFormat="1" ht="21" customHeight="1">
      <c r="A44" s="423" t="s">
        <v>115</v>
      </c>
      <c r="B44" s="423"/>
      <c r="C44" s="423"/>
      <c r="D44" s="423"/>
      <c r="E44" s="423"/>
      <c r="F44" s="423"/>
      <c r="G44" s="423"/>
      <c r="H44" s="423"/>
      <c r="I44" s="423"/>
      <c r="J44" s="423"/>
      <c r="K44" s="423"/>
    </row>
    <row r="45" spans="1:11" s="260" customFormat="1" ht="6" customHeight="1">
      <c r="A45" s="290"/>
      <c r="B45" s="290"/>
      <c r="C45" s="290"/>
      <c r="D45" s="290"/>
      <c r="E45" s="290"/>
      <c r="F45" s="290"/>
      <c r="G45" s="290"/>
      <c r="H45" s="290"/>
      <c r="I45" s="263"/>
      <c r="J45" s="290"/>
      <c r="K45" s="291"/>
    </row>
    <row r="46" spans="1:11" s="280" customFormat="1" ht="15" customHeight="1">
      <c r="A46" s="424" t="s">
        <v>77</v>
      </c>
      <c r="B46" s="424"/>
      <c r="C46" s="424"/>
      <c r="D46" s="275" t="s">
        <v>82</v>
      </c>
      <c r="E46" s="276">
        <f>F46+K46</f>
        <v>17339.9</v>
      </c>
      <c r="F46" s="277">
        <f>SUM(G46:I46)</f>
        <v>17336.4</v>
      </c>
      <c r="G46" s="276">
        <v>17336.4</v>
      </c>
      <c r="H46" s="276">
        <v>0</v>
      </c>
      <c r="I46" s="276">
        <v>0</v>
      </c>
      <c r="J46" s="278">
        <v>310.5</v>
      </c>
      <c r="K46" s="279">
        <v>3.5</v>
      </c>
    </row>
    <row r="47" spans="1:11" s="280" customFormat="1" ht="15" customHeight="1">
      <c r="A47" s="424" t="s">
        <v>78</v>
      </c>
      <c r="B47" s="424"/>
      <c r="C47" s="424"/>
      <c r="D47" s="265" t="s">
        <v>82</v>
      </c>
      <c r="E47" s="276">
        <f>F47+K47</f>
        <v>216.42</v>
      </c>
      <c r="F47" s="277">
        <f>SUM(G47:I47)</f>
        <v>216.42</v>
      </c>
      <c r="G47" s="278">
        <v>216.42</v>
      </c>
      <c r="H47" s="276">
        <v>0</v>
      </c>
      <c r="I47" s="276">
        <v>0</v>
      </c>
      <c r="J47" s="278">
        <v>0</v>
      </c>
      <c r="K47" s="279">
        <v>0</v>
      </c>
    </row>
    <row r="48" spans="1:12" s="285" customFormat="1" ht="12.75">
      <c r="A48" s="425" t="s">
        <v>74</v>
      </c>
      <c r="B48" s="425"/>
      <c r="C48" s="425"/>
      <c r="D48" s="281" t="s">
        <v>82</v>
      </c>
      <c r="E48" s="282">
        <f>F48+K48</f>
        <v>17556.32</v>
      </c>
      <c r="F48" s="283">
        <f>SUM(G48:I48)</f>
        <v>17552.82</v>
      </c>
      <c r="G48" s="283">
        <f>SUM(G46:G47)</f>
        <v>17552.82</v>
      </c>
      <c r="H48" s="283">
        <f>SUM(H46:H47)</f>
        <v>0</v>
      </c>
      <c r="I48" s="283">
        <f>SUM(I46:I47)</f>
        <v>0</v>
      </c>
      <c r="J48" s="283">
        <f>SUM(J46:J47)</f>
        <v>310.5</v>
      </c>
      <c r="K48" s="284">
        <f>SUM(K46:K47)</f>
        <v>3.5</v>
      </c>
      <c r="L48" s="281"/>
    </row>
    <row r="49" spans="1:11" s="280" customFormat="1" ht="15" customHeight="1">
      <c r="A49" s="265" t="s">
        <v>47</v>
      </c>
      <c r="B49" s="424" t="s">
        <v>79</v>
      </c>
      <c r="C49" s="424"/>
      <c r="D49" s="265" t="s">
        <v>82</v>
      </c>
      <c r="E49" s="276">
        <f>F49+K49</f>
        <v>13194.12</v>
      </c>
      <c r="F49" s="277">
        <f>SUM(G49:I49)</f>
        <v>13190.62</v>
      </c>
      <c r="G49" s="278">
        <v>13190.62</v>
      </c>
      <c r="H49" s="278">
        <v>0</v>
      </c>
      <c r="I49" s="278">
        <v>0</v>
      </c>
      <c r="J49" s="278">
        <v>276.59</v>
      </c>
      <c r="K49" s="286">
        <v>3.5</v>
      </c>
    </row>
    <row r="50" spans="1:12" s="280" customFormat="1" ht="15" customHeight="1">
      <c r="A50" s="265"/>
      <c r="B50" s="424" t="s">
        <v>111</v>
      </c>
      <c r="C50" s="424"/>
      <c r="D50" s="265" t="s">
        <v>82</v>
      </c>
      <c r="E50" s="276">
        <f>F50+K50</f>
        <v>4362.2</v>
      </c>
      <c r="F50" s="277">
        <f>SUM(G50:I50)</f>
        <v>4362.2</v>
      </c>
      <c r="G50" s="278">
        <v>4362.2</v>
      </c>
      <c r="H50" s="278">
        <v>0</v>
      </c>
      <c r="I50" s="278">
        <v>0</v>
      </c>
      <c r="J50" s="278">
        <v>33.91</v>
      </c>
      <c r="K50" s="287">
        <v>0</v>
      </c>
      <c r="L50" s="117"/>
    </row>
    <row r="51" spans="1:11" s="260" customFormat="1" ht="6" customHeight="1">
      <c r="A51" s="290"/>
      <c r="B51" s="290"/>
      <c r="C51" s="290"/>
      <c r="D51" s="290"/>
      <c r="E51" s="292"/>
      <c r="F51" s="290"/>
      <c r="G51" s="290"/>
      <c r="H51" s="290"/>
      <c r="I51" s="263"/>
      <c r="J51" s="290"/>
      <c r="K51" s="291"/>
    </row>
    <row r="52" spans="1:11" s="260" customFormat="1" ht="21" customHeight="1">
      <c r="A52" s="423" t="s">
        <v>116</v>
      </c>
      <c r="B52" s="423"/>
      <c r="C52" s="423"/>
      <c r="D52" s="423"/>
      <c r="E52" s="423"/>
      <c r="F52" s="423"/>
      <c r="G52" s="423"/>
      <c r="H52" s="423"/>
      <c r="I52" s="423"/>
      <c r="J52" s="423"/>
      <c r="K52" s="423"/>
    </row>
    <row r="53" spans="1:11" s="260" customFormat="1" ht="6" customHeight="1">
      <c r="A53" s="290"/>
      <c r="B53" s="290"/>
      <c r="C53" s="290"/>
      <c r="D53" s="290"/>
      <c r="E53" s="290"/>
      <c r="F53" s="290"/>
      <c r="G53" s="290"/>
      <c r="H53" s="290"/>
      <c r="I53" s="263"/>
      <c r="J53" s="290"/>
      <c r="K53" s="291"/>
    </row>
    <row r="54" spans="1:15" s="280" customFormat="1" ht="15" customHeight="1">
      <c r="A54" s="424" t="s">
        <v>77</v>
      </c>
      <c r="B54" s="424"/>
      <c r="C54" s="424"/>
      <c r="D54" s="275" t="s">
        <v>82</v>
      </c>
      <c r="E54" s="276">
        <f>F54+K54</f>
        <v>429061.51</v>
      </c>
      <c r="F54" s="277">
        <f>SUM(G54:I54)</f>
        <v>429005.74</v>
      </c>
      <c r="G54" s="276">
        <v>428557.41</v>
      </c>
      <c r="H54" s="276">
        <v>428.19</v>
      </c>
      <c r="I54" s="276">
        <v>20.14</v>
      </c>
      <c r="J54" s="278">
        <v>4273.97</v>
      </c>
      <c r="K54" s="279">
        <v>55.77</v>
      </c>
      <c r="M54" s="117"/>
      <c r="O54" s="117"/>
    </row>
    <row r="55" spans="1:13" s="280" customFormat="1" ht="15" customHeight="1">
      <c r="A55" s="424" t="s">
        <v>78</v>
      </c>
      <c r="B55" s="424"/>
      <c r="C55" s="424"/>
      <c r="D55" s="265" t="s">
        <v>82</v>
      </c>
      <c r="E55" s="276">
        <f>F55+K55</f>
        <v>11521.009999999998</v>
      </c>
      <c r="F55" s="277">
        <f>SUM(G55:I55)</f>
        <v>11521.009999999998</v>
      </c>
      <c r="G55" s="117">
        <v>11182.05</v>
      </c>
      <c r="H55" s="276">
        <v>338.96</v>
      </c>
      <c r="I55" s="276">
        <v>0</v>
      </c>
      <c r="J55" s="278">
        <v>95.68</v>
      </c>
      <c r="K55" s="279">
        <v>0</v>
      </c>
      <c r="M55" s="117"/>
    </row>
    <row r="56" spans="1:15" s="285" customFormat="1" ht="12.75">
      <c r="A56" s="425" t="s">
        <v>74</v>
      </c>
      <c r="B56" s="425"/>
      <c r="C56" s="425"/>
      <c r="D56" s="281" t="s">
        <v>82</v>
      </c>
      <c r="E56" s="282">
        <f>F56+K56</f>
        <v>440582.52</v>
      </c>
      <c r="F56" s="283">
        <f>SUM(G56:I56)</f>
        <v>440526.75</v>
      </c>
      <c r="G56" s="283">
        <f>SUM(G54:G55)</f>
        <v>439739.45999999996</v>
      </c>
      <c r="H56" s="283">
        <f>SUM(H54:H55)</f>
        <v>767.15</v>
      </c>
      <c r="I56" s="283">
        <f>SUM(I54:I55)</f>
        <v>20.14</v>
      </c>
      <c r="J56" s="283">
        <f>SUM(J54:J55)</f>
        <v>4369.650000000001</v>
      </c>
      <c r="K56" s="284">
        <f>SUM(K54:K55)</f>
        <v>55.77</v>
      </c>
      <c r="M56" s="117"/>
      <c r="O56" s="118"/>
    </row>
    <row r="57" spans="1:14" s="280" customFormat="1" ht="15" customHeight="1">
      <c r="A57" s="265" t="s">
        <v>47</v>
      </c>
      <c r="B57" s="424" t="s">
        <v>79</v>
      </c>
      <c r="C57" s="424"/>
      <c r="D57" s="265" t="s">
        <v>82</v>
      </c>
      <c r="E57" s="276">
        <f>F57+K57</f>
        <v>275376.4799999999</v>
      </c>
      <c r="F57" s="277">
        <f>SUM(G57:I57)</f>
        <v>275325.75999999995</v>
      </c>
      <c r="G57" s="278">
        <v>275187.54</v>
      </c>
      <c r="H57" s="328">
        <v>130.05</v>
      </c>
      <c r="I57" s="328">
        <v>8.17</v>
      </c>
      <c r="J57" s="278">
        <v>3651.19</v>
      </c>
      <c r="K57" s="286">
        <v>50.72</v>
      </c>
      <c r="M57" s="117"/>
      <c r="N57" s="117"/>
    </row>
    <row r="58" spans="1:13" s="280" customFormat="1" ht="15" customHeight="1">
      <c r="A58" s="265"/>
      <c r="B58" s="424" t="s">
        <v>111</v>
      </c>
      <c r="C58" s="424"/>
      <c r="D58" s="265" t="s">
        <v>82</v>
      </c>
      <c r="E58" s="276">
        <f>F58+K58</f>
        <v>165206.04</v>
      </c>
      <c r="F58" s="277">
        <f>SUM(G58:I58)</f>
        <v>165200.99000000002</v>
      </c>
      <c r="G58" s="278">
        <v>164551.92</v>
      </c>
      <c r="H58" s="278">
        <v>637.1</v>
      </c>
      <c r="I58" s="278">
        <v>11.97</v>
      </c>
      <c r="J58" s="119">
        <v>718.46</v>
      </c>
      <c r="K58" s="287">
        <v>5.05</v>
      </c>
      <c r="M58" s="117"/>
    </row>
    <row r="59" spans="1:11" s="260" customFormat="1" ht="6" customHeight="1">
      <c r="A59" s="290"/>
      <c r="B59" s="290"/>
      <c r="C59" s="290"/>
      <c r="D59" s="290"/>
      <c r="E59" s="290"/>
      <c r="F59" s="290"/>
      <c r="G59" s="290"/>
      <c r="H59" s="290"/>
      <c r="I59" s="263"/>
      <c r="J59" s="290"/>
      <c r="K59" s="291"/>
    </row>
    <row r="60" spans="1:11" s="260" customFormat="1" ht="21" customHeight="1">
      <c r="A60" s="423" t="s">
        <v>117</v>
      </c>
      <c r="B60" s="423"/>
      <c r="C60" s="423"/>
      <c r="D60" s="423"/>
      <c r="E60" s="423"/>
      <c r="F60" s="423"/>
      <c r="G60" s="423"/>
      <c r="H60" s="423"/>
      <c r="I60" s="423"/>
      <c r="J60" s="423"/>
      <c r="K60" s="423"/>
    </row>
    <row r="61" spans="1:11" s="260" customFormat="1" ht="6" customHeight="1">
      <c r="A61" s="290"/>
      <c r="B61" s="290"/>
      <c r="C61" s="290"/>
      <c r="D61" s="290"/>
      <c r="E61" s="290"/>
      <c r="F61" s="290"/>
      <c r="G61" s="290"/>
      <c r="H61" s="290"/>
      <c r="I61" s="263"/>
      <c r="J61" s="290"/>
      <c r="K61" s="291"/>
    </row>
    <row r="62" spans="1:11" s="280" customFormat="1" ht="15" customHeight="1">
      <c r="A62" s="424" t="s">
        <v>77</v>
      </c>
      <c r="B62" s="424"/>
      <c r="C62" s="424"/>
      <c r="D62" s="275" t="s">
        <v>82</v>
      </c>
      <c r="E62" s="276">
        <f>F62+K62</f>
        <v>2422.0499999999997</v>
      </c>
      <c r="F62" s="277">
        <f>SUM(G62:I62)</f>
        <v>2422.0499999999997</v>
      </c>
      <c r="G62" s="276">
        <v>1964.98</v>
      </c>
      <c r="H62" s="276">
        <v>371.89</v>
      </c>
      <c r="I62" s="276">
        <v>85.18</v>
      </c>
      <c r="J62" s="278">
        <v>34.26</v>
      </c>
      <c r="K62" s="279">
        <v>0</v>
      </c>
    </row>
    <row r="63" spans="1:11" s="280" customFormat="1" ht="15" customHeight="1">
      <c r="A63" s="424" t="s">
        <v>78</v>
      </c>
      <c r="B63" s="424"/>
      <c r="C63" s="424"/>
      <c r="D63" s="265" t="s">
        <v>82</v>
      </c>
      <c r="E63" s="276">
        <f>F63+K63</f>
        <v>38598.11</v>
      </c>
      <c r="F63" s="277">
        <f>SUM(G63:I63)</f>
        <v>38384.71</v>
      </c>
      <c r="G63" s="278">
        <v>445</v>
      </c>
      <c r="H63" s="276">
        <v>27010.83</v>
      </c>
      <c r="I63" s="276">
        <v>10928.88</v>
      </c>
      <c r="J63" s="278">
        <v>0.99</v>
      </c>
      <c r="K63" s="279">
        <v>213.4</v>
      </c>
    </row>
    <row r="64" spans="1:11" s="285" customFormat="1" ht="12.75">
      <c r="A64" s="425" t="s">
        <v>74</v>
      </c>
      <c r="B64" s="425"/>
      <c r="C64" s="425"/>
      <c r="D64" s="281" t="s">
        <v>82</v>
      </c>
      <c r="E64" s="282">
        <f>F64+K64</f>
        <v>41020.16</v>
      </c>
      <c r="F64" s="283">
        <f>SUM(G64:I64)</f>
        <v>40806.76</v>
      </c>
      <c r="G64" s="283">
        <f>SUM(G62:G63)</f>
        <v>2409.98</v>
      </c>
      <c r="H64" s="283">
        <f>SUM(H62:H63)</f>
        <v>27382.72</v>
      </c>
      <c r="I64" s="283">
        <f>SUM(I62:I63)</f>
        <v>11014.06</v>
      </c>
      <c r="J64" s="283">
        <f>SUM(J62:J63)</f>
        <v>35.25</v>
      </c>
      <c r="K64" s="284">
        <f>SUM(K62:K63)</f>
        <v>213.4</v>
      </c>
    </row>
    <row r="65" spans="1:11" s="280" customFormat="1" ht="15" customHeight="1">
      <c r="A65" s="265" t="s">
        <v>47</v>
      </c>
      <c r="B65" s="424" t="s">
        <v>79</v>
      </c>
      <c r="C65" s="424"/>
      <c r="D65" s="265" t="s">
        <v>82</v>
      </c>
      <c r="E65" s="276">
        <f>F65+K65</f>
        <v>17563.28</v>
      </c>
      <c r="F65" s="277">
        <f>SUM(G65:I65)</f>
        <v>17383.28</v>
      </c>
      <c r="G65" s="278">
        <v>1426.7</v>
      </c>
      <c r="H65" s="278">
        <v>12819.46</v>
      </c>
      <c r="I65" s="278">
        <v>3137.12</v>
      </c>
      <c r="J65" s="278">
        <v>25.25</v>
      </c>
      <c r="K65" s="286">
        <v>180</v>
      </c>
    </row>
    <row r="66" spans="1:11" s="280" customFormat="1" ht="15" customHeight="1">
      <c r="A66" s="265"/>
      <c r="B66" s="424" t="s">
        <v>111</v>
      </c>
      <c r="C66" s="424"/>
      <c r="D66" s="265" t="s">
        <v>82</v>
      </c>
      <c r="E66" s="276">
        <f>F66+K66</f>
        <v>23456.88</v>
      </c>
      <c r="F66" s="277">
        <f>SUM(G66:I66)</f>
        <v>23423.48</v>
      </c>
      <c r="G66" s="278">
        <v>983.28</v>
      </c>
      <c r="H66" s="278">
        <v>14563.26</v>
      </c>
      <c r="I66" s="278">
        <v>7876.94</v>
      </c>
      <c r="J66" s="278">
        <v>10</v>
      </c>
      <c r="K66" s="287">
        <v>33.4</v>
      </c>
    </row>
    <row r="67" spans="1:11" s="260" customFormat="1" ht="6" customHeight="1">
      <c r="A67" s="265"/>
      <c r="B67" s="265"/>
      <c r="D67" s="265"/>
      <c r="E67" s="288"/>
      <c r="F67" s="289"/>
      <c r="G67" s="288"/>
      <c r="H67" s="288"/>
      <c r="I67" s="288"/>
      <c r="J67" s="288"/>
      <c r="K67" s="289"/>
    </row>
    <row r="68" spans="1:11" s="260" customFormat="1" ht="21" customHeight="1">
      <c r="A68" s="423" t="s">
        <v>2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</row>
    <row r="69" spans="1:11" s="260" customFormat="1" ht="6" customHeight="1">
      <c r="A69" s="290"/>
      <c r="B69" s="290"/>
      <c r="C69" s="290"/>
      <c r="D69" s="290"/>
      <c r="E69" s="290"/>
      <c r="F69" s="290"/>
      <c r="G69" s="290"/>
      <c r="H69" s="290"/>
      <c r="I69" s="263"/>
      <c r="J69" s="290"/>
      <c r="K69" s="291"/>
    </row>
    <row r="70" spans="1:11" s="260" customFormat="1" ht="15" customHeight="1">
      <c r="A70" s="424" t="s">
        <v>77</v>
      </c>
      <c r="B70" s="424"/>
      <c r="C70" s="424"/>
      <c r="D70" s="275" t="s">
        <v>82</v>
      </c>
      <c r="E70" s="276">
        <f>SUM(F70,K70)</f>
        <v>451142.10000000003</v>
      </c>
      <c r="F70" s="277">
        <f>SUM(G70:I70)</f>
        <v>451082.83</v>
      </c>
      <c r="G70" s="277">
        <f aca="true" t="shared" si="1" ref="G70:K71">SUM(G62,G54,G46,G38,G30,G22,G14)</f>
        <v>450177.43</v>
      </c>
      <c r="H70" s="276">
        <f t="shared" si="1"/>
        <v>800.0799999999999</v>
      </c>
      <c r="I70" s="276">
        <f t="shared" si="1"/>
        <v>105.32000000000001</v>
      </c>
      <c r="J70" s="276">
        <f>SUM(J62,J54,J46,J38,J30,J22,J14)</f>
        <v>4698.700000000001</v>
      </c>
      <c r="K70" s="279">
        <f t="shared" si="1"/>
        <v>59.27</v>
      </c>
    </row>
    <row r="71" spans="1:11" s="260" customFormat="1" ht="15" customHeight="1">
      <c r="A71" s="424" t="s">
        <v>78</v>
      </c>
      <c r="B71" s="424"/>
      <c r="C71" s="424"/>
      <c r="D71" s="265" t="s">
        <v>82</v>
      </c>
      <c r="E71" s="276">
        <f>SUM(F71,K71)</f>
        <v>56460.54</v>
      </c>
      <c r="F71" s="277">
        <f>SUM(G71:I71)</f>
        <v>56210.14</v>
      </c>
      <c r="G71" s="277">
        <f t="shared" si="1"/>
        <v>12732.019999999999</v>
      </c>
      <c r="H71" s="276">
        <f t="shared" si="1"/>
        <v>31914.920000000002</v>
      </c>
      <c r="I71" s="276">
        <f t="shared" si="1"/>
        <v>11563.199999999999</v>
      </c>
      <c r="J71" s="276">
        <f t="shared" si="1"/>
        <v>267.21</v>
      </c>
      <c r="K71" s="279">
        <f t="shared" si="1"/>
        <v>250.4</v>
      </c>
    </row>
    <row r="72" spans="1:14" s="285" customFormat="1" ht="12.75">
      <c r="A72" s="425" t="s">
        <v>74</v>
      </c>
      <c r="B72" s="425"/>
      <c r="C72" s="425"/>
      <c r="D72" s="281" t="s">
        <v>82</v>
      </c>
      <c r="E72" s="282">
        <f>SUM(F72,K72)</f>
        <v>507602.64</v>
      </c>
      <c r="F72" s="282">
        <f>SUM(G72:I72)</f>
        <v>507292.97000000003</v>
      </c>
      <c r="G72" s="282">
        <f>SUM(G70:G71)</f>
        <v>462909.45</v>
      </c>
      <c r="H72" s="282">
        <f>SUM(H70:H71)</f>
        <v>32715</v>
      </c>
      <c r="I72" s="282">
        <f>SUM(I70:I71)</f>
        <v>11668.519999999999</v>
      </c>
      <c r="J72" s="282">
        <f>SUM(J70:J71)</f>
        <v>4965.910000000001</v>
      </c>
      <c r="K72" s="284">
        <f>SUM(K70:K71)</f>
        <v>309.67</v>
      </c>
      <c r="M72" s="118"/>
      <c r="N72" s="118"/>
    </row>
    <row r="73" spans="1:13" s="260" customFormat="1" ht="15" customHeight="1">
      <c r="A73" s="265" t="s">
        <v>47</v>
      </c>
      <c r="B73" s="424" t="s">
        <v>79</v>
      </c>
      <c r="C73" s="424"/>
      <c r="D73" s="265" t="s">
        <v>82</v>
      </c>
      <c r="E73" s="276">
        <f>SUM(F73,K73)</f>
        <v>311349.1</v>
      </c>
      <c r="F73" s="277">
        <f>SUM(G73:I73)</f>
        <v>311091.88</v>
      </c>
      <c r="G73" s="278">
        <f aca="true" t="shared" si="2" ref="G73:K74">G17+G25+G33+G41+G49+G57+G65</f>
        <v>291943.66</v>
      </c>
      <c r="H73" s="278">
        <f t="shared" si="2"/>
        <v>15731.96</v>
      </c>
      <c r="I73" s="278">
        <f t="shared" si="2"/>
        <v>3416.2599999999998</v>
      </c>
      <c r="J73" s="278">
        <f t="shared" si="2"/>
        <v>4188.05</v>
      </c>
      <c r="K73" s="287">
        <f t="shared" si="2"/>
        <v>257.22</v>
      </c>
      <c r="L73" s="265"/>
      <c r="M73" s="119"/>
    </row>
    <row r="74" spans="1:17" s="260" customFormat="1" ht="15" customHeight="1">
      <c r="A74" s="265"/>
      <c r="B74" s="424" t="s">
        <v>111</v>
      </c>
      <c r="C74" s="424"/>
      <c r="D74" s="265" t="s">
        <v>82</v>
      </c>
      <c r="E74" s="276">
        <f>SUM(F74,K74)</f>
        <v>196253.44000000003</v>
      </c>
      <c r="F74" s="277">
        <f>SUM(G74:I74)</f>
        <v>196200.99000000002</v>
      </c>
      <c r="G74" s="278">
        <f t="shared" si="2"/>
        <v>170965.69</v>
      </c>
      <c r="H74" s="278">
        <f t="shared" si="2"/>
        <v>16983.04</v>
      </c>
      <c r="I74" s="278">
        <f t="shared" si="2"/>
        <v>8252.26</v>
      </c>
      <c r="J74" s="278">
        <f t="shared" si="2"/>
        <v>777.86</v>
      </c>
      <c r="K74" s="287">
        <f t="shared" si="2"/>
        <v>52.45</v>
      </c>
      <c r="L74" s="286"/>
      <c r="M74" s="119"/>
      <c r="N74" s="119"/>
      <c r="O74" s="119"/>
      <c r="P74" s="119"/>
      <c r="Q74" s="119"/>
    </row>
    <row r="75" spans="1:11" s="78" customFormat="1" ht="7.5" customHeight="1">
      <c r="A75" s="77"/>
      <c r="B75" s="77"/>
      <c r="D75" s="77"/>
      <c r="E75" s="79"/>
      <c r="F75" s="79"/>
      <c r="G75" s="79"/>
      <c r="H75" s="79"/>
      <c r="I75" s="79"/>
      <c r="J75" s="79"/>
      <c r="K75" s="79"/>
    </row>
    <row r="76" spans="1:11" s="78" customFormat="1" ht="3" customHeight="1">
      <c r="A76" s="80" t="s">
        <v>96</v>
      </c>
      <c r="J76" s="77"/>
      <c r="K76" s="77"/>
    </row>
    <row r="77" spans="1:11" s="78" customFormat="1" ht="19.5" customHeight="1">
      <c r="A77" s="316" t="s">
        <v>135</v>
      </c>
      <c r="J77" s="77"/>
      <c r="K77" s="77"/>
    </row>
    <row r="78" spans="1:11" s="78" customFormat="1" ht="20.25" customHeight="1">
      <c r="A78" s="77"/>
      <c r="E78" s="93"/>
      <c r="F78" s="93"/>
      <c r="K78" s="77"/>
    </row>
    <row r="79" spans="5:11" s="78" customFormat="1" ht="15">
      <c r="E79" s="93"/>
      <c r="F79" s="93"/>
      <c r="G79" s="93"/>
      <c r="H79" s="93"/>
      <c r="I79" s="93"/>
      <c r="J79" s="93"/>
      <c r="K79" s="93"/>
    </row>
    <row r="80" spans="5:11" s="78" customFormat="1" ht="15">
      <c r="E80" s="93"/>
      <c r="K80" s="77"/>
    </row>
  </sheetData>
  <mergeCells count="50">
    <mergeCell ref="B73:C73"/>
    <mergeCell ref="B74:C74"/>
    <mergeCell ref="A68:K68"/>
    <mergeCell ref="A70:C70"/>
    <mergeCell ref="A71:C71"/>
    <mergeCell ref="A72:C72"/>
    <mergeCell ref="A63:C63"/>
    <mergeCell ref="A64:C64"/>
    <mergeCell ref="B65:C65"/>
    <mergeCell ref="B66:C66"/>
    <mergeCell ref="B57:C57"/>
    <mergeCell ref="B58:C58"/>
    <mergeCell ref="A60:K60"/>
    <mergeCell ref="A62:C62"/>
    <mergeCell ref="A52:K52"/>
    <mergeCell ref="A54:C54"/>
    <mergeCell ref="A55:C55"/>
    <mergeCell ref="A56:C56"/>
    <mergeCell ref="A47:C47"/>
    <mergeCell ref="A48:C48"/>
    <mergeCell ref="B49:C49"/>
    <mergeCell ref="B50:C50"/>
    <mergeCell ref="B41:C41"/>
    <mergeCell ref="B42:C42"/>
    <mergeCell ref="A44:K44"/>
    <mergeCell ref="A46:C46"/>
    <mergeCell ref="A36:K36"/>
    <mergeCell ref="A38:C38"/>
    <mergeCell ref="A39:C39"/>
    <mergeCell ref="A40:C40"/>
    <mergeCell ref="A31:C31"/>
    <mergeCell ref="A32:C32"/>
    <mergeCell ref="B33:C33"/>
    <mergeCell ref="B34:C34"/>
    <mergeCell ref="B25:C25"/>
    <mergeCell ref="B26:C26"/>
    <mergeCell ref="A28:K28"/>
    <mergeCell ref="A30:C30"/>
    <mergeCell ref="A20:K20"/>
    <mergeCell ref="A22:C22"/>
    <mergeCell ref="A23:C23"/>
    <mergeCell ref="A24:C24"/>
    <mergeCell ref="A15:C15"/>
    <mergeCell ref="A16:C16"/>
    <mergeCell ref="B17:C17"/>
    <mergeCell ref="B18:C18"/>
    <mergeCell ref="A3:K3"/>
    <mergeCell ref="A5:D10"/>
    <mergeCell ref="A12:K12"/>
    <mergeCell ref="A14:C14"/>
  </mergeCells>
  <printOptions horizontalCentered="1"/>
  <pageMargins left="0.4330708661417323" right="0.4724409448818898" top="0.2755905511811024" bottom="0.2362204724409449" header="0.4330708661417323" footer="0.2362204724409449"/>
  <pageSetup fitToHeight="1" fitToWidth="1" horizontalDpi="300" verticalDpi="300" orientation="portrait" paperSize="9" scale="82" r:id="rId1"/>
  <headerFooter alignWithMargins="0">
    <oddHeader>&amp;R&amp;"Arial,Standard"&amp;10  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 topLeftCell="A1">
      <selection activeCell="K13" sqref="K13"/>
    </sheetView>
  </sheetViews>
  <sheetFormatPr defaultColWidth="11.00390625" defaultRowHeight="15.75"/>
  <cols>
    <col min="1" max="1" width="6.75390625" style="77" customWidth="1"/>
    <col min="2" max="2" width="4.125" style="78" customWidth="1"/>
    <col min="3" max="3" width="9.125" style="78" customWidth="1"/>
    <col min="4" max="4" width="0.37109375" style="78" customWidth="1"/>
    <col min="5" max="6" width="11.375" style="78" customWidth="1"/>
    <col min="7" max="8" width="11.875" style="89" customWidth="1"/>
    <col min="9" max="9" width="11.75390625" style="78" customWidth="1"/>
    <col min="10" max="10" width="11.875" style="89" customWidth="1"/>
    <col min="11" max="11" width="11.875" style="90" customWidth="1"/>
    <col min="12" max="12" width="12.625" style="89" bestFit="1" customWidth="1"/>
    <col min="13" max="13" width="10.75390625" style="89" bestFit="1" customWidth="1"/>
    <col min="14" max="16384" width="10.00390625" style="89" customWidth="1"/>
  </cols>
  <sheetData>
    <row r="1" spans="1:11" s="78" customFormat="1" ht="12.75" customHeight="1">
      <c r="A1" s="91"/>
      <c r="B1" s="84"/>
      <c r="C1" s="84"/>
      <c r="D1" s="84"/>
      <c r="E1" s="84"/>
      <c r="F1" s="84"/>
      <c r="G1" s="84"/>
      <c r="H1" s="84"/>
      <c r="I1" s="84"/>
      <c r="J1" s="84"/>
      <c r="K1" s="92"/>
    </row>
    <row r="2" spans="10:11" s="78" customFormat="1" ht="7.5" customHeight="1">
      <c r="J2" s="86"/>
      <c r="K2" s="77"/>
    </row>
    <row r="3" spans="1:11" s="78" customFormat="1" ht="15.75">
      <c r="A3" s="415" t="s">
        <v>145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 s="78" customFormat="1" ht="7.5" customHeight="1">
      <c r="A4" s="87"/>
      <c r="B4" s="87"/>
      <c r="C4" s="88"/>
      <c r="D4" s="88"/>
      <c r="E4" s="88"/>
      <c r="F4" s="88"/>
      <c r="G4" s="88"/>
      <c r="H4" s="88"/>
      <c r="I4" s="88"/>
      <c r="J4" s="84"/>
      <c r="K4" s="85"/>
    </row>
    <row r="5" spans="1:11" s="260" customFormat="1" ht="15.75" customHeight="1">
      <c r="A5" s="416" t="s">
        <v>118</v>
      </c>
      <c r="B5" s="417"/>
      <c r="C5" s="417"/>
      <c r="D5" s="418"/>
      <c r="E5" s="257"/>
      <c r="F5" s="258" t="s">
        <v>47</v>
      </c>
      <c r="G5" s="259"/>
      <c r="H5" s="259"/>
      <c r="I5" s="259"/>
      <c r="J5" s="259"/>
      <c r="K5" s="259"/>
    </row>
    <row r="6" spans="1:11" s="260" customFormat="1" ht="18.75" customHeight="1">
      <c r="A6" s="419"/>
      <c r="B6" s="419"/>
      <c r="C6" s="419"/>
      <c r="D6" s="420"/>
      <c r="E6" s="261"/>
      <c r="F6" s="262" t="s">
        <v>81</v>
      </c>
      <c r="G6" s="263"/>
      <c r="H6" s="263"/>
      <c r="I6" s="426" t="s">
        <v>132</v>
      </c>
      <c r="J6" s="427"/>
      <c r="K6" s="427"/>
    </row>
    <row r="7" spans="1:11" s="260" customFormat="1" ht="15.75" customHeight="1">
      <c r="A7" s="419"/>
      <c r="B7" s="419"/>
      <c r="C7" s="419"/>
      <c r="D7" s="420"/>
      <c r="E7" s="266" t="s">
        <v>74</v>
      </c>
      <c r="F7" s="267"/>
      <c r="G7" s="428" t="s">
        <v>47</v>
      </c>
      <c r="H7" s="429"/>
      <c r="I7" s="267"/>
      <c r="J7" s="428" t="s">
        <v>47</v>
      </c>
      <c r="K7" s="429"/>
    </row>
    <row r="8" spans="1:11" s="260" customFormat="1" ht="15.75" customHeight="1">
      <c r="A8" s="419"/>
      <c r="B8" s="419"/>
      <c r="C8" s="419"/>
      <c r="D8" s="420"/>
      <c r="E8" s="261"/>
      <c r="F8" s="266" t="s">
        <v>101</v>
      </c>
      <c r="G8" s="430" t="s">
        <v>133</v>
      </c>
      <c r="H8" s="430" t="s">
        <v>134</v>
      </c>
      <c r="I8" s="266" t="s">
        <v>101</v>
      </c>
      <c r="J8" s="430" t="s">
        <v>119</v>
      </c>
      <c r="K8" s="432" t="s">
        <v>120</v>
      </c>
    </row>
    <row r="9" spans="1:11" s="260" customFormat="1" ht="15.75" customHeight="1">
      <c r="A9" s="419"/>
      <c r="B9" s="419"/>
      <c r="C9" s="419"/>
      <c r="D9" s="420"/>
      <c r="E9" s="261"/>
      <c r="G9" s="431"/>
      <c r="H9" s="431"/>
      <c r="I9" s="293"/>
      <c r="J9" s="431"/>
      <c r="K9" s="433"/>
    </row>
    <row r="10" spans="1:11" s="260" customFormat="1" ht="15.75" customHeight="1">
      <c r="A10" s="421"/>
      <c r="B10" s="421"/>
      <c r="C10" s="421"/>
      <c r="D10" s="422"/>
      <c r="E10" s="258" t="s">
        <v>60</v>
      </c>
      <c r="F10" s="259"/>
      <c r="G10" s="259"/>
      <c r="H10" s="259"/>
      <c r="I10" s="273"/>
      <c r="J10" s="273"/>
      <c r="K10" s="273"/>
    </row>
    <row r="11" spans="1:11" s="260" customFormat="1" ht="6" customHeight="1">
      <c r="A11" s="265"/>
      <c r="B11" s="265"/>
      <c r="C11" s="265"/>
      <c r="D11" s="265"/>
      <c r="E11" s="265"/>
      <c r="F11" s="265"/>
      <c r="G11" s="265"/>
      <c r="H11" s="265"/>
      <c r="K11" s="265"/>
    </row>
    <row r="12" spans="1:11" s="260" customFormat="1" ht="18" customHeight="1">
      <c r="A12" s="265"/>
      <c r="F12" s="119"/>
      <c r="K12" s="265"/>
    </row>
    <row r="13" spans="1:13" s="297" customFormat="1" ht="18" customHeight="1">
      <c r="A13" s="434" t="s">
        <v>77</v>
      </c>
      <c r="B13" s="434"/>
      <c r="C13" s="294" t="s">
        <v>146</v>
      </c>
      <c r="D13" s="295"/>
      <c r="E13" s="282">
        <f>SUM(F13,I13)</f>
        <v>451142.10000000003</v>
      </c>
      <c r="F13" s="282">
        <f>SUM(G13:H13)</f>
        <v>451082.83</v>
      </c>
      <c r="G13" s="282">
        <v>283188.82</v>
      </c>
      <c r="H13" s="282">
        <v>167894.01</v>
      </c>
      <c r="I13" s="282">
        <f>SUM(J13:K13)</f>
        <v>59.269999999999996</v>
      </c>
      <c r="J13" s="283">
        <v>54.22</v>
      </c>
      <c r="K13" s="284">
        <v>5.05</v>
      </c>
      <c r="L13" s="296"/>
      <c r="M13" s="296"/>
    </row>
    <row r="14" spans="1:12" s="280" customFormat="1" ht="18" customHeight="1">
      <c r="A14" s="265"/>
      <c r="B14" s="275"/>
      <c r="C14" s="298" t="s">
        <v>147</v>
      </c>
      <c r="D14" s="299"/>
      <c r="E14" s="276">
        <v>462390.34</v>
      </c>
      <c r="F14" s="276">
        <v>462335</v>
      </c>
      <c r="G14" s="276">
        <v>303461</v>
      </c>
      <c r="H14" s="276">
        <v>158873</v>
      </c>
      <c r="I14" s="276">
        <v>55.34</v>
      </c>
      <c r="J14" s="277">
        <v>50.84</v>
      </c>
      <c r="K14" s="300">
        <v>4.5</v>
      </c>
      <c r="L14" s="296"/>
    </row>
    <row r="15" spans="1:11" s="280" customFormat="1" ht="7.5" customHeight="1">
      <c r="A15" s="265"/>
      <c r="B15" s="265"/>
      <c r="C15" s="265"/>
      <c r="D15" s="301" t="s">
        <v>82</v>
      </c>
      <c r="E15" s="302"/>
      <c r="F15" s="302"/>
      <c r="G15" s="303"/>
      <c r="H15" s="303"/>
      <c r="I15" s="302"/>
      <c r="J15" s="304"/>
      <c r="K15" s="305"/>
    </row>
    <row r="16" spans="1:12" s="297" customFormat="1" ht="18" customHeight="1">
      <c r="A16" s="434" t="s">
        <v>78</v>
      </c>
      <c r="B16" s="434"/>
      <c r="C16" s="294" t="s">
        <v>146</v>
      </c>
      <c r="D16" s="306"/>
      <c r="E16" s="282">
        <f>SUM(F16,I16)</f>
        <v>56460.54</v>
      </c>
      <c r="F16" s="282">
        <f>SUM(G16:H16)</f>
        <v>56210.14</v>
      </c>
      <c r="G16" s="282">
        <v>27903.16</v>
      </c>
      <c r="H16" s="282">
        <v>28306.98</v>
      </c>
      <c r="I16" s="282">
        <f>SUM(J16:K16)</f>
        <v>250.4</v>
      </c>
      <c r="J16" s="282">
        <v>203</v>
      </c>
      <c r="K16" s="284">
        <v>47.4</v>
      </c>
      <c r="L16" s="296"/>
    </row>
    <row r="17" spans="1:13" s="280" customFormat="1" ht="18" customHeight="1">
      <c r="A17" s="265"/>
      <c r="B17" s="275"/>
      <c r="C17" s="298" t="s">
        <v>147</v>
      </c>
      <c r="D17" s="307"/>
      <c r="E17" s="276">
        <v>62618.52</v>
      </c>
      <c r="F17" s="276">
        <v>62323</v>
      </c>
      <c r="G17" s="276">
        <v>26619</v>
      </c>
      <c r="H17" s="276">
        <v>35704</v>
      </c>
      <c r="I17" s="276">
        <v>295.52</v>
      </c>
      <c r="J17" s="276">
        <v>156.52</v>
      </c>
      <c r="K17" s="300">
        <v>139</v>
      </c>
      <c r="L17" s="308"/>
      <c r="M17" s="117"/>
    </row>
    <row r="18" spans="1:11" s="260" customFormat="1" ht="25.5" customHeight="1">
      <c r="A18" s="265"/>
      <c r="E18" s="265"/>
      <c r="F18" s="286"/>
      <c r="G18" s="265"/>
      <c r="H18" s="265"/>
      <c r="I18" s="265"/>
      <c r="J18" s="265"/>
      <c r="K18" s="265"/>
    </row>
    <row r="19" spans="1:11" s="260" customFormat="1" ht="18" customHeight="1">
      <c r="A19" s="281" t="s">
        <v>121</v>
      </c>
      <c r="B19" s="265"/>
      <c r="C19" s="265"/>
      <c r="E19" s="265"/>
      <c r="F19" s="265"/>
      <c r="G19" s="265"/>
      <c r="H19" s="265"/>
      <c r="I19" s="265"/>
      <c r="J19" s="265"/>
      <c r="K19" s="265"/>
    </row>
    <row r="20" spans="1:11" s="260" customFormat="1" ht="18" customHeight="1">
      <c r="A20" s="281" t="s">
        <v>122</v>
      </c>
      <c r="B20" s="265"/>
      <c r="C20" s="265"/>
      <c r="E20" s="265"/>
      <c r="F20" s="265"/>
      <c r="G20" s="265"/>
      <c r="H20" s="286"/>
      <c r="I20" s="265"/>
      <c r="J20" s="265"/>
      <c r="K20" s="265"/>
    </row>
    <row r="21" spans="1:11" s="260" customFormat="1" ht="2.25" customHeight="1">
      <c r="A21" s="265"/>
      <c r="B21" s="265"/>
      <c r="C21" s="265"/>
      <c r="E21" s="265"/>
      <c r="F21" s="265"/>
      <c r="G21" s="265"/>
      <c r="H21" s="265"/>
      <c r="I21" s="265"/>
      <c r="J21" s="265"/>
      <c r="K21" s="265"/>
    </row>
    <row r="22" spans="1:13" s="285" customFormat="1" ht="18" customHeight="1">
      <c r="A22" s="265"/>
      <c r="B22" s="265"/>
      <c r="C22" s="294" t="s">
        <v>146</v>
      </c>
      <c r="D22" s="295"/>
      <c r="E22" s="282">
        <f aca="true" t="shared" si="0" ref="E22:K22">SUM(E13,E16)</f>
        <v>507602.64</v>
      </c>
      <c r="F22" s="282">
        <f t="shared" si="0"/>
        <v>507292.97000000003</v>
      </c>
      <c r="G22" s="282">
        <f t="shared" si="0"/>
        <v>311091.98</v>
      </c>
      <c r="H22" s="282">
        <f t="shared" si="0"/>
        <v>196200.99000000002</v>
      </c>
      <c r="I22" s="282">
        <f t="shared" si="0"/>
        <v>309.67</v>
      </c>
      <c r="J22" s="282">
        <f t="shared" si="0"/>
        <v>257.22</v>
      </c>
      <c r="K22" s="284">
        <f t="shared" si="0"/>
        <v>52.449999999999996</v>
      </c>
      <c r="L22" s="296"/>
      <c r="M22" s="118"/>
    </row>
    <row r="23" spans="1:12" s="260" customFormat="1" ht="18" customHeight="1">
      <c r="A23" s="265"/>
      <c r="B23" s="265"/>
      <c r="C23" s="298" t="s">
        <v>147</v>
      </c>
      <c r="D23" s="301" t="s">
        <v>82</v>
      </c>
      <c r="E23" s="276">
        <f>SUM(E14,E17)</f>
        <v>525008.86</v>
      </c>
      <c r="F23" s="276">
        <f aca="true" t="shared" si="1" ref="F23:K23">SUM(F14,F17)</f>
        <v>524658</v>
      </c>
      <c r="G23" s="276">
        <f t="shared" si="1"/>
        <v>330080</v>
      </c>
      <c r="H23" s="276">
        <f t="shared" si="1"/>
        <v>194577</v>
      </c>
      <c r="I23" s="309">
        <f t="shared" si="1"/>
        <v>350.86</v>
      </c>
      <c r="J23" s="309">
        <f t="shared" si="1"/>
        <v>207.36</v>
      </c>
      <c r="K23" s="286">
        <f t="shared" si="1"/>
        <v>143.5</v>
      </c>
      <c r="L23" s="296"/>
    </row>
    <row r="24" spans="1:11" s="260" customFormat="1" ht="45" customHeight="1">
      <c r="A24" s="265"/>
      <c r="B24" s="265"/>
      <c r="C24" s="310"/>
      <c r="D24" s="301"/>
      <c r="E24" s="265"/>
      <c r="F24" s="265"/>
      <c r="G24" s="265"/>
      <c r="H24" s="265"/>
      <c r="I24" s="265"/>
      <c r="J24" s="265"/>
      <c r="K24" s="265"/>
    </row>
    <row r="25" spans="1:11" s="260" customFormat="1" ht="18" customHeight="1">
      <c r="A25" s="311" t="s">
        <v>148</v>
      </c>
      <c r="B25" s="265"/>
      <c r="C25" s="310"/>
      <c r="D25" s="301"/>
      <c r="E25" s="265"/>
      <c r="F25" s="265"/>
      <c r="G25" s="265"/>
      <c r="H25" s="265"/>
      <c r="I25" s="265"/>
      <c r="J25" s="265"/>
      <c r="K25" s="265"/>
    </row>
    <row r="26" spans="1:4" s="265" customFormat="1" ht="18" customHeight="1">
      <c r="A26" s="311" t="s">
        <v>149</v>
      </c>
      <c r="D26" s="275" t="s">
        <v>82</v>
      </c>
    </row>
    <row r="27" s="265" customFormat="1" ht="2.25" customHeight="1">
      <c r="D27" s="275"/>
    </row>
    <row r="28" spans="1:13" s="260" customFormat="1" ht="18" customHeight="1">
      <c r="A28" s="265"/>
      <c r="B28" s="312"/>
      <c r="C28" s="313" t="s">
        <v>60</v>
      </c>
      <c r="D28" s="301" t="s">
        <v>82</v>
      </c>
      <c r="E28" s="309">
        <f aca="true" t="shared" si="2" ref="E28:J28">SUM(E22-E23)</f>
        <v>-17406.219999999972</v>
      </c>
      <c r="F28" s="309">
        <f t="shared" si="2"/>
        <v>-17365.02999999997</v>
      </c>
      <c r="G28" s="309">
        <f t="shared" si="2"/>
        <v>-18988.02000000002</v>
      </c>
      <c r="H28" s="309">
        <f t="shared" si="2"/>
        <v>1623.9900000000198</v>
      </c>
      <c r="I28" s="309">
        <f t="shared" si="2"/>
        <v>-41.19</v>
      </c>
      <c r="J28" s="309">
        <f t="shared" si="2"/>
        <v>49.860000000000014</v>
      </c>
      <c r="K28" s="286">
        <f>SUM(K22-K23)</f>
        <v>-91.05000000000001</v>
      </c>
      <c r="M28" s="286"/>
    </row>
    <row r="29" spans="1:13" s="260" customFormat="1" ht="18" customHeight="1">
      <c r="A29" s="265"/>
      <c r="B29" s="274"/>
      <c r="C29" s="313" t="s">
        <v>3</v>
      </c>
      <c r="D29" s="301" t="s">
        <v>82</v>
      </c>
      <c r="E29" s="314">
        <f aca="true" t="shared" si="3" ref="E29:K29">SUM(E28/E23)*100</f>
        <v>-3.315414524623446</v>
      </c>
      <c r="F29" s="314">
        <f t="shared" si="3"/>
        <v>-3.309780847714124</v>
      </c>
      <c r="G29" s="314">
        <f t="shared" si="3"/>
        <v>-5.752550896752308</v>
      </c>
      <c r="H29" s="314">
        <f t="shared" si="3"/>
        <v>0.8346258807567286</v>
      </c>
      <c r="I29" s="314">
        <f t="shared" si="3"/>
        <v>-11.739725246537079</v>
      </c>
      <c r="J29" s="314">
        <f t="shared" si="3"/>
        <v>24.045138888888896</v>
      </c>
      <c r="K29" s="320">
        <f t="shared" si="3"/>
        <v>-63.449477351916386</v>
      </c>
      <c r="M29" s="315"/>
    </row>
    <row r="30" spans="1:11" s="78" customFormat="1" ht="18" customHeight="1">
      <c r="A30" s="77"/>
      <c r="B30" s="95"/>
      <c r="C30" s="95"/>
      <c r="D30" s="94"/>
      <c r="E30" s="96"/>
      <c r="F30" s="96"/>
      <c r="G30" s="96"/>
      <c r="H30" s="96"/>
      <c r="I30" s="96"/>
      <c r="J30" s="96"/>
      <c r="K30" s="96"/>
    </row>
    <row r="31" spans="1:11" s="78" customFormat="1" ht="14.25" customHeight="1">
      <c r="A31" s="77"/>
      <c r="B31" s="77"/>
      <c r="C31" s="97"/>
      <c r="D31" s="94"/>
      <c r="E31" s="98"/>
      <c r="F31" s="98"/>
      <c r="G31" s="98"/>
      <c r="H31" s="98"/>
      <c r="I31" s="98"/>
      <c r="J31" s="98"/>
      <c r="K31" s="98"/>
    </row>
    <row r="32" spans="1:11" s="78" customFormat="1" ht="3" customHeight="1">
      <c r="A32" s="80" t="s">
        <v>136</v>
      </c>
      <c r="K32" s="77"/>
    </row>
    <row r="33" spans="1:11" s="78" customFormat="1" ht="15">
      <c r="A33" s="330" t="s">
        <v>159</v>
      </c>
      <c r="K33" s="77"/>
    </row>
    <row r="34" spans="1:11" ht="15">
      <c r="A34" s="215"/>
      <c r="G34" s="78"/>
      <c r="H34" s="78"/>
      <c r="J34" s="78"/>
      <c r="K34" s="77"/>
    </row>
    <row r="35" spans="1:11" ht="15">
      <c r="A35" s="215"/>
      <c r="G35" s="78"/>
      <c r="H35" s="78"/>
      <c r="J35" s="78"/>
      <c r="K35" s="77"/>
    </row>
    <row r="36" spans="7:11" ht="15">
      <c r="G36" s="78"/>
      <c r="H36" s="78"/>
      <c r="J36" s="78"/>
      <c r="K36" s="77"/>
    </row>
    <row r="37" spans="7:11" ht="15">
      <c r="G37" s="78"/>
      <c r="H37" s="78"/>
      <c r="J37" s="78"/>
      <c r="K37" s="77"/>
    </row>
    <row r="38" spans="7:11" ht="15">
      <c r="G38" s="78"/>
      <c r="H38" s="78"/>
      <c r="J38" s="78"/>
      <c r="K38" s="78"/>
    </row>
    <row r="39" spans="7:11" ht="15">
      <c r="G39" s="78"/>
      <c r="H39" s="78"/>
      <c r="J39" s="78"/>
      <c r="K39" s="77"/>
    </row>
    <row r="40" spans="7:11" ht="15">
      <c r="G40" s="78"/>
      <c r="H40" s="78"/>
      <c r="J40" s="78"/>
      <c r="K40" s="77"/>
    </row>
    <row r="41" spans="7:11" ht="15">
      <c r="G41" s="78"/>
      <c r="H41" s="78"/>
      <c r="J41" s="78"/>
      <c r="K41" s="77"/>
    </row>
    <row r="42" spans="7:11" ht="15">
      <c r="G42" s="78"/>
      <c r="H42" s="78"/>
      <c r="J42" s="78"/>
      <c r="K42" s="77"/>
    </row>
    <row r="43" spans="7:11" ht="15">
      <c r="G43" s="78"/>
      <c r="H43" s="78"/>
      <c r="J43" s="78"/>
      <c r="K43" s="77"/>
    </row>
    <row r="44" spans="7:11" ht="15">
      <c r="G44" s="78"/>
      <c r="H44" s="78"/>
      <c r="J44" s="78"/>
      <c r="K44" s="77"/>
    </row>
    <row r="45" spans="1:11" ht="15.75">
      <c r="A45" s="87"/>
      <c r="B45" s="84"/>
      <c r="C45" s="84"/>
      <c r="D45" s="84"/>
      <c r="E45" s="84"/>
      <c r="F45" s="84"/>
      <c r="G45" s="84"/>
      <c r="H45" s="84"/>
      <c r="I45" s="84"/>
      <c r="J45" s="84"/>
      <c r="K45" s="85"/>
    </row>
    <row r="46" spans="1:11" ht="15.75">
      <c r="A46" s="87"/>
      <c r="B46" s="84"/>
      <c r="C46" s="84"/>
      <c r="D46" s="84"/>
      <c r="E46" s="84"/>
      <c r="F46" s="84"/>
      <c r="G46" s="84"/>
      <c r="H46" s="84"/>
      <c r="I46" s="84"/>
      <c r="J46" s="84"/>
      <c r="K46" s="85"/>
    </row>
    <row r="47" spans="1:11" ht="15">
      <c r="A47" s="99"/>
      <c r="B47" s="99"/>
      <c r="C47" s="84"/>
      <c r="D47" s="84"/>
      <c r="E47" s="84"/>
      <c r="F47" s="91"/>
      <c r="G47" s="84"/>
      <c r="H47" s="84"/>
      <c r="I47" s="84"/>
      <c r="J47" s="84"/>
      <c r="K47" s="85"/>
    </row>
    <row r="48" spans="1:11" ht="15">
      <c r="A48" s="99"/>
      <c r="B48" s="99"/>
      <c r="C48" s="99"/>
      <c r="D48" s="99"/>
      <c r="E48" s="99"/>
      <c r="F48" s="91"/>
      <c r="G48" s="84"/>
      <c r="H48" s="84"/>
      <c r="I48" s="84"/>
      <c r="J48" s="84"/>
      <c r="K48" s="85"/>
    </row>
    <row r="49" spans="1:11" ht="15">
      <c r="A49" s="99"/>
      <c r="B49" s="99"/>
      <c r="C49" s="84"/>
      <c r="D49" s="84"/>
      <c r="E49" s="84"/>
      <c r="F49" s="91"/>
      <c r="G49" s="84"/>
      <c r="H49" s="84"/>
      <c r="I49" s="84"/>
      <c r="J49" s="84"/>
      <c r="K49" s="85"/>
    </row>
    <row r="50" spans="1:11" ht="15">
      <c r="A50" s="100"/>
      <c r="B50" s="101"/>
      <c r="G50" s="78"/>
      <c r="H50" s="78"/>
      <c r="J50" s="78"/>
      <c r="K50" s="77"/>
    </row>
    <row r="51" spans="2:11" ht="15">
      <c r="B51" s="100"/>
      <c r="C51" s="100"/>
      <c r="D51" s="100"/>
      <c r="E51" s="100"/>
      <c r="F51" s="102"/>
      <c r="G51" s="94"/>
      <c r="H51" s="100"/>
      <c r="J51" s="78"/>
      <c r="K51" s="77"/>
    </row>
    <row r="52" spans="2:11" ht="15">
      <c r="B52" s="100"/>
      <c r="C52" s="100"/>
      <c r="D52" s="100"/>
      <c r="E52" s="100"/>
      <c r="F52" s="102"/>
      <c r="G52" s="94"/>
      <c r="H52" s="100"/>
      <c r="J52" s="78"/>
      <c r="K52" s="77"/>
    </row>
    <row r="53" spans="2:8" ht="15">
      <c r="B53" s="100"/>
      <c r="C53" s="100"/>
      <c r="D53" s="100"/>
      <c r="E53" s="100"/>
      <c r="F53" s="102"/>
      <c r="G53" s="94"/>
      <c r="H53" s="100"/>
    </row>
    <row r="55" spans="7:11" ht="15">
      <c r="G55" s="78"/>
      <c r="H55" s="78"/>
      <c r="J55" s="78"/>
      <c r="K55" s="77"/>
    </row>
    <row r="56" spans="7:11" ht="15">
      <c r="G56" s="78"/>
      <c r="H56" s="78"/>
      <c r="J56" s="78"/>
      <c r="K56" s="77"/>
    </row>
    <row r="57" spans="7:11" ht="15">
      <c r="G57" s="78"/>
      <c r="H57" s="78"/>
      <c r="J57" s="78"/>
      <c r="K57" s="77"/>
    </row>
    <row r="58" spans="7:11" ht="15">
      <c r="G58" s="78"/>
      <c r="H58" s="78"/>
      <c r="J58" s="78"/>
      <c r="K58" s="77"/>
    </row>
    <row r="59" spans="7:11" ht="15">
      <c r="G59" s="78"/>
      <c r="H59" s="78"/>
      <c r="J59" s="78"/>
      <c r="K59" s="77"/>
    </row>
    <row r="60" spans="7:11" ht="15">
      <c r="G60" s="78"/>
      <c r="H60" s="78"/>
      <c r="J60" s="78"/>
      <c r="K60" s="77"/>
    </row>
    <row r="61" spans="7:11" ht="15">
      <c r="G61" s="78"/>
      <c r="H61" s="78"/>
      <c r="J61" s="78"/>
      <c r="K61" s="77"/>
    </row>
    <row r="62" spans="7:11" ht="15">
      <c r="G62" s="78"/>
      <c r="H62" s="78"/>
      <c r="J62" s="78"/>
      <c r="K62" s="77"/>
    </row>
    <row r="63" spans="7:11" ht="15">
      <c r="G63" s="78"/>
      <c r="H63" s="78"/>
      <c r="J63" s="78"/>
      <c r="K63" s="77"/>
    </row>
    <row r="64" spans="7:11" ht="15">
      <c r="G64" s="78"/>
      <c r="H64" s="78"/>
      <c r="J64" s="78"/>
      <c r="K64" s="77"/>
    </row>
    <row r="65" spans="7:11" ht="15">
      <c r="G65" s="78"/>
      <c r="H65" s="78"/>
      <c r="J65" s="78"/>
      <c r="K65" s="77"/>
    </row>
    <row r="66" spans="7:11" ht="15">
      <c r="G66" s="78"/>
      <c r="H66" s="78"/>
      <c r="J66" s="78"/>
      <c r="K66" s="77"/>
    </row>
    <row r="67" spans="7:11" ht="15">
      <c r="G67" s="78"/>
      <c r="H67" s="78"/>
      <c r="J67" s="78"/>
      <c r="K67" s="77"/>
    </row>
    <row r="68" spans="7:11" ht="15">
      <c r="G68" s="78"/>
      <c r="H68" s="78"/>
      <c r="J68" s="78"/>
      <c r="K68" s="77"/>
    </row>
    <row r="69" spans="7:11" ht="15">
      <c r="G69" s="78"/>
      <c r="H69" s="78"/>
      <c r="J69" s="78"/>
      <c r="K69" s="77"/>
    </row>
  </sheetData>
  <mergeCells count="11">
    <mergeCell ref="A13:B13"/>
    <mergeCell ref="A16:B16"/>
    <mergeCell ref="A3:K3"/>
    <mergeCell ref="A5:D10"/>
    <mergeCell ref="I6:K6"/>
    <mergeCell ref="G7:H7"/>
    <mergeCell ref="J7:K7"/>
    <mergeCell ref="G8:G9"/>
    <mergeCell ref="H8:H9"/>
    <mergeCell ref="J8:J9"/>
    <mergeCell ref="K8:K9"/>
  </mergeCells>
  <printOptions horizontalCentered="1"/>
  <pageMargins left="0.4330708661417323" right="0.4724409448818898" top="0.2755905511811024" bottom="0.1968503937007874" header="0.4330708661417323" footer="0.4724409448818898"/>
  <pageSetup fitToHeight="1" fitToWidth="1" horizontalDpi="300" verticalDpi="300" orientation="portrait" paperSize="9" scale="79" r:id="rId1"/>
  <headerFooter alignWithMargins="0">
    <oddHeader>&amp;L&amp;"Arial,Standard"&amp;10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 Westermayr</dc:creator>
  <cp:keywords/>
  <dc:description/>
  <cp:lastModifiedBy>lfstad-amm</cp:lastModifiedBy>
  <cp:lastPrinted>2011-06-21T06:46:54Z</cp:lastPrinted>
  <dcterms:created xsi:type="dcterms:W3CDTF">2002-01-08T13:44:43Z</dcterms:created>
  <dcterms:modified xsi:type="dcterms:W3CDTF">2011-06-21T08:04:24Z</dcterms:modified>
  <cp:category/>
  <cp:version/>
  <cp:contentType/>
  <cp:contentStatus/>
</cp:coreProperties>
</file>