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drawings/drawing14.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165" windowHeight="5190" tabRatio="660" activeTab="0"/>
  </bookViews>
  <sheets>
    <sheet name="TAB1" sheetId="1" r:id="rId1"/>
    <sheet name="TAB2" sheetId="2" r:id="rId2"/>
    <sheet name="TAB3" sheetId="3" r:id="rId3"/>
    <sheet name="TAB4" sheetId="4" r:id="rId4"/>
    <sheet name="TAB5" sheetId="5" r:id="rId5"/>
    <sheet name="TAB6" sheetId="6" r:id="rId6"/>
    <sheet name="TAB7_8" sheetId="7" r:id="rId7"/>
    <sheet name="TAB09" sheetId="8" r:id="rId8"/>
    <sheet name="TAB10" sheetId="9" r:id="rId9"/>
    <sheet name="TAB11" sheetId="10" r:id="rId10"/>
    <sheet name="TAB12" sheetId="11" r:id="rId11"/>
    <sheet name="TAB13" sheetId="12" r:id="rId12"/>
    <sheet name="TAB14_15" sheetId="13" r:id="rId13"/>
    <sheet name="TAB16" sheetId="14" r:id="rId14"/>
    <sheet name="TAB17_18" sheetId="15" r:id="rId15"/>
    <sheet name="TAB19_20" sheetId="16" r:id="rId16"/>
    <sheet name="TAB21_22" sheetId="17" r:id="rId17"/>
    <sheet name="TAB23_24" sheetId="18" r:id="rId18"/>
    <sheet name="TAB25_26" sheetId="19" r:id="rId19"/>
    <sheet name="TAB27_28" sheetId="20" r:id="rId20"/>
    <sheet name="TAB29_30" sheetId="21" r:id="rId21"/>
    <sheet name="TAB31_32" sheetId="22" r:id="rId22"/>
    <sheet name="Tabelle33" sheetId="23" r:id="rId23"/>
    <sheet name="TAB34" sheetId="24" r:id="rId24"/>
    <sheet name="Tab 35" sheetId="25" r:id="rId25"/>
    <sheet name="TAB36" sheetId="26" r:id="rId26"/>
    <sheet name="TAB37" sheetId="27" r:id="rId27"/>
    <sheet name="Tab 38" sheetId="28" r:id="rId28"/>
    <sheet name="TAB39_40" sheetId="29" r:id="rId29"/>
    <sheet name="TAB41" sheetId="30" r:id="rId30"/>
    <sheet name="TAB42" sheetId="31" r:id="rId31"/>
    <sheet name="TAB43" sheetId="32" r:id="rId32"/>
    <sheet name="TAB44" sheetId="33" r:id="rId33"/>
    <sheet name="TAB45" sheetId="34" r:id="rId34"/>
    <sheet name="TAB46_47" sheetId="35" r:id="rId35"/>
    <sheet name="Tab48_Links" sheetId="36" r:id="rId36"/>
    <sheet name="Tab48_Rechts" sheetId="37" r:id="rId37"/>
    <sheet name="Tab49_S1-Links" sheetId="38" r:id="rId38"/>
    <sheet name="Tab49_S2-Rechts" sheetId="39" r:id="rId39"/>
    <sheet name="Tab49_S3-Links" sheetId="40" r:id="rId40"/>
    <sheet name="Tab49_S4-Rechts" sheetId="41" r:id="rId41"/>
    <sheet name="Tab49_S5-Links" sheetId="42" r:id="rId42"/>
    <sheet name="Tab49_S6-Rechts" sheetId="43" r:id="rId43"/>
    <sheet name="Tab49_S7-Links" sheetId="44" r:id="rId44"/>
    <sheet name="Tab49_S8-Rechts" sheetId="45" r:id="rId45"/>
    <sheet name="TAB50_54" sheetId="46" r:id="rId46"/>
  </sheets>
  <externalReferences>
    <externalReference r:id="rId49"/>
  </externalReferences>
  <definedNames>
    <definedName name="_xlnm.Print_Area" localSheetId="9">'TAB11'!$A$1:$O$84</definedName>
    <definedName name="_xlnm.Print_Area" localSheetId="10">'TAB12'!$A$1:$N$33</definedName>
    <definedName name="_xlnm.Print_Area" localSheetId="13">'TAB16'!$A$1:$S$59</definedName>
    <definedName name="_xlnm.Print_Area" localSheetId="15">'TAB19_20'!$A$1:$AC$72</definedName>
    <definedName name="_xlnm.Print_Area" localSheetId="1">'TAB2'!$A$1:$Q$69</definedName>
    <definedName name="_xlnm.Print_Area" localSheetId="18">'TAB25_26'!$A$1:$AG$97</definedName>
    <definedName name="_xlnm.Print_Area" localSheetId="19">'TAB27_28'!$A$1:$AI$69</definedName>
    <definedName name="_xlnm.Print_Area" localSheetId="20">'TAB29_30'!$A$1:$AF$69</definedName>
    <definedName name="_xlnm.Print_Area" localSheetId="23">'TAB34'!$A$1:$O$94</definedName>
    <definedName name="_xlnm.Print_Area" localSheetId="25">'TAB36'!$A$1:$J$62</definedName>
    <definedName name="_xlnm.Print_Area" localSheetId="28">'TAB39_40'!$A$1:$U$91</definedName>
    <definedName name="_xlnm.Print_Area" localSheetId="29">'TAB41'!$A$1:$O$84</definedName>
    <definedName name="_xlnm.Print_Area" localSheetId="31">'TAB43'!$A$1:$R$115</definedName>
    <definedName name="_xlnm.Print_Area" localSheetId="32">'TAB44'!$A$1:$L$103</definedName>
    <definedName name="_xlnm.Print_Area" localSheetId="33">'TAB45'!$A$1:$O$79</definedName>
    <definedName name="_xlnm.Print_Area" localSheetId="5">'TAB6'!$A$1:$N$90</definedName>
    <definedName name="tab27" localSheetId="20">'TAB29_30'!#REF!</definedName>
    <definedName name="tab27">'TAB27_28'!$A$3:$S$34</definedName>
    <definedName name="tab28" localSheetId="20">'TAB29_30'!#REF!</definedName>
    <definedName name="tab28">'TAB27_28'!$Q$36:$AH$55</definedName>
    <definedName name="tab29" localSheetId="20">'TAB29_30'!$A$3:$L$30</definedName>
    <definedName name="tab29">'TAB27_28'!#REF!</definedName>
    <definedName name="EXTRACT">'[1]TAB14_17'!#REF!</definedName>
  </definedNames>
  <calcPr fullCalcOnLoad="1"/>
</workbook>
</file>

<file path=xl/sharedStrings.xml><?xml version="1.0" encoding="utf-8"?>
<sst xmlns="http://schemas.openxmlformats.org/spreadsheetml/2006/main" count="2715" uniqueCount="1079">
  <si>
    <t>1) Teilnehmer am fremdsprachlichen Unterricht in mehreren Fremdsprachen sind bei jeder dieser Fremdsprachen gezählt. - 2) Hier sind nur Teilnehmer am Wahlunterricht bzw. an Arbeitsgemeinschaften gezählt, die bereits den Pflichtunterricht in derselben Fremdsprache besuchen.</t>
  </si>
  <si>
    <t>28</t>
  </si>
  <si>
    <t>Tabelle 38. Ausländische Schüler der Volksschulen in Bayern 2010/11</t>
  </si>
  <si>
    <t>nach dem Herkunftsland (Staatsangehörigkeit)</t>
  </si>
  <si>
    <t>Herkunftsland</t>
  </si>
  <si>
    <t>Ausländische
Schüler
insgesamt</t>
  </si>
  <si>
    <t>zu-   sammen</t>
  </si>
  <si>
    <t>in Jgst.
1 - 4</t>
  </si>
  <si>
    <t>in Jgst.
5 - 10</t>
  </si>
  <si>
    <t>Europa</t>
  </si>
  <si>
    <t>Europäische Union</t>
  </si>
  <si>
    <t>Belgien</t>
  </si>
  <si>
    <t>Bulgarien</t>
  </si>
  <si>
    <t>Dänemark</t>
  </si>
  <si>
    <t>Estland</t>
  </si>
  <si>
    <t>Finnland</t>
  </si>
  <si>
    <t>Frankreich</t>
  </si>
  <si>
    <t>Griechenland</t>
  </si>
  <si>
    <t>Irland</t>
  </si>
  <si>
    <t>Lettland</t>
  </si>
  <si>
    <t>Litauen</t>
  </si>
  <si>
    <t>Luxemburg</t>
  </si>
  <si>
    <t>Malta</t>
  </si>
  <si>
    <t>Niederlande</t>
  </si>
  <si>
    <t>Österreich</t>
  </si>
  <si>
    <t>Polen</t>
  </si>
  <si>
    <t>Rumänien</t>
  </si>
  <si>
    <t>Schweden</t>
  </si>
  <si>
    <t>Slowakei</t>
  </si>
  <si>
    <t>Slowenien</t>
  </si>
  <si>
    <t>Tschechische Republik</t>
  </si>
  <si>
    <t>Ungarn</t>
  </si>
  <si>
    <t>Vereinigtes Königreich</t>
  </si>
  <si>
    <t>Zypern</t>
  </si>
  <si>
    <t>Übriges Europa</t>
  </si>
  <si>
    <t>Albanien</t>
  </si>
  <si>
    <t>Andorra</t>
  </si>
  <si>
    <t>Bosnien und Herzegowina</t>
  </si>
  <si>
    <t>Island</t>
  </si>
  <si>
    <t>Kosovo</t>
  </si>
  <si>
    <t>Kroatien</t>
  </si>
  <si>
    <t>Liechtenstein</t>
  </si>
  <si>
    <t>Mazedonien</t>
  </si>
  <si>
    <t>Moldau, Republik</t>
  </si>
  <si>
    <t>Monaco</t>
  </si>
  <si>
    <t>Montenegro</t>
  </si>
  <si>
    <t>Norwegen</t>
  </si>
  <si>
    <t>Russische Föderation</t>
  </si>
  <si>
    <t>San Marino</t>
  </si>
  <si>
    <t>Schweiz</t>
  </si>
  <si>
    <t>Serbien</t>
  </si>
  <si>
    <t>Ukraine</t>
  </si>
  <si>
    <t>Vatikanstadt</t>
  </si>
  <si>
    <t>Weißrussland</t>
  </si>
  <si>
    <t>Afrika</t>
  </si>
  <si>
    <t>Marokko</t>
  </si>
  <si>
    <t>Tunesien</t>
  </si>
  <si>
    <t>Übriges Afrika</t>
  </si>
  <si>
    <t>Amerika</t>
  </si>
  <si>
    <t>Vereinigte Staaten</t>
  </si>
  <si>
    <t>Übriges Amerika</t>
  </si>
  <si>
    <t>Asien</t>
  </si>
  <si>
    <t>Irak</t>
  </si>
  <si>
    <t>Iran, Islamische Republik</t>
  </si>
  <si>
    <t>Israel</t>
  </si>
  <si>
    <t>Australien, Ozeanien</t>
  </si>
  <si>
    <t>Staatenlos</t>
  </si>
  <si>
    <t>Ungeklärt</t>
  </si>
  <si>
    <t>1) Einschl. der Teilgebiete der ehemaligen Sowjetunion (ohne Estland, Lettland, Litauen, Moldau, Russland, Ukraine und Weißrussland).</t>
  </si>
  <si>
    <r>
      <t>Übriges Asien</t>
    </r>
    <r>
      <rPr>
        <vertAlign val="superscript"/>
        <sz val="8"/>
        <rFont val="Arial"/>
        <family val="2"/>
      </rPr>
      <t xml:space="preserve"> 1)</t>
    </r>
    <r>
      <rPr>
        <sz val="8"/>
        <rFont val="Arial"/>
        <family val="2"/>
      </rPr>
      <t xml:space="preserve"> .............................</t>
    </r>
  </si>
  <si>
    <t>29</t>
  </si>
  <si>
    <t>Lehrkräfte</t>
  </si>
  <si>
    <t>Tabelle 39. Lehrkräfte an den Volksschulen in Bayern 2010/11 nach dem Lehramt</t>
  </si>
  <si>
    <t>Beschäftigungsverhältnis/
Beschäftigungsumfang</t>
  </si>
  <si>
    <t>öffentlichen
Volksschulen</t>
  </si>
  <si>
    <t>privaten
Volksschulen</t>
  </si>
  <si>
    <t>und ohne Lehrkräfte im Aushilfsdienst</t>
  </si>
  <si>
    <t xml:space="preserve">Fachlehrkräfte ohne langfristig abwesende </t>
  </si>
  <si>
    <t>und ohne Fachlehrkräfte im Aushilfsdienst</t>
  </si>
  <si>
    <t>Fachlehrkräfte im Aushilfsdienst</t>
  </si>
  <si>
    <t>Fachlehrkräfte, die mit Dienstbezügen abwe-</t>
  </si>
  <si>
    <t>dar. Lehrkräfte mit Altersteilzeit</t>
  </si>
  <si>
    <t>im Teilzeitmodell</t>
  </si>
  <si>
    <t xml:space="preserve">in der Ansparphase des Blockmodells </t>
  </si>
  <si>
    <t xml:space="preserve">1) Aussiedlerschüler, die vom 2.10.2009 bis 1.10.2010 nach Deutschland zugezogen waren und am 1.10.2010 eine Volksschule besuchten. </t>
  </si>
  <si>
    <t>Lehrkräfte im Freistellungsjahr des</t>
  </si>
  <si>
    <t xml:space="preserve"> Freistellungsmodells (Sabbatjahr)</t>
  </si>
  <si>
    <t>Fachlehrkräfte im Freistellungsjahr des</t>
  </si>
  <si>
    <t>Mehrarbeit/Überstunden leistende Lehrkräfte</t>
  </si>
  <si>
    <t>Lehrkräfte mit weniger als der Hälfte der Unter-</t>
  </si>
  <si>
    <t>Übrige Beschäftigungsverhältnisse zusammen</t>
  </si>
  <si>
    <t xml:space="preserve">             Insgesamt </t>
  </si>
  <si>
    <t xml:space="preserve">Tabelle 40. Mit Dienstbezügen abwesende vollzeit- und teilzeitbeschäftigte Lehrkräfte sowie </t>
  </si>
  <si>
    <t xml:space="preserve">Lehrkräfte mit Altersteilzeit in der Freistellungsphase des Blockmodells </t>
  </si>
  <si>
    <t>an den Volksschulen in Bayern 2010/11 nach dem Schulträger</t>
  </si>
  <si>
    <t>Beschäftigungsumfang</t>
  </si>
  <si>
    <t>Schulträger</t>
  </si>
  <si>
    <t>Vollzeitbe-
schäftigte</t>
  </si>
  <si>
    <t xml:space="preserve">  öffentlich</t>
  </si>
  <si>
    <t xml:space="preserve">  privat</t>
  </si>
  <si>
    <t>Fachlehrkräfte</t>
  </si>
  <si>
    <t>Lehrkräfte mit Altersteilzeit in der 
Freistellungsphase des Blockmodells, die 
letztmals an einer Volksschule unterrichtet 
haben</t>
  </si>
  <si>
    <r>
      <t>Lehrkräfte</t>
    </r>
    <r>
      <rPr>
        <vertAlign val="superscript"/>
        <sz val="8"/>
        <rFont val="Arial"/>
        <family val="2"/>
      </rPr>
      <t>1)</t>
    </r>
    <r>
      <rPr>
        <sz val="8"/>
        <rFont val="Arial"/>
        <family val="0"/>
      </rPr>
      <t xml:space="preserve"> ohne langfristig abwesende </t>
    </r>
  </si>
  <si>
    <r>
      <t>Lehrkräfte</t>
    </r>
    <r>
      <rPr>
        <vertAlign val="superscript"/>
        <sz val="8"/>
        <rFont val="Arial"/>
        <family val="2"/>
      </rPr>
      <t xml:space="preserve">1) </t>
    </r>
    <r>
      <rPr>
        <sz val="8"/>
        <rFont val="Arial"/>
        <family val="0"/>
      </rPr>
      <t>im Aushilfsdienst………………………………</t>
    </r>
  </si>
  <si>
    <r>
      <t>Lehrkräfte</t>
    </r>
    <r>
      <rPr>
        <vertAlign val="superscript"/>
        <sz val="8"/>
        <rFont val="Arial"/>
        <family val="2"/>
      </rPr>
      <t>1)</t>
    </r>
    <r>
      <rPr>
        <sz val="8"/>
        <rFont val="Arial"/>
        <family val="2"/>
      </rPr>
      <t>, die mit Dienstbezügen abwesend sind</t>
    </r>
    <r>
      <rPr>
        <vertAlign val="superscript"/>
        <sz val="8"/>
        <rFont val="Arial"/>
        <family val="2"/>
      </rPr>
      <t xml:space="preserve"> 2)</t>
    </r>
    <r>
      <rPr>
        <sz val="8"/>
        <rFont val="Arial"/>
        <family val="2"/>
      </rPr>
      <t xml:space="preserve"> ....................</t>
    </r>
  </si>
  <si>
    <r>
      <t>send sind</t>
    </r>
    <r>
      <rPr>
        <vertAlign val="superscript"/>
        <sz val="8"/>
        <rFont val="Arial"/>
        <family val="2"/>
      </rPr>
      <t xml:space="preserve"> 2)</t>
    </r>
    <r>
      <rPr>
        <sz val="8"/>
        <rFont val="Arial"/>
        <family val="0"/>
      </rPr>
      <t xml:space="preserve"> ......................................................................</t>
    </r>
  </si>
  <si>
    <r>
      <t>Voll- und teilzeitbeschäftigte Lehrkräfte</t>
    </r>
    <r>
      <rPr>
        <b/>
        <vertAlign val="superscript"/>
        <sz val="8"/>
        <rFont val="Arial"/>
        <family val="2"/>
      </rPr>
      <t>3)</t>
    </r>
    <r>
      <rPr>
        <b/>
        <sz val="8"/>
        <rFont val="Arial"/>
        <family val="2"/>
      </rPr>
      <t xml:space="preserve"> zusammen..................</t>
    </r>
  </si>
  <si>
    <r>
      <t>Lehramtsanwärter</t>
    </r>
    <r>
      <rPr>
        <vertAlign val="superscript"/>
        <sz val="8"/>
        <rFont val="Arial"/>
        <family val="2"/>
      </rPr>
      <t xml:space="preserve"> 4)</t>
    </r>
    <r>
      <rPr>
        <sz val="8"/>
        <rFont val="Arial"/>
        <family val="2"/>
      </rPr>
      <t xml:space="preserve"> ................................................................</t>
    </r>
  </si>
  <si>
    <r>
      <t>Fachlehreranwärter</t>
    </r>
    <r>
      <rPr>
        <vertAlign val="superscript"/>
        <sz val="8"/>
        <rFont val="Arial"/>
        <family val="2"/>
      </rPr>
      <t xml:space="preserve"> 4)</t>
    </r>
    <r>
      <rPr>
        <sz val="8"/>
        <rFont val="Arial"/>
        <family val="2"/>
      </rPr>
      <t xml:space="preserve"> ...............................................................</t>
    </r>
  </si>
  <si>
    <r>
      <t>richtspflichtzeit</t>
    </r>
    <r>
      <rPr>
        <vertAlign val="superscript"/>
        <sz val="8"/>
        <rFont val="Arial"/>
        <family val="2"/>
      </rPr>
      <t xml:space="preserve"> 5)</t>
    </r>
    <r>
      <rPr>
        <sz val="8"/>
        <rFont val="Arial"/>
        <family val="0"/>
      </rPr>
      <t>……………………………………………….</t>
    </r>
  </si>
  <si>
    <r>
      <t>Förderlehrkräfte</t>
    </r>
    <r>
      <rPr>
        <vertAlign val="superscript"/>
        <sz val="8"/>
        <rFont val="Arial"/>
        <family val="2"/>
      </rPr>
      <t>6)</t>
    </r>
    <r>
      <rPr>
        <sz val="8"/>
        <rFont val="Arial"/>
        <family val="2"/>
      </rPr>
      <t xml:space="preserve"> ....................................................................</t>
    </r>
  </si>
  <si>
    <r>
      <t>Lehrkräfte</t>
    </r>
    <r>
      <rPr>
        <vertAlign val="superscript"/>
        <sz val="8"/>
        <rFont val="Arial"/>
        <family val="0"/>
      </rPr>
      <t>1)</t>
    </r>
    <r>
      <rPr>
        <sz val="8"/>
        <rFont val="Arial"/>
        <family val="0"/>
      </rPr>
      <t>, die im Rahmen
ihrer Unterrichtspflichtzeit
ausschließlich oder
überwiegend an einer 
Volksschule tätig waren</t>
    </r>
  </si>
  <si>
    <r>
      <t>Lehrkräfte</t>
    </r>
    <r>
      <rPr>
        <vertAlign val="superscript"/>
        <sz val="8"/>
        <rFont val="Arial"/>
        <family val="2"/>
      </rPr>
      <t>3)</t>
    </r>
  </si>
  <si>
    <r>
      <t>Teilzeitbe-
schäftigte</t>
    </r>
    <r>
      <rPr>
        <vertAlign val="superscript"/>
        <sz val="8"/>
        <rFont val="Arial"/>
        <family val="0"/>
      </rPr>
      <t>2)</t>
    </r>
  </si>
  <si>
    <t xml:space="preserve">1) Einschl. kirchlicher Religionslehrkräfte (Laienkatecheten und Geistliche) sowie abgeordneter Gymnasial-, Realschul- bzw. Berufsschullehrkräfte           (z. B. als Klassenlehrer bzw. fachbezogen tätig). - 2) Z. B. wegen Kur, langfristiger Krankheit oder Mutterschutz. - 3) Teilzeitbeschäftigt sind Lehrkräfte mit mindestens der Hälfte der Unterrichtspflichtzeit. - 4) Nur soweit diese eigenverantwortlich Unterricht erteilen und einschl. Angestellte im ergänzenden Vorbereitungsdienst oder Probeschuldienst. - 5) Mitgezählt wurden auch Lehrkräfte im Aushilfsdienst mit weniger als der Hälfte der Unterrichtspflichtzeit. - 6) Nur soweit diese eigenverantwortlich Unterricht erteilen. </t>
  </si>
  <si>
    <t>1) Mit Dienstbezügen abwesende Lehrkräfte (z. B. wegen Kur, langfristiger Krankheit oder Mutterschutz), die lt. Stundenplan nicht zum Unterrichts- einsatz vorgesehen waren. - 2) Teilzeitbeschäftigt sind Lehrkräfte mit mindestens der Hälfte der Unterrichtspflichtzeit. - 3) Einschl. kirchlicher Religionslehrkräfte (Laienkatecheten und Geistliche) sowie abgeordneter Gymnasial-, Realschul- bzw. Berufsschullehrkräfte (z. B. als Klassenlehrer bzw. fachbezogen tätig).</t>
  </si>
  <si>
    <t>30</t>
  </si>
  <si>
    <t>Tabelle 41. Vollzeit- und teilzeitbeschäftigte Lehrkräfte an den Volksschulen in Bayern 2010/11</t>
  </si>
  <si>
    <t>Schul-
träger</t>
  </si>
  <si>
    <t xml:space="preserve">          außerdem</t>
  </si>
  <si>
    <t>öffentlich</t>
  </si>
  <si>
    <t>privat</t>
  </si>
  <si>
    <r>
      <t>Vollzeit- und teilzeit-
beschäftigte Lehrkräfte</t>
    </r>
    <r>
      <rPr>
        <vertAlign val="superscript"/>
        <sz val="8"/>
        <rFont val="Arial"/>
        <family val="2"/>
      </rPr>
      <t xml:space="preserve"> </t>
    </r>
    <r>
      <rPr>
        <vertAlign val="superscript"/>
        <sz val="8"/>
        <rFont val="Arial"/>
        <family val="0"/>
      </rPr>
      <t>1)</t>
    </r>
  </si>
  <si>
    <r>
      <t>Lehrkräfte</t>
    </r>
    <r>
      <rPr>
        <vertAlign val="superscript"/>
        <sz val="8"/>
        <rFont val="Arial"/>
        <family val="2"/>
      </rPr>
      <t xml:space="preserve"> </t>
    </r>
    <r>
      <rPr>
        <vertAlign val="superscript"/>
        <sz val="8"/>
        <rFont val="Arial"/>
        <family val="0"/>
      </rPr>
      <t>2)</t>
    </r>
  </si>
  <si>
    <r>
      <t>LAA und FLA</t>
    </r>
    <r>
      <rPr>
        <vertAlign val="superscript"/>
        <sz val="8"/>
        <rFont val="Arial"/>
        <family val="0"/>
      </rPr>
      <t>3)</t>
    </r>
  </si>
  <si>
    <t xml:space="preserve">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- 2) Einschl. kirchlicher Religionslehrkräfte (Laienkatecheten  und Geistliche) sowie abgeordneter Gymnasial-,                   Realschul- bzw. Berufsschullehrkräfte (z. B. als Klassenlehrer bzw. fachbezogen tätig). - 3) Lehramtsanwärter und Fachlehreranwärter, soweit diese eigenverantwortlich Unterricht erteilen, einschl. der Angestellten im ergänzenden Vorbereitungsdienst oder Probeschuldienst. </t>
  </si>
  <si>
    <t>31</t>
  </si>
  <si>
    <t xml:space="preserve">Tabelle 42. Vollzeit- und teilzeitbeschäftigte Lehrkräfte an den Volksschulen in Bayern </t>
  </si>
  <si>
    <t xml:space="preserve">2010/11 nach Altersgruppen </t>
  </si>
  <si>
    <t>davon im Alter von ... Jahren</t>
  </si>
  <si>
    <t>unter
25</t>
  </si>
  <si>
    <t>65
oder
mehr</t>
  </si>
  <si>
    <t>bis unter</t>
  </si>
  <si>
    <t xml:space="preserve">dar. </t>
  </si>
  <si>
    <r>
      <t>Voll.- u.
teilzeitb.
Lehr-
kräfte
insge-
samt</t>
    </r>
    <r>
      <rPr>
        <vertAlign val="superscript"/>
        <sz val="8"/>
        <rFont val="Arial"/>
        <family val="0"/>
      </rPr>
      <t>1)</t>
    </r>
  </si>
  <si>
    <t>1) Einschl. Lehrkräfte im Aushilfsdienst, kirchlicher Religionslehrkräfte (Laienkatecheten und Geistliche) sowie der mit Dienstbezügen abwesenden Lehrkräfte (z. B. wegen Kur, langfristiger Krankheit oder Mutterschutz), ohne Lehramts- und Fachlehreranwärter und Angestellte im ergänzenden Vorbereitungs- oder Probeschuldienst. Teilzeitbeschäftigt sind Lehrkräfte mit mindestens der Hälfte der Unterrichtspflichtzeit.</t>
  </si>
  <si>
    <t>32</t>
  </si>
  <si>
    <t>Tabelle 43. Vollzeit- und teilzeitbeschäftigte Lehrkräfte an den Volksschulen in Bayern 2010/11</t>
  </si>
  <si>
    <t>nach dem Beschäftigungsverhältnis, Lehramt und nach Altersgruppen</t>
  </si>
  <si>
    <t>Einsatzort
————
Schulträger
————
Beschäftigungs-
verhältnis</t>
  </si>
  <si>
    <t>Lehramt
(an)</t>
  </si>
  <si>
    <t>Geschl.</t>
  </si>
  <si>
    <t xml:space="preserve">Überwiegend an Grundschulen eingesetzte Lehrkräfte   </t>
  </si>
  <si>
    <t>(ohne GS/HS)</t>
  </si>
  <si>
    <t>(ohne VS)</t>
  </si>
  <si>
    <t>kirchl. Religions-
lehrkräfte</t>
  </si>
  <si>
    <t>Überwiegend an Hauptschulen eingesetzte Lehrkräfte</t>
  </si>
  <si>
    <t>Lehrkräfte insgesamt</t>
  </si>
  <si>
    <t xml:space="preserve">    an privaten Schulen</t>
  </si>
  <si>
    <t>darunter teilzeitbeschäftigt:</t>
  </si>
  <si>
    <t>Zusammen</t>
  </si>
  <si>
    <t>zus.</t>
  </si>
  <si>
    <r>
      <t>Voll.- u.
teilzeitb.
Lehr-
kräfte
insge-
samt</t>
    </r>
    <r>
      <rPr>
        <vertAlign val="superscript"/>
        <sz val="8"/>
        <rFont val="Arial"/>
        <family val="2"/>
      </rPr>
      <t xml:space="preserve"> 1)</t>
    </r>
  </si>
  <si>
    <r>
      <t>Volksschulen</t>
    </r>
    <r>
      <rPr>
        <vertAlign val="superscript"/>
        <sz val="8"/>
        <rFont val="Arial"/>
        <family val="2"/>
      </rPr>
      <t xml:space="preserve"> 2)</t>
    </r>
  </si>
  <si>
    <t>1) Einschl. Lehrkräfte im Aushilfsdienst, kirchlicher Religionslehrkräfte (Laienkatecheten und Geistliche) sowie der mit Dienstbezügen ab-           wesenden Lehrkräfte (z. B. wegen Kur, langfristiger Krankheit oder Mutterschutz). Teilzeitbeschäftigt sind Lehrkräfte mit mindestens der Hälfte der Unterrichtspflichtzeit. - 2) Einschl. abgeordneter Gymnasial-, Realschul- bzw. Berufsschullehrkräfte (z. B. als Klassenlehrer bzw. fachbezogen         tätig) sowie sonstige, nicht aufgeführte Lehrkräfte.</t>
  </si>
  <si>
    <t>33</t>
  </si>
  <si>
    <t>Tabelle 44. Vollzeit- und teilzeitbeschäftigte Fachlehrkräfte an den Volksschulen in Bayern 2010/11</t>
  </si>
  <si>
    <t>nach den Fächern ihrer Lehrbefähigung</t>
  </si>
  <si>
    <t>Lehrbefähigung</t>
  </si>
  <si>
    <t>Deutsch</t>
  </si>
  <si>
    <t>Deutsch als Zweitsprache</t>
  </si>
  <si>
    <t>Sonstige Fremdsprachen</t>
  </si>
  <si>
    <t>Biologie</t>
  </si>
  <si>
    <t>Chemie</t>
  </si>
  <si>
    <t>Mathematik</t>
  </si>
  <si>
    <t>Physik</t>
  </si>
  <si>
    <t>Arbeitswissenschaft</t>
  </si>
  <si>
    <t>Erdkunde</t>
  </si>
  <si>
    <t>Ethik (nach LPO)</t>
  </si>
  <si>
    <t>Evangelische Religionslehre</t>
  </si>
  <si>
    <t>Katholische Religionslehre</t>
  </si>
  <si>
    <t>Geschichte</t>
  </si>
  <si>
    <t>Heimat- und Sachkunde</t>
  </si>
  <si>
    <t>Psychologie</t>
  </si>
  <si>
    <t>Sozialkunde</t>
  </si>
  <si>
    <t>Handarbeit (Textilarbeit)</t>
  </si>
  <si>
    <t>Kunsterziehung</t>
  </si>
  <si>
    <t>Technisches Werken</t>
  </si>
  <si>
    <t>Technisches Zeichnen</t>
  </si>
  <si>
    <t>Werken</t>
  </si>
  <si>
    <t>Kommunikationstechnik</t>
  </si>
  <si>
    <t>Maschinenschreiben</t>
  </si>
  <si>
    <t>Medienpädagogik</t>
  </si>
  <si>
    <t>Textverarbeitung</t>
  </si>
  <si>
    <t>Ernährung und Gestaltung</t>
  </si>
  <si>
    <t>Hauswirtschaft</t>
  </si>
  <si>
    <t>Sport männlich</t>
  </si>
  <si>
    <t>Sport weiblich</t>
  </si>
  <si>
    <t>Darstellendes Spiel</t>
  </si>
  <si>
    <t>Beratungslehrer</t>
  </si>
  <si>
    <t>Integrationsförderung</t>
  </si>
  <si>
    <t>Didaktik an Grundschule</t>
  </si>
  <si>
    <t>Didaktik an Hauptschule</t>
  </si>
  <si>
    <t>Lehramt an Sonderschulen</t>
  </si>
  <si>
    <t>Lehramt an Volksschulen</t>
  </si>
  <si>
    <r>
      <t>Vollzeit- und teilzeit-
beschäftigte Fachlehrkräfte</t>
    </r>
    <r>
      <rPr>
        <sz val="8"/>
        <rFont val="Arial"/>
        <family val="2"/>
      </rPr>
      <t xml:space="preserve"> </t>
    </r>
    <r>
      <rPr>
        <vertAlign val="superscript"/>
        <sz val="8"/>
        <rFont val="Arial"/>
        <family val="2"/>
      </rPr>
      <t>1)</t>
    </r>
  </si>
  <si>
    <t>1) Einschl. Lehrkräfte im Aushilfsdienst sowie der mit Dienstbezügen abwesenden Lehrkräfte (z. B. wegen Kur, langfristiger Krankheit oder Mutterschutz). Teilzeitbeschäftigt sind Lehrkräfte mit mindestens der Hälfte der Unterrichtspflichtzeit. Lehrkräfte mit mehreren Lehrbefähigungen sind bei jedem dieser Fächer gezählt.</t>
  </si>
  <si>
    <t>34</t>
  </si>
  <si>
    <t>Tabelle 45. Stunden der Lehrkräfte in einer normalen Schulwoche an Volksschulen in Bayern 2010/11</t>
  </si>
  <si>
    <t>Stunden der Lehrkräfte pro Woche</t>
  </si>
  <si>
    <t>erteilte Unterrichts-
stunden von</t>
  </si>
  <si>
    <t>darunter
an öffentl.
Volks-
schulen</t>
  </si>
  <si>
    <t>Anrechnungs-
stunden</t>
  </si>
  <si>
    <t>Ermäßigungs-
stunden</t>
  </si>
  <si>
    <t>männ-
lichen</t>
  </si>
  <si>
    <t>weib-
lichen</t>
  </si>
  <si>
    <t xml:space="preserve">sämt-
lichen </t>
  </si>
  <si>
    <t>zu-
sammen</t>
  </si>
  <si>
    <t>dar. an
öffentl.
Volks-
schulen</t>
  </si>
  <si>
    <t>Lehrkräften</t>
  </si>
  <si>
    <t>Vollzeit-</t>
  </si>
  <si>
    <t>Teilzeit-</t>
  </si>
  <si>
    <t xml:space="preserve">Mehrarbeit/Überstunden </t>
  </si>
  <si>
    <t>Lehrkräfte mit weniger als der</t>
  </si>
  <si>
    <t>Hälfte der Unterrichts-</t>
  </si>
  <si>
    <t>pflichtzeit</t>
  </si>
  <si>
    <t xml:space="preserve">  im Teilzeitmodell</t>
  </si>
  <si>
    <t xml:space="preserve">  in der Ansparphase des </t>
  </si>
  <si>
    <t xml:space="preserve">     Blockmodells</t>
  </si>
  <si>
    <r>
      <t>für kurzfristige
Aushilfen</t>
    </r>
    <r>
      <rPr>
        <vertAlign val="superscript"/>
        <sz val="8"/>
        <rFont val="Arial"/>
        <family val="2"/>
      </rPr>
      <t>1)</t>
    </r>
  </si>
  <si>
    <r>
      <t xml:space="preserve">Lehrkräfte </t>
    </r>
    <r>
      <rPr>
        <vertAlign val="superscript"/>
        <sz val="8"/>
        <rFont val="Arial"/>
        <family val="2"/>
      </rPr>
      <t>4)</t>
    </r>
    <r>
      <rPr>
        <sz val="8"/>
        <rFont val="Arial"/>
        <family val="0"/>
      </rPr>
      <t>……….</t>
    </r>
  </si>
  <si>
    <r>
      <t xml:space="preserve">beschäftigte </t>
    </r>
    <r>
      <rPr>
        <vertAlign val="superscript"/>
        <sz val="8"/>
        <rFont val="Arial"/>
        <family val="2"/>
      </rPr>
      <t>2)</t>
    </r>
  </si>
  <si>
    <r>
      <t xml:space="preserve">beschäftigte </t>
    </r>
    <r>
      <rPr>
        <vertAlign val="superscript"/>
        <sz val="8"/>
        <rFont val="Arial"/>
        <family val="2"/>
      </rPr>
      <t>3)</t>
    </r>
  </si>
  <si>
    <r>
      <t xml:space="preserve">leistende Lehrkräfte </t>
    </r>
    <r>
      <rPr>
        <vertAlign val="superscript"/>
        <sz val="8"/>
        <rFont val="Arial"/>
        <family val="2"/>
      </rPr>
      <t xml:space="preserve"> 5)</t>
    </r>
    <r>
      <rPr>
        <sz val="8"/>
        <rFont val="Arial"/>
        <family val="2"/>
      </rPr>
      <t xml:space="preserve"> ...............</t>
    </r>
  </si>
  <si>
    <r>
      <t xml:space="preserve">Lehramtsanwärter </t>
    </r>
    <r>
      <rPr>
        <vertAlign val="superscript"/>
        <sz val="8"/>
        <rFont val="Arial"/>
        <family val="2"/>
      </rPr>
      <t xml:space="preserve"> 6) </t>
    </r>
    <r>
      <rPr>
        <sz val="8"/>
        <rFont val="Arial"/>
        <family val="2"/>
      </rPr>
      <t>........................</t>
    </r>
  </si>
  <si>
    <r>
      <t>Fachlehreranwärter</t>
    </r>
    <r>
      <rPr>
        <vertAlign val="superscript"/>
        <sz val="8"/>
        <rFont val="Arial"/>
        <family val="2"/>
      </rPr>
      <t xml:space="preserve">  6)</t>
    </r>
    <r>
      <rPr>
        <sz val="8"/>
        <rFont val="Arial"/>
        <family val="2"/>
      </rPr>
      <t xml:space="preserve"> ......................</t>
    </r>
  </si>
  <si>
    <r>
      <t>Förderlehrkräfte</t>
    </r>
    <r>
      <rPr>
        <vertAlign val="superscript"/>
        <sz val="8"/>
        <rFont val="Arial"/>
        <family val="2"/>
      </rPr>
      <t xml:space="preserve"> 7)</t>
    </r>
    <r>
      <rPr>
        <sz val="8"/>
        <rFont val="Arial"/>
        <family val="2"/>
      </rPr>
      <t xml:space="preserve"> ...........................</t>
    </r>
  </si>
  <si>
    <r>
      <t xml:space="preserve">dar. Lehrkräfte mit Altersteilzeit  </t>
    </r>
    <r>
      <rPr>
        <vertAlign val="superscript"/>
        <sz val="8"/>
        <rFont val="Arial"/>
        <family val="2"/>
      </rPr>
      <t>8)</t>
    </r>
  </si>
  <si>
    <r>
      <t>leistende Lehrkräfte</t>
    </r>
    <r>
      <rPr>
        <vertAlign val="superscript"/>
        <sz val="8"/>
        <rFont val="Arial"/>
        <family val="2"/>
      </rPr>
      <t xml:space="preserve">  5)</t>
    </r>
    <r>
      <rPr>
        <sz val="8"/>
        <rFont val="Arial"/>
        <family val="2"/>
      </rPr>
      <t xml:space="preserve"> ...............</t>
    </r>
  </si>
  <si>
    <t>1) Stunden derjenigen Lehrkräfte im Aushilfsdienst, die für kurzfristig abwesende Lehrkräfte eingesetzt oder in der Stichwoche nicht eingesetzt    waren. Die Stunden der Aushilfslehrkräfte, die für langfristig abwesende Lehrkräfte eingesetzt waren, sind in den Unterrichtsstunden enthalten.               - 2) Lehrkräfte mit der vollen Unterrichtspflichtzeit. Einschl. kirchlicher Religionslehrkräfte (Laienkatecheten und Geistliche). - 3) Lehrkräfte mit mindestens der Hälfte der Unterrichtspflichtzeit. Einschl. kirchlicher Religionslehrkräfte (Laienkatecheten und Geistliche). - 4) Einschl.           kirchlicher Religionslehrkräfte (Laienkatecheten und Geistliche) sowie abgeordneter Gymnasial-, Realschul- bzw. Berufsschullehrkräfte (z. B. als Klassenlehrer bzw. fachbezogen tätig). - 5) Unterrichtstätigkeit über die Unterrichtspflichtzeit hinaus. - 6) Nur soweit diese eigenverantwortlich Unterricht erteilen, einschl. Angestellte im ergänzenden Vorbereitungs- oder Probeschuldienst. - 7) Nur soweit diese eigenverantwortlich          Unterricht erteilen. - 8) Ohne Lehrkräfte der MSD.</t>
  </si>
  <si>
    <t>35</t>
  </si>
  <si>
    <t>Tabelle 46. Vollzeit- und teilzeitbeschäftigte ausländische Lehrkräfte in Bayern 2010/11</t>
  </si>
  <si>
    <r>
      <t>Vollzeit-
und teilzeit-
beschäftigte
ausländische
Lehrkräfte
insgesamt</t>
    </r>
    <r>
      <rPr>
        <vertAlign val="superscript"/>
        <sz val="8"/>
        <rFont val="Arial"/>
        <family val="2"/>
      </rPr>
      <t xml:space="preserve"> 1)</t>
    </r>
  </si>
  <si>
    <t>davon aus (der)</t>
  </si>
  <si>
    <t>Belgien,
Nieder-
lande,
Luxem-
burg</t>
  </si>
  <si>
    <t>Frank-
reich</t>
  </si>
  <si>
    <t>Ver-
einigtes
König-
reich</t>
  </si>
  <si>
    <r>
      <t>ehem.
SFR
Jugos-
lawien</t>
    </r>
    <r>
      <rPr>
        <vertAlign val="superscript"/>
        <sz val="8"/>
        <rFont val="Arial"/>
        <family val="2"/>
      </rPr>
      <t xml:space="preserve"> 2)</t>
    </r>
  </si>
  <si>
    <t>Öster-
reich</t>
  </si>
  <si>
    <t>Por-
tugal</t>
  </si>
  <si>
    <t>Spa-
nien</t>
  </si>
  <si>
    <t>Tür-
kei</t>
  </si>
  <si>
    <t>sons-
tigen
Staa-
ten</t>
  </si>
  <si>
    <t>staaten-
los</t>
  </si>
  <si>
    <t>Öffentlich</t>
  </si>
  <si>
    <t>1) Auch in den Tabellen 39 bis 44 enthalten. - 2) Bosnien und Herzegowina, Kosovo, Kroatien, Mazedonien, Montenegro, Serbien und Slowenien.</t>
  </si>
  <si>
    <t>Jahr</t>
  </si>
  <si>
    <t>Staat</t>
  </si>
  <si>
    <t>Kommunen</t>
  </si>
  <si>
    <t>Brutto-
ausgaben</t>
  </si>
  <si>
    <t>Personal-
ausgaben</t>
  </si>
  <si>
    <t>laufender
Sachaufwand</t>
  </si>
  <si>
    <t>Sachinves-
titionen</t>
  </si>
  <si>
    <t xml:space="preserve">1982 </t>
  </si>
  <si>
    <t>1983</t>
  </si>
  <si>
    <t>1985</t>
  </si>
  <si>
    <t>1986</t>
  </si>
  <si>
    <t>1987</t>
  </si>
  <si>
    <t>1988</t>
  </si>
  <si>
    <t>1989</t>
  </si>
  <si>
    <t>1990</t>
  </si>
  <si>
    <t>1991</t>
  </si>
  <si>
    <t>1992</t>
  </si>
  <si>
    <t>1993</t>
  </si>
  <si>
    <t>2006</t>
  </si>
  <si>
    <t>2007</t>
  </si>
  <si>
    <t>2008</t>
  </si>
  <si>
    <t>2009</t>
  </si>
  <si>
    <t xml:space="preserve">1) Ohne Versorgungsausgaben und Beihilfen, Schülerbeförderung, Lernmittelzuschüsse, Ausbildungsförderung. - 2) Errechnet aus DM-Beträgen in Millionen, daher können die Angaben rundungsbedingte Fehler aufweisen. - 3) Ab 1984 einschl. Schulverbände. </t>
  </si>
  <si>
    <t>Quelle: Statistisches Bundesamt, Fachserie 14, Reihe 3.4</t>
  </si>
  <si>
    <r>
      <t>Tabelle 47. Ausgaben</t>
    </r>
    <r>
      <rPr>
        <b/>
        <vertAlign val="superscript"/>
        <sz val="10"/>
        <rFont val="Arial"/>
        <family val="2"/>
      </rPr>
      <t>1)</t>
    </r>
    <r>
      <rPr>
        <b/>
        <sz val="10"/>
        <rFont val="Arial"/>
        <family val="2"/>
      </rPr>
      <t xml:space="preserve"> von Staat und Kommunen für die Volksschulen in Bayern seit 1982</t>
    </r>
  </si>
  <si>
    <r>
      <t>Millionen Euro</t>
    </r>
    <r>
      <rPr>
        <b/>
        <vertAlign val="superscript"/>
        <sz val="8"/>
        <rFont val="Arial"/>
        <family val="2"/>
      </rPr>
      <t xml:space="preserve"> 2)</t>
    </r>
  </si>
  <si>
    <r>
      <t>1984</t>
    </r>
    <r>
      <rPr>
        <vertAlign val="superscript"/>
        <sz val="8"/>
        <rFont val="Arial"/>
        <family val="2"/>
      </rPr>
      <t>3)</t>
    </r>
    <r>
      <rPr>
        <sz val="8"/>
        <rFont val="Arial"/>
        <family val="2"/>
      </rPr>
      <t xml:space="preserve"> ...............................</t>
    </r>
  </si>
  <si>
    <t>36</t>
  </si>
  <si>
    <t>Statistische Eckzahlen</t>
  </si>
  <si>
    <t>Tabelle 48. Öffentliche und private Volksschulen</t>
  </si>
  <si>
    <t>Lfd.
Nr.</t>
  </si>
  <si>
    <t xml:space="preserve">Schulen </t>
  </si>
  <si>
    <t>Schüler
je 
Klasse</t>
  </si>
  <si>
    <t>davon in den
Jahrgangsstufen</t>
  </si>
  <si>
    <t>aus-
ländisch</t>
  </si>
  <si>
    <t>1 - 4
(Grund-
schule)</t>
  </si>
  <si>
    <t>5 - 10
(Haupt-
schule)</t>
  </si>
  <si>
    <t xml:space="preserve">     Bayern</t>
  </si>
  <si>
    <r>
      <t xml:space="preserve">1) </t>
    </r>
    <r>
      <rPr>
        <sz val="8"/>
        <rFont val="Arial"/>
        <family val="0"/>
      </rPr>
      <t>Absolventen/Abgänger vom 2. Oktober 2009 bis 1. Oktober 2010</t>
    </r>
  </si>
  <si>
    <t>37</t>
  </si>
  <si>
    <t>der Volksschulen</t>
  </si>
  <si>
    <t>in Bayern nach Regierungsbezirken am 1. Oktober 2010</t>
  </si>
  <si>
    <t>Vollzeit- und teilzeitbeschäftigte Lehrkräfte</t>
  </si>
  <si>
    <t>darunter mit</t>
  </si>
  <si>
    <t>überwiegend an einer
Grundschule tätig</t>
  </si>
  <si>
    <t>teilzeitbeschäftigt</t>
  </si>
  <si>
    <t>Haupt-
schul-
abschluss</t>
  </si>
  <si>
    <t>mittle-
rem Ab-
schluss</t>
  </si>
  <si>
    <t>dar.
männlich</t>
  </si>
  <si>
    <r>
      <t>Absolventen/Abgänger mit erf.
Vollzeitschulpflicht</t>
    </r>
    <r>
      <rPr>
        <vertAlign val="superscript"/>
        <sz val="8"/>
        <rFont val="Arial"/>
        <family val="2"/>
      </rPr>
      <t>1)</t>
    </r>
  </si>
  <si>
    <t>38</t>
  </si>
  <si>
    <t>Tabelle 49. Volksschulen in Bayern nach kreis</t>
  </si>
  <si>
    <t xml:space="preserve">Oberbayern </t>
  </si>
  <si>
    <t>Kreisfreie Städte</t>
  </si>
  <si>
    <t>Rosenheim</t>
  </si>
  <si>
    <t>Altötting</t>
  </si>
  <si>
    <t>Bad Tölz-Wolfratshausen</t>
  </si>
  <si>
    <t>Berchtesgadener Land</t>
  </si>
  <si>
    <t>Dachau</t>
  </si>
  <si>
    <t>Ebersberg</t>
  </si>
  <si>
    <t>Eichstätt</t>
  </si>
  <si>
    <t>Erding</t>
  </si>
  <si>
    <t>Freising</t>
  </si>
  <si>
    <t>Fürstenfeldbruck</t>
  </si>
  <si>
    <t>Garmisch-Partenkirchen</t>
  </si>
  <si>
    <t>Landsberg a. Lech</t>
  </si>
  <si>
    <t>Miesbach</t>
  </si>
  <si>
    <t>Mühldorf a. Inn</t>
  </si>
  <si>
    <t>Neuburg-Schrobenhausen</t>
  </si>
  <si>
    <t>Pfaffenhofen a. d. Ilm</t>
  </si>
  <si>
    <t>Starnberg</t>
  </si>
  <si>
    <t>Traunstein</t>
  </si>
  <si>
    <t>Weilheim-Schongau</t>
  </si>
  <si>
    <t>39</t>
  </si>
  <si>
    <t>freien Städten und Landkreisen am 1. Oktober 2010</t>
  </si>
  <si>
    <r>
      <t>Absolventen/Abgänger mit erf.
Vollzeitschulpflicht</t>
    </r>
    <r>
      <rPr>
        <vertAlign val="superscript"/>
        <sz val="8"/>
        <rFont val="Arial"/>
        <family val="0"/>
      </rPr>
      <t>1)</t>
    </r>
  </si>
  <si>
    <t>40</t>
  </si>
  <si>
    <t>Noch: Tabelle 49. Volksschulen in Bayern nach kreis</t>
  </si>
  <si>
    <t>Landshut</t>
  </si>
  <si>
    <t>Passau</t>
  </si>
  <si>
    <t>Straubing</t>
  </si>
  <si>
    <t>Deggendorf</t>
  </si>
  <si>
    <t>Dingolfing-Landau</t>
  </si>
  <si>
    <t>Freyung-Grafenau</t>
  </si>
  <si>
    <t>Kelheim</t>
  </si>
  <si>
    <t>Regen</t>
  </si>
  <si>
    <t>Rottal-Inn</t>
  </si>
  <si>
    <t>Straubing-Bogen</t>
  </si>
  <si>
    <t>Amberg</t>
  </si>
  <si>
    <t>Weiden i. d. OPf.</t>
  </si>
  <si>
    <t>Amberg-Sulzbach</t>
  </si>
  <si>
    <t>Cham</t>
  </si>
  <si>
    <t>Neumarkt i. d. OPf.</t>
  </si>
  <si>
    <t>Neustadt a. d. Waldnaab</t>
  </si>
  <si>
    <t>Schwandorf</t>
  </si>
  <si>
    <t>Tirschenreuth</t>
  </si>
  <si>
    <t>41</t>
  </si>
  <si>
    <t>42</t>
  </si>
  <si>
    <t>Bamberg</t>
  </si>
  <si>
    <t>Bayreuth</t>
  </si>
  <si>
    <t>Coburg</t>
  </si>
  <si>
    <t>Hof</t>
  </si>
  <si>
    <t>Forchheim</t>
  </si>
  <si>
    <t>Kronach</t>
  </si>
  <si>
    <t>Kulmbach</t>
  </si>
  <si>
    <t>Lichtenfels</t>
  </si>
  <si>
    <t>Wunsiedel i. Fichtelgebirge</t>
  </si>
  <si>
    <t>Ansbach</t>
  </si>
  <si>
    <t>Schwabach</t>
  </si>
  <si>
    <t>Erlangen-Höchstadt</t>
  </si>
  <si>
    <t>Neustadt a.d. Aisch-Bad Windsh.</t>
  </si>
  <si>
    <t>Nürnberger Land</t>
  </si>
  <si>
    <t>Roth</t>
  </si>
  <si>
    <t>Weißenburg-Gunzenhausen</t>
  </si>
  <si>
    <t>44</t>
  </si>
  <si>
    <t>Aschaffenburg</t>
  </si>
  <si>
    <t>Schweinfurt</t>
  </si>
  <si>
    <t>Bad Kissingen</t>
  </si>
  <si>
    <t>Haßberge</t>
  </si>
  <si>
    <t>Kitzingen</t>
  </si>
  <si>
    <t>Main-Spessart</t>
  </si>
  <si>
    <t>Miltenberg</t>
  </si>
  <si>
    <t>Rhön-Grabfeld</t>
  </si>
  <si>
    <t>Kaufbeuren</t>
  </si>
  <si>
    <t>Kempten (Allgäu)</t>
  </si>
  <si>
    <t>Memmingen</t>
  </si>
  <si>
    <t>Aichach-Friedberg</t>
  </si>
  <si>
    <t>Dillingen a. d. Donau</t>
  </si>
  <si>
    <t>Donau-Ries</t>
  </si>
  <si>
    <t>Günzburg</t>
  </si>
  <si>
    <t>Lindau (Bodensee)</t>
  </si>
  <si>
    <t>Neu-Ulm</t>
  </si>
  <si>
    <t>Oberallgäu</t>
  </si>
  <si>
    <t>Ostallgäu</t>
  </si>
  <si>
    <t>Unterallgäu</t>
  </si>
  <si>
    <t>darunter weiblich</t>
  </si>
  <si>
    <t>Anzahl</t>
  </si>
  <si>
    <t>%</t>
  </si>
  <si>
    <t>Volksschulen insgesamt</t>
  </si>
  <si>
    <t>1984/85</t>
  </si>
  <si>
    <t>1985/86</t>
  </si>
  <si>
    <t>1986/87</t>
  </si>
  <si>
    <t>1987/88</t>
  </si>
  <si>
    <t>1988/89</t>
  </si>
  <si>
    <t>1989/90</t>
  </si>
  <si>
    <t>1990/91</t>
  </si>
  <si>
    <t>1991/92</t>
  </si>
  <si>
    <t>1992/93</t>
  </si>
  <si>
    <t>1993/94</t>
  </si>
  <si>
    <t>1994/95</t>
  </si>
  <si>
    <t>1995/96</t>
  </si>
  <si>
    <t>1996/97</t>
  </si>
  <si>
    <t>1997/98</t>
  </si>
  <si>
    <t>darunter private Volksschulen</t>
  </si>
  <si>
    <t xml:space="preserve"> </t>
  </si>
  <si>
    <t>Schuljahr</t>
  </si>
  <si>
    <t>Schulen</t>
  </si>
  <si>
    <t>Klassen</t>
  </si>
  <si>
    <t>Schüler</t>
  </si>
  <si>
    <t>insgesamt</t>
  </si>
  <si>
    <t>weiblich</t>
  </si>
  <si>
    <t>Schüler je
Klasse</t>
  </si>
  <si>
    <t>—————</t>
  </si>
  <si>
    <t xml:space="preserve">2002/03 </t>
  </si>
  <si>
    <t>2002/03</t>
  </si>
  <si>
    <t>7</t>
  </si>
  <si>
    <t>1998/99</t>
  </si>
  <si>
    <t>1999/2000</t>
  </si>
  <si>
    <t>2001/02</t>
  </si>
  <si>
    <t>2000/01</t>
  </si>
  <si>
    <t xml:space="preserve">2003/04 </t>
  </si>
  <si>
    <t>2003/04</t>
  </si>
  <si>
    <t>Abgänger 
mit er-
füllter Vollzeit-
schulpflicht</t>
  </si>
  <si>
    <r>
      <t xml:space="preserve">Vollzeit- und teilzeitbeschäftigte Lehr-
kräfte und Fachlehrkräfte </t>
    </r>
    <r>
      <rPr>
        <vertAlign val="superscript"/>
        <sz val="8"/>
        <rFont val="Arial"/>
        <family val="2"/>
      </rPr>
      <t>1)</t>
    </r>
  </si>
  <si>
    <t>r</t>
  </si>
  <si>
    <t xml:space="preserve">2004/05 </t>
  </si>
  <si>
    <t>2004/05</t>
  </si>
  <si>
    <t>58 754</t>
  </si>
  <si>
    <t xml:space="preserve">2005/06 </t>
  </si>
  <si>
    <t>2005/06</t>
  </si>
  <si>
    <t xml:space="preserve">2006/07 </t>
  </si>
  <si>
    <t>2006/07</t>
  </si>
  <si>
    <t xml:space="preserve">1) Ab 1982/83 einschl. aller Lehrkräfte im Aushilfsdienst; ab 1987/88 einschl. der mit Dienstbezügen abwesenden Lehrkräfte (z. B. wegen Kur, langfristiger Krankheit oder Mutterschutz); bis 1990/91 hauptamtliche und hauptberufliche Lehrkräfte; ab 2003/04 einschl. kirchlicher Religionslehrkräfte (Laienkatecheten und Geistliche); Teilzeitbeschäftigt sind Lehrkräfte mit mindestens der Hälfte (bis 1988/89 für angestellte Lehrkräfte 18/40, 1989/90 18/39 und ab 1990/91 18/38,5) der Unterrichtspflichtzeit.                     </t>
  </si>
  <si>
    <t>Schul-
anfänger</t>
  </si>
  <si>
    <t xml:space="preserve">2007/08 </t>
  </si>
  <si>
    <t>2007/08</t>
  </si>
  <si>
    <t xml:space="preserve">2008/09 </t>
  </si>
  <si>
    <t>2008/09</t>
  </si>
  <si>
    <t xml:space="preserve">2009/10 </t>
  </si>
  <si>
    <t>2009/10</t>
  </si>
  <si>
    <t xml:space="preserve">2010/11 </t>
  </si>
  <si>
    <t>Tabelle 1. Volksschulen in Bayern seit 1984/85</t>
  </si>
  <si>
    <t>2010/11</t>
  </si>
  <si>
    <t>8</t>
  </si>
  <si>
    <t>Schuljahr 2009/10</t>
  </si>
  <si>
    <t>nach Jahrgangsstufen in Bayern im Schuljahr 2009/10</t>
  </si>
  <si>
    <t>Gebiet
————
Schulträger
————
Ausländer</t>
  </si>
  <si>
    <t>Absolventen und Abgänger mit
erfüllter Vollzeitschulpflicht</t>
  </si>
  <si>
    <t>davon aus der Jahrgangsstufe ...</t>
  </si>
  <si>
    <t>männ-
lich</t>
  </si>
  <si>
    <t>weib-
lich</t>
  </si>
  <si>
    <t>ins-
gesamt</t>
  </si>
  <si>
    <t>Oberbayern</t>
  </si>
  <si>
    <t>Niederbayern</t>
  </si>
  <si>
    <t>Oberpfalz</t>
  </si>
  <si>
    <t>Oberfranken</t>
  </si>
  <si>
    <t>Mittelfranken</t>
  </si>
  <si>
    <t>Unterfranken</t>
  </si>
  <si>
    <t>Schwaben</t>
  </si>
  <si>
    <t>Bayern</t>
  </si>
  <si>
    <t>und zwar</t>
  </si>
  <si>
    <t>Priv. Schulen</t>
  </si>
  <si>
    <t>Ausländer</t>
  </si>
  <si>
    <t>1) Im Berichtszeitraum verließ kein Schüler mit erfüllter Vollzeitschulpflicht eine Volksschule, dessen Abschlussprüfung zur Mittleren Reife zum Stichtag noch nicht vollständig abgelegt wurde.</t>
  </si>
  <si>
    <r>
      <t>Tabelle 2. Absolventen und Abgänger</t>
    </r>
    <r>
      <rPr>
        <b/>
        <vertAlign val="superscript"/>
        <sz val="10"/>
        <rFont val="Arial"/>
        <family val="2"/>
      </rPr>
      <t>1)</t>
    </r>
    <r>
      <rPr>
        <b/>
        <sz val="10"/>
        <rFont val="Arial"/>
        <family val="0"/>
      </rPr>
      <t xml:space="preserve"> aus Volksschulen mit erfüllter Vollzeitschulpflicht </t>
    </r>
  </si>
  <si>
    <t>nach Abschlussarten in Bayern im Schuljahr 2009/10</t>
  </si>
  <si>
    <t>Absolventen und Abgänger mit erfüllter Vollzeitschulpflicht</t>
  </si>
  <si>
    <t>ohne
Hauptschul-
abschluss</t>
  </si>
  <si>
    <t>mit
Hauptschul-
abschluss</t>
  </si>
  <si>
    <t>darunter mit
qualifizierendem
Hauptschul-
abschluss</t>
  </si>
  <si>
    <t>mit mittlerem
Schulabschluss</t>
  </si>
  <si>
    <t xml:space="preserve"> und zwar</t>
  </si>
  <si>
    <t>Private Schulen</t>
  </si>
  <si>
    <t>46</t>
  </si>
  <si>
    <t>Freie Waldorfschulen</t>
  </si>
  <si>
    <t>(Jahrgangsstufen 1 bis 4)</t>
  </si>
  <si>
    <t>(Stand: jeweils 1. Oktober)</t>
  </si>
  <si>
    <t>je Klasse</t>
  </si>
  <si>
    <t>1980/81</t>
  </si>
  <si>
    <t>1981/82</t>
  </si>
  <si>
    <t>1982/83</t>
  </si>
  <si>
    <t>1983/84</t>
  </si>
  <si>
    <t xml:space="preserve">2000/01 </t>
  </si>
  <si>
    <t xml:space="preserve">2001/02 </t>
  </si>
  <si>
    <t>Tabelle 51. Klassen an den Freien Waldorfschulen in Bayern 2010/11 nach Jahrgangsstufen</t>
  </si>
  <si>
    <t>und Klassenfrequenzgruppen</t>
  </si>
  <si>
    <t xml:space="preserve">Klassen in der Jahrgangsstufe </t>
  </si>
  <si>
    <t>bis 20</t>
  </si>
  <si>
    <t>31 bis 35</t>
  </si>
  <si>
    <t>36 oder mehr</t>
  </si>
  <si>
    <t>Tabelle 52. Schüler an den Freien Waldorfschulen in Bayern 2010/11 nach Jahrgangsstufen</t>
  </si>
  <si>
    <t>Tabelle 53. Schüler an den Freien Waldorfschulen in Bayern 2010/11 nach Geburtsjahren</t>
  </si>
  <si>
    <t>davon sind geboren</t>
  </si>
  <si>
    <t>Tabelle 54. Schüler an den Freien Waldorfschulen in Bayern 2010/11 nach der Religionszugehörigkeit</t>
  </si>
  <si>
    <t>evangelisch</t>
  </si>
  <si>
    <t>islamisch</t>
  </si>
  <si>
    <t>1) Z. B. altkatholisch.</t>
  </si>
  <si>
    <r>
      <t>Tabelle 50. Eckdaten der Freien Waldorfschulen in Bayern seit 19</t>
    </r>
    <r>
      <rPr>
        <b/>
        <sz val="10"/>
        <rFont val="Arial"/>
        <family val="2"/>
      </rPr>
      <t>80</t>
    </r>
    <r>
      <rPr>
        <b/>
        <sz val="10"/>
        <rFont val="Arial"/>
        <family val="0"/>
      </rPr>
      <t>/81</t>
    </r>
  </si>
  <si>
    <r>
      <t>sonstige</t>
    </r>
    <r>
      <rPr>
        <vertAlign val="superscript"/>
        <sz val="8"/>
        <rFont val="Arial"/>
        <family val="2"/>
      </rPr>
      <t>1)</t>
    </r>
    <r>
      <rPr>
        <sz val="8"/>
        <rFont val="Arial"/>
        <family val="2"/>
      </rPr>
      <t xml:space="preserve"> oder ohne
Religionszugehörigkeit</t>
    </r>
  </si>
  <si>
    <r>
      <t>Tabelle 3. Absolventen und Abgänger</t>
    </r>
    <r>
      <rPr>
        <b/>
        <vertAlign val="superscript"/>
        <sz val="10"/>
        <rFont val="Arial"/>
        <family val="2"/>
      </rPr>
      <t>1)</t>
    </r>
    <r>
      <rPr>
        <b/>
        <sz val="10"/>
        <rFont val="Arial"/>
        <family val="2"/>
      </rPr>
      <t xml:space="preserve"> aus Volksschulen mit erfüllter Vollzeitschulpflicht</t>
    </r>
  </si>
  <si>
    <r>
      <t>darunter mit
Abschluss
der Schule zur
Lernförderung</t>
    </r>
    <r>
      <rPr>
        <vertAlign val="superscript"/>
        <sz val="8"/>
        <rFont val="Arial"/>
        <family val="2"/>
      </rPr>
      <t>2)</t>
    </r>
  </si>
  <si>
    <t>1) Im Berichtszeitraum verließ kein Schüler mit erfüllter Vollzeitschulpflicht eine Volksschule, dessen Abschlussprüfung zur Mittleren Reife zum Stichtag noch nicht vollständig abgelegt wurde. - 2) Bzw. des Sonderpädagogischen Förderzentrums (Klassen mit dem Förderschwerpunkt Lernen).</t>
  </si>
  <si>
    <t xml:space="preserve">Tabelle 4. Erfolgreiche Teilnehmer an Nichtschülerprüfungen nach Abschlussarten </t>
  </si>
  <si>
    <t xml:space="preserve"> in Bayern im Sommer 2010</t>
  </si>
  <si>
    <t>Erfolgreiche Teilnehmer an Nichtschülerprüfungen</t>
  </si>
  <si>
    <t>zum Hauptschul-
abschluss</t>
  </si>
  <si>
    <t>darunter zum qualifizierenden
Hauptschulabschluss</t>
  </si>
  <si>
    <t>zum mittleren Schul-
abschluss</t>
  </si>
  <si>
    <t>9</t>
  </si>
  <si>
    <t>Tabelle 6. Im Zeitraum vom 2.10.2009 bis 1.10.2010 von Volksschulen</t>
  </si>
  <si>
    <t>abgegangene Schüler in Bayern</t>
  </si>
  <si>
    <t>Abgänge an</t>
  </si>
  <si>
    <t>Geschlecht</t>
  </si>
  <si>
    <t>Abgänge</t>
  </si>
  <si>
    <t>4 oder
niedriger</t>
  </si>
  <si>
    <t>Volksschulen zur sonderpäda-</t>
  </si>
  <si>
    <t>gogischen Förderung</t>
  </si>
  <si>
    <t>männlich</t>
  </si>
  <si>
    <t>Realschulen</t>
  </si>
  <si>
    <t>darunter Ausländer</t>
  </si>
  <si>
    <t>Realschulen zur sonderpäda-</t>
  </si>
  <si>
    <t>Gymnasien</t>
  </si>
  <si>
    <t>Freie Waldorfschulen,</t>
  </si>
  <si>
    <t>andere allg. bild. Schularten</t>
  </si>
  <si>
    <t>und ausländische oder inter-</t>
  </si>
  <si>
    <t>Wirtschaftsschulen</t>
  </si>
  <si>
    <t>Fachoberschulen</t>
  </si>
  <si>
    <t>Insgesamt</t>
  </si>
  <si>
    <t>1) Integrierte Gesamtschulen sowie schulartunabhängige Orientierungsstufen. - 2) Z. B. griechische Lyzeen. - 3) Z. B. an eine Schule im Ausland, Zurückstellung gemäß BayEUG Art. 37 Abs. 2 Satz 2, Berufsleben, Tod usw.</t>
  </si>
  <si>
    <r>
      <t>Schulen besonderer Art</t>
    </r>
    <r>
      <rPr>
        <vertAlign val="superscript"/>
        <sz val="8"/>
        <rFont val="Arial"/>
        <family val="2"/>
      </rPr>
      <t>1)</t>
    </r>
    <r>
      <rPr>
        <sz val="8"/>
        <rFont val="Arial"/>
        <family val="2"/>
      </rPr>
      <t>,</t>
    </r>
  </si>
  <si>
    <r>
      <t>nationale Schulen</t>
    </r>
    <r>
      <rPr>
        <vertAlign val="superscript"/>
        <sz val="8"/>
        <rFont val="Arial"/>
        <family val="2"/>
      </rPr>
      <t>2)</t>
    </r>
    <r>
      <rPr>
        <sz val="8"/>
        <rFont val="Arial"/>
        <family val="2"/>
      </rPr>
      <t xml:space="preserve"> ………………..</t>
    </r>
  </si>
  <si>
    <r>
      <t>Sonstige Abgänge</t>
    </r>
    <r>
      <rPr>
        <vertAlign val="superscript"/>
        <sz val="8"/>
        <rFont val="Arial"/>
        <family val="2"/>
      </rPr>
      <t xml:space="preserve">3) </t>
    </r>
    <r>
      <rPr>
        <sz val="8"/>
        <rFont val="Arial"/>
        <family val="2"/>
      </rPr>
      <t>............................</t>
    </r>
  </si>
  <si>
    <t>Tabelle 5. Im Zeitraum vom 2.10.2009 bis 1.10.2010 von Volksschulen abgegangene ausländische</t>
  </si>
  <si>
    <t>Absolventen und Abgänger mit erfüllter Vollzeitschulpflicht nach Abschlussarten</t>
  </si>
  <si>
    <t>Abschlussart</t>
  </si>
  <si>
    <t>Ausländische
Absolventen 
und Abgänger
insgesamt</t>
  </si>
  <si>
    <t>davon mit Herkunftsland (Staatsangehörigkeit)</t>
  </si>
  <si>
    <t>Griechen-
land</t>
  </si>
  <si>
    <t>Italien</t>
  </si>
  <si>
    <t>Portugal</t>
  </si>
  <si>
    <t>Spanien</t>
  </si>
  <si>
    <t>Türkei</t>
  </si>
  <si>
    <t>Sonstige/
Staatenlos</t>
  </si>
  <si>
    <t>Ohne Hauptschulabschluss</t>
  </si>
  <si>
    <t>darunter</t>
  </si>
  <si>
    <t>mit Abschluss der Schule zur</t>
  </si>
  <si>
    <t>Mit Hauptschulabschluss</t>
  </si>
  <si>
    <t>mit qualifizierendem Haupt-</t>
  </si>
  <si>
    <t>schulabschluss</t>
  </si>
  <si>
    <t>Mit mittlerem Schulabschluss</t>
  </si>
  <si>
    <t>1) Bosnien und Herzegowina, Kosovo, Kroatien, Mazedonien, Montenegro, Serbien und Slowenien. - 2) Bzw. des Sonderpädagogischen Förderzentrums (Klassen mit dem Förderschwerpunkt Lernen).</t>
  </si>
  <si>
    <r>
      <t>ehem. SFR
Jugos-
lawien</t>
    </r>
    <r>
      <rPr>
        <vertAlign val="superscript"/>
        <sz val="8"/>
        <rFont val="Arial"/>
        <family val="2"/>
      </rPr>
      <t>1)</t>
    </r>
  </si>
  <si>
    <r>
      <t>Lernförderung</t>
    </r>
    <r>
      <rPr>
        <vertAlign val="superscript"/>
        <sz val="8"/>
        <rFont val="Arial"/>
        <family val="2"/>
      </rPr>
      <t>2)</t>
    </r>
    <r>
      <rPr>
        <sz val="8"/>
        <rFont val="Arial"/>
        <family val="2"/>
      </rPr>
      <t>…..….....……………</t>
    </r>
  </si>
  <si>
    <t>10</t>
  </si>
  <si>
    <t>Tabelle 7. Übergänge aus Volksschulen an weiterführende Schulen im Zeitraum</t>
  </si>
  <si>
    <t>vom 2.10.2009 bis 1.10.2010 in Prozent</t>
  </si>
  <si>
    <t>Gebiet
————
Schulträger</t>
  </si>
  <si>
    <t>in % der Schüler der jeweiligen Jahrgangsstufe</t>
  </si>
  <si>
    <t xml:space="preserve">  </t>
  </si>
  <si>
    <t>Bayern 2010</t>
  </si>
  <si>
    <t xml:space="preserve">davon </t>
  </si>
  <si>
    <t>München</t>
  </si>
  <si>
    <t>Nürnberg</t>
  </si>
  <si>
    <t>Augsburg</t>
  </si>
  <si>
    <t>Würzburg</t>
  </si>
  <si>
    <t>Regensburg</t>
  </si>
  <si>
    <t>Ingolstadt</t>
  </si>
  <si>
    <t>Erlangen</t>
  </si>
  <si>
    <t>Fürth</t>
  </si>
  <si>
    <t>übrige kreisfreie Städte</t>
  </si>
  <si>
    <t>Landkreise</t>
  </si>
  <si>
    <t>darunter Privat</t>
  </si>
  <si>
    <t>Bayern 2009</t>
  </si>
  <si>
    <t>Tabelle 8. Schüler der Volksschulen in Bayern, die am Ende des Schuljahres 2009/10</t>
  </si>
  <si>
    <t>das Ziel der Jahrgangsstufe nicht erreichten</t>
  </si>
  <si>
    <t>Geschlecht
————
Ausländer</t>
  </si>
  <si>
    <t>Schüler, die am Ende des Schuljahres das Ziel der Jahrgangsstufe nicht erreichten</t>
  </si>
  <si>
    <t>Öffentliche Volksschulen</t>
  </si>
  <si>
    <t>Männlich</t>
  </si>
  <si>
    <t>Weiblich</t>
  </si>
  <si>
    <t>Private Volksschulen</t>
  </si>
  <si>
    <t>Öffentliche und private Volksschulen</t>
  </si>
  <si>
    <t xml:space="preserve">Insgesamt </t>
  </si>
  <si>
    <t>dar. Ausländer</t>
  </si>
  <si>
    <r>
      <t xml:space="preserve">Übergänge an weiterführende Schulen </t>
    </r>
    <r>
      <rPr>
        <vertAlign val="superscript"/>
        <sz val="8"/>
        <rFont val="Arial"/>
        <family val="2"/>
      </rPr>
      <t xml:space="preserve"> 1)</t>
    </r>
    <r>
      <rPr>
        <sz val="8"/>
        <rFont val="Arial"/>
        <family val="2"/>
      </rPr>
      <t xml:space="preserve"> aus der Jahrgangsstufe ...</t>
    </r>
  </si>
  <si>
    <r>
      <t>3</t>
    </r>
    <r>
      <rPr>
        <vertAlign val="superscript"/>
        <sz val="8"/>
        <rFont val="Arial"/>
        <family val="2"/>
      </rPr>
      <t>2)</t>
    </r>
  </si>
  <si>
    <t>1) Realschulen, Realschulen zur sonderpädagogischen  Förderung, Gymnasien, Freie Waldorfschulen, Schulen besonderer Art, ausländische oder internationale Schulen, andere allg. bild. Schularten, Wirtschaftsschulen sowie Fachoberschulen. - 2) Einschl. der Übergänge aus Jahrgangsstufe 1 und 2.</t>
  </si>
  <si>
    <t>11</t>
  </si>
  <si>
    <t>Tabelle 9. Zu- und Abgänge vollzeit- und teilzeitbeschäftigter Lehrkräfte an Volksschulen</t>
  </si>
  <si>
    <t>in Bayern vom 2. Oktober 2009 bis 1. Oktober 2010</t>
  </si>
  <si>
    <t>Bestand
————
Zugänge - Abgänge</t>
  </si>
  <si>
    <t>davon an</t>
  </si>
  <si>
    <t>öffentlichen</t>
  </si>
  <si>
    <t>privaten</t>
  </si>
  <si>
    <t>insge-
samt</t>
  </si>
  <si>
    <t>männl.</t>
  </si>
  <si>
    <t>weibl.</t>
  </si>
  <si>
    <t>insg.</t>
  </si>
  <si>
    <t>Bestand am 1. Oktober 2009</t>
  </si>
  <si>
    <t xml:space="preserve">                 Zugänge</t>
  </si>
  <si>
    <t>Neueintritte in den Schuldienst</t>
  </si>
  <si>
    <t>unmittelbar nach der Prüfung</t>
  </si>
  <si>
    <t>mit 2. Lehr-</t>
  </si>
  <si>
    <t>nach vorheriger anderweitiger Beschäftigung/be-</t>
  </si>
  <si>
    <t>amtsprüfung</t>
  </si>
  <si>
    <t>fristeter Lehrtätigkeit mit weniger als der Hälfte</t>
  </si>
  <si>
    <t>der Unterrichtspflichtzeit/Arbeitslosigkeit</t>
  </si>
  <si>
    <t>aus einem anderen Beruf (ohne Lehrerausbildung)</t>
  </si>
  <si>
    <t>Übertritte bzw. Schulwechsel</t>
  </si>
  <si>
    <t>aus einer anderen bayerischen Volksschule</t>
  </si>
  <si>
    <t>aus einer anderen bayerischen Schulart</t>
  </si>
  <si>
    <t>aus dem Schuldienst eines anderen Bundeslandes</t>
  </si>
  <si>
    <t>Wiedereintritte in den Schuldienst</t>
  </si>
  <si>
    <t>nach Elternzeit bzw. Erziehungsurlaub</t>
  </si>
  <si>
    <t>nach Beurlaubung aus familienbezogenen Gründen</t>
  </si>
  <si>
    <t>nach Beurlaubung aus arbeitsmarktbezogenen Gründen</t>
  </si>
  <si>
    <t>nach vorübergehender unterhälftiger Teilzeitbeschäftigung oder Frei-</t>
  </si>
  <si>
    <t>stellungsphase des Freistellungsmodells (Sabbatjahr)</t>
  </si>
  <si>
    <t xml:space="preserve">nach Auslandsschuldienst, nach Abordnung (außerhalb des </t>
  </si>
  <si>
    <t>Schuldienstes), nach Beurlaubung aus sonstigen Gründen</t>
  </si>
  <si>
    <t>Sonstige Zugänge</t>
  </si>
  <si>
    <t>Zugänge insgesamt</t>
  </si>
  <si>
    <t xml:space="preserve">                 Abgänge</t>
  </si>
  <si>
    <t>Eintritte in den Ruhestand</t>
  </si>
  <si>
    <t>nach Erreichen der Altersgrenze</t>
  </si>
  <si>
    <t>auf Antrag nach Vollendung des  63. Lebensjahres</t>
  </si>
  <si>
    <t>(bei Schwerbehinderten nach dem 60. Lebensjahr)</t>
  </si>
  <si>
    <t>wegen Dienstunfähigkeit vor Erreichen der Altersgrenze</t>
  </si>
  <si>
    <t xml:space="preserve">Eintritte in die Freistellungsphase der Altersteilzeit </t>
  </si>
  <si>
    <t>im Blockmodell</t>
  </si>
  <si>
    <t>Tod</t>
  </si>
  <si>
    <t>Vertragsablauf bzw. Entlassung</t>
  </si>
  <si>
    <t>an eine andere bayerische Volksschule</t>
  </si>
  <si>
    <t>an eine andere bayerische Schulart</t>
  </si>
  <si>
    <t>in den Schuldienst eines anderen Bundeslandes</t>
  </si>
  <si>
    <t>Befristete Abgänge</t>
  </si>
  <si>
    <t>wegen Elternzeit bzw. Erziehungsurlaub</t>
  </si>
  <si>
    <t>wegen Beurlaubung aus familienbezogenen Gründen</t>
  </si>
  <si>
    <t>wegen Beurlaubung aus arbeitsmarktbezogenen Gründen</t>
  </si>
  <si>
    <t>durch Unterschreitung des Beschäftigungsumfangs unter die</t>
  </si>
  <si>
    <t>Hälfte der vollen Unterrichtspflichtzeit oder Eintritt in die Frei-</t>
  </si>
  <si>
    <t>in den Auslandsschuldienst, wegen Abordnung (außerhalb</t>
  </si>
  <si>
    <t xml:space="preserve">des Schuldienstes), wegen Beurlaubung aus </t>
  </si>
  <si>
    <t>sonstigen Gründen</t>
  </si>
  <si>
    <t>Sonstige Abgänge</t>
  </si>
  <si>
    <t>Abgänge insgesamt</t>
  </si>
  <si>
    <t>Bestand am 1. Oktober 2010</t>
  </si>
  <si>
    <r>
      <t>Vollzeit- und teilzeit-
beschäftigte Lehrkräfte</t>
    </r>
    <r>
      <rPr>
        <vertAlign val="superscript"/>
        <sz val="8"/>
        <rFont val="Arial"/>
        <family val="2"/>
      </rPr>
      <t>1)</t>
    </r>
  </si>
  <si>
    <t>1)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</si>
  <si>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t>12</t>
  </si>
  <si>
    <t>Schuljahr 2010/11</t>
  </si>
  <si>
    <t>Eckdaten</t>
  </si>
  <si>
    <t xml:space="preserve">Tabelle 10. Volksschulen, Klassen, Schüler sowie vollzeit- und teilzeitbeschäftigte Lehrkräfte </t>
  </si>
  <si>
    <t>in Bayern 2010/11 nach Schulaufwandsträgern und Regierungsbezirken</t>
  </si>
  <si>
    <t>Träger
des Schulaufwands</t>
  </si>
  <si>
    <t>Einheit</t>
  </si>
  <si>
    <t>Bayern
insgesamt</t>
  </si>
  <si>
    <t>davon</t>
  </si>
  <si>
    <t>Ober-
bayern</t>
  </si>
  <si>
    <t>Nieder-
bayern</t>
  </si>
  <si>
    <t>Ober-
pfalz</t>
  </si>
  <si>
    <t>Ober-
franken</t>
  </si>
  <si>
    <t>Mittel-
franken</t>
  </si>
  <si>
    <t>Unter-
franken</t>
  </si>
  <si>
    <t>Gemeinde</t>
  </si>
  <si>
    <t>Schulverband</t>
  </si>
  <si>
    <t>Verwaltungsgemeinschaft</t>
  </si>
  <si>
    <t>Gemeinde mit öffentl.-rechtl.</t>
  </si>
  <si>
    <t>Vertrag</t>
  </si>
  <si>
    <t>Privater Träger</t>
  </si>
  <si>
    <t>darunter staatlich an-</t>
  </si>
  <si>
    <t>erkannte Volksschulen</t>
  </si>
  <si>
    <t>Insgesamt 2010/11</t>
  </si>
  <si>
    <r>
      <t>Lehrkräfte</t>
    </r>
    <r>
      <rPr>
        <vertAlign val="superscript"/>
        <sz val="8"/>
        <rFont val="Arial"/>
        <family val="0"/>
      </rPr>
      <t>1)</t>
    </r>
  </si>
  <si>
    <r>
      <t>Lehrkräfte</t>
    </r>
    <r>
      <rPr>
        <b/>
        <vertAlign val="superscript"/>
        <sz val="8"/>
        <rFont val="Arial"/>
        <family val="0"/>
      </rPr>
      <t>1)</t>
    </r>
  </si>
  <si>
    <t>1) Vollzeit- und teilzeitbeschäftigte Lehrkräfte und Fachlehrkräfte,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</si>
  <si>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t>13</t>
  </si>
  <si>
    <t xml:space="preserve"> Mittagsbetreuung und verbundenem Schülerheim/Internat </t>
  </si>
  <si>
    <t>in Bayern 2010/11 nach Regierungsbezirken</t>
  </si>
  <si>
    <t>Art des Angebots</t>
  </si>
  <si>
    <t>Ganztagsschulbetrieb in gebundener Form</t>
  </si>
  <si>
    <t>(der Unterricht ist über den ganzen</t>
  </si>
  <si>
    <t>Tag verteilt)</t>
  </si>
  <si>
    <t>Einrichtungen</t>
  </si>
  <si>
    <t>Ganztagsschulbetrieb in offener Form mit</t>
  </si>
  <si>
    <t>an der berichtenden Schule</t>
  </si>
  <si>
    <t>an einer anderen Schule</t>
  </si>
  <si>
    <t>in einem angeschlossenen Tages-</t>
  </si>
  <si>
    <t>heim</t>
  </si>
  <si>
    <t>in einer angeschlossenen heilpädago-</t>
  </si>
  <si>
    <t>gischen Tagesstätte</t>
  </si>
  <si>
    <t>in einer sonstigen angeschlossenen</t>
  </si>
  <si>
    <t>Einrichtung</t>
  </si>
  <si>
    <t xml:space="preserve">Ganztagsschulbetrieb in offener Form </t>
  </si>
  <si>
    <t xml:space="preserve">Verlängerte Mittagsbetreuung an </t>
  </si>
  <si>
    <t>Unterbringung in einem mit der berich-</t>
  </si>
  <si>
    <t>tenden Schule verbundenen</t>
  </si>
  <si>
    <t>Schülerheim/Internat</t>
  </si>
  <si>
    <t>1) Davon 103 128 Schüler in Jahrgangsstufe 1, 18 287 in Jahrgangsstufe 2, 19 924 in Jahrgangsstufe 3 und 19 329 in Jahrgangsstufe 4.Zum Teil sind die "Zugänge aus anderen Volksschulen" durch geänderte Schulnummern verursacht, vgl. Seite 4. - 2)   Davon 109 211 Schüler in Jahrgangsstufe 1, 4 697 in Jahrgangsstufe 2, 6 029 in Jahrgangsstufe 3 und 4 401 in Jahrgangsstufe 4.</t>
  </si>
  <si>
    <r>
      <t>Tabelle 11. Volksschulen mit Ganztagsschulbetrieb</t>
    </r>
    <r>
      <rPr>
        <b/>
        <sz val="10"/>
        <color indexed="10"/>
        <rFont val="Arial"/>
        <family val="2"/>
      </rPr>
      <t xml:space="preserve"> </t>
    </r>
    <r>
      <rPr>
        <b/>
        <sz val="10"/>
        <rFont val="Arial"/>
        <family val="2"/>
      </rPr>
      <t>in gebundener und offener Form,</t>
    </r>
  </si>
  <si>
    <r>
      <t>Mindestumfang</t>
    </r>
    <r>
      <rPr>
        <vertAlign val="superscript"/>
        <sz val="8"/>
        <color indexed="8"/>
        <rFont val="Arial"/>
        <family val="2"/>
      </rPr>
      <t>1)</t>
    </r>
    <r>
      <rPr>
        <sz val="8"/>
        <color indexed="8"/>
        <rFont val="Arial"/>
        <family val="2"/>
      </rPr>
      <t xml:space="preserve"> ...........................................</t>
    </r>
  </si>
  <si>
    <r>
      <t>unter dem M</t>
    </r>
    <r>
      <rPr>
        <sz val="8"/>
        <color indexed="8"/>
        <rFont val="Arial"/>
        <family val="2"/>
      </rPr>
      <t>indestumfang</t>
    </r>
    <r>
      <rPr>
        <vertAlign val="superscript"/>
        <sz val="8"/>
        <color indexed="8"/>
        <rFont val="Arial"/>
        <family val="2"/>
      </rPr>
      <t xml:space="preserve"> 2)</t>
    </r>
    <r>
      <rPr>
        <sz val="8"/>
        <color indexed="8"/>
        <rFont val="Arial"/>
        <family val="2"/>
      </rPr>
      <t xml:space="preserve"> ...........................................</t>
    </r>
  </si>
  <si>
    <r>
      <t>Mittagsbetreuung an Volksschulen</t>
    </r>
    <r>
      <rPr>
        <vertAlign val="superscript"/>
        <sz val="8"/>
        <rFont val="Arial"/>
        <family val="2"/>
      </rPr>
      <t>3)</t>
    </r>
    <r>
      <rPr>
        <sz val="8"/>
        <rFont val="Arial"/>
        <family val="2"/>
      </rPr>
      <t xml:space="preserve"> .......................</t>
    </r>
  </si>
  <si>
    <r>
      <t>Volksschulen</t>
    </r>
    <r>
      <rPr>
        <vertAlign val="superscript"/>
        <sz val="8"/>
        <rFont val="Arial"/>
        <family val="2"/>
      </rPr>
      <t xml:space="preserve">4) </t>
    </r>
    <r>
      <rPr>
        <sz val="8"/>
        <rFont val="Arial"/>
        <family val="2"/>
      </rPr>
      <t>................................................</t>
    </r>
  </si>
  <si>
    <t>1) Bildungs- und Betreuungsangebote, die unter der Aufsicht und Verantwortung der Schulleitung organisiert, in enger Kooperation mit ihr durchgeführt werden und in einem konzeptionellen Zusammenhang mit dem vormittäglichen Unterricht stehen. Die Schüler haben sich zur vollständigen oder teilweisen Teilnahme verpflichtet. - 2) Z. B. Hausaufgabenbetreuung, die nur an zwei Wochentagen stattfindet. - 3) Die Schüler werden im Anschluss an den Unterricht bis längstens 14 Uhr betreut. - 4) Die Schüler werden im Anschluss an den Unterricht bis mind. 15.30 Uhr einschl. einer qualitätsvollen Hausaufgabenbetreuung betreut.</t>
  </si>
  <si>
    <t xml:space="preserve">Tabelle 12. Fördermaßnahmen in deutscher Sprache, Sonderunterricht für Sprachbehinderte </t>
  </si>
  <si>
    <t xml:space="preserve"> sowie Vorkurse an Volksschulen in Bayern 2010/11 nach Regierungsbezirken</t>
  </si>
  <si>
    <t>Art der Förderung</t>
  </si>
  <si>
    <t>Fördermaßnahmen in deutscher Sprache</t>
  </si>
  <si>
    <t>Deutschförderklassen</t>
  </si>
  <si>
    <t>Kurse</t>
  </si>
  <si>
    <t>Deutschförderkurse</t>
  </si>
  <si>
    <t>Sonderunterricht für Sprachbehinderte</t>
  </si>
  <si>
    <t>Sprachförderung vor Eintritt in die Grund-</t>
  </si>
  <si>
    <t>schule für Kinder mit Migrationshinter-</t>
  </si>
  <si>
    <t>grund</t>
  </si>
  <si>
    <t>Kinder</t>
  </si>
  <si>
    <r>
      <t>Vorkurse</t>
    </r>
    <r>
      <rPr>
        <vertAlign val="superscript"/>
        <sz val="8"/>
        <rFont val="Arial"/>
        <family val="0"/>
      </rPr>
      <t>1)</t>
    </r>
    <r>
      <rPr>
        <sz val="8"/>
        <rFont val="Arial"/>
        <family val="0"/>
      </rPr>
      <t>………………………………...</t>
    </r>
  </si>
  <si>
    <t>1) In den letzten 1 1/2 Jahren vor der Einschulung werden Kinder mit defizitären Kenntnissen der deutschen Sprache insgesamt 240 Stunden gezielt sprachgefördert, so dass sie am Unterricht der Grundschule mit Erfolg teilnehmen können. Je 120 Stunden Förderung werden von den Kräften des Kindergartens und den Lehrkräften der Grundschule eingebracht.</t>
  </si>
  <si>
    <t>14</t>
  </si>
  <si>
    <t>Tabelle 13. Volksschulen in Bayern 2010/11 nach den geführten Jahrgangsstufen und der Klassenzahl</t>
  </si>
  <si>
    <t>Geführte Jahrgangsstufen
————
Gebiet</t>
  </si>
  <si>
    <t>Schulen
insge-
samt</t>
  </si>
  <si>
    <t>davon mit ... Klassen</t>
  </si>
  <si>
    <t>25
oder
mehr</t>
  </si>
  <si>
    <t>bis</t>
  </si>
  <si>
    <t>1 bis 4</t>
  </si>
  <si>
    <t>1 bis 6</t>
  </si>
  <si>
    <t>1 bis 7</t>
  </si>
  <si>
    <t>1 bis 8</t>
  </si>
  <si>
    <t>1 bis 9/10</t>
  </si>
  <si>
    <t>5 und 6</t>
  </si>
  <si>
    <t>5 bis 9/10</t>
  </si>
  <si>
    <t>7 bis 9/10</t>
  </si>
  <si>
    <t>1 bis 4 und 7 bis 9/10</t>
  </si>
  <si>
    <t>Sonstige Grundschuljahr-</t>
  </si>
  <si>
    <t>gangsstufen</t>
  </si>
  <si>
    <t>Sonstige Hauptschuljahr-</t>
  </si>
  <si>
    <t xml:space="preserve">Sonstige Grund- und Haupt-   </t>
  </si>
  <si>
    <t>schuljahrgangsstufen</t>
  </si>
  <si>
    <t xml:space="preserve">davon in </t>
  </si>
  <si>
    <t xml:space="preserve">               </t>
  </si>
  <si>
    <t xml:space="preserve">7 bis 9/10 </t>
  </si>
  <si>
    <t>Sonstige Grund- und Haupt-</t>
  </si>
  <si>
    <t>Zusammen 2010/11</t>
  </si>
  <si>
    <t>Insgesamt 2009/10</t>
  </si>
  <si>
    <t>15</t>
  </si>
  <si>
    <t>Tabelle 14. Volksschulen in Bayern 2010/11 nach der Zügigkeit</t>
  </si>
  <si>
    <t>Schulen
ins-
gesamt</t>
  </si>
  <si>
    <t>sonstige Schulen</t>
  </si>
  <si>
    <t>Grund-
schulen</t>
  </si>
  <si>
    <t>Haupt-
schulen</t>
  </si>
  <si>
    <t>übrige</t>
  </si>
  <si>
    <t>zusammen</t>
  </si>
  <si>
    <t>mehrzügige</t>
  </si>
  <si>
    <t>Bayern 2010/11</t>
  </si>
  <si>
    <t>darunter private Schulen</t>
  </si>
  <si>
    <t xml:space="preserve"> Bayern 2009/10</t>
  </si>
  <si>
    <t>1) Schulen mit nur einer Klasse in jeder geführten Jahrgangsstufe. - 2) Schulen, die nicht in allen geführten Jahrgangsstufen jeweils             mehrere Klassen führen.</t>
  </si>
  <si>
    <t>Tabelle 15. Volksschulen in Bayern 2010/11 nach der Zahl der Schüler</t>
  </si>
  <si>
    <t>Gebiet
—————
Träger des Schulaufwands</t>
  </si>
  <si>
    <t>Schulen 
ins-
gesamt</t>
  </si>
  <si>
    <t>davon mit ... Schülern</t>
  </si>
  <si>
    <t>30
oder
weniger</t>
  </si>
  <si>
    <t>701
oder
mehr</t>
  </si>
  <si>
    <t xml:space="preserve">davon mit Träger des </t>
  </si>
  <si>
    <t>Schulaufwands</t>
  </si>
  <si>
    <t>Privat</t>
  </si>
  <si>
    <t>Bayern 2009/10</t>
  </si>
  <si>
    <t xml:space="preserve">1) Einschl. 44 Schulen in Verwaltungsgemeinschaften und 87 Schulen in Gemeinden mit öffentlich-rechtlichem Vertrag. </t>
  </si>
  <si>
    <r>
      <t>einzügige</t>
    </r>
    <r>
      <rPr>
        <vertAlign val="superscript"/>
        <sz val="8"/>
        <rFont val="Arial"/>
        <family val="2"/>
      </rPr>
      <t>1)</t>
    </r>
    <r>
      <rPr>
        <sz val="8"/>
        <rFont val="Arial"/>
        <family val="2"/>
      </rPr>
      <t xml:space="preserve"> Schulen</t>
    </r>
  </si>
  <si>
    <r>
      <t>übrige</t>
    </r>
    <r>
      <rPr>
        <vertAlign val="superscript"/>
        <sz val="8"/>
        <rFont val="Arial"/>
        <family val="2"/>
      </rPr>
      <t xml:space="preserve"> 2)</t>
    </r>
  </si>
  <si>
    <r>
      <t>Schulverband</t>
    </r>
    <r>
      <rPr>
        <vertAlign val="superscript"/>
        <sz val="8"/>
        <rFont val="Arial"/>
        <family val="2"/>
      </rPr>
      <t>1)</t>
    </r>
    <r>
      <rPr>
        <sz val="8"/>
        <rFont val="Arial"/>
        <family val="2"/>
      </rPr>
      <t xml:space="preserve"> .........................</t>
    </r>
  </si>
  <si>
    <t>16</t>
  </si>
  <si>
    <t>Tabelle 16. Jahrgangs- und kombinierte Klassen in den bayerischen Regierungsbezirken 2010/11</t>
  </si>
  <si>
    <t>Gebiet
————
Schulträger
————
Art der Klassen</t>
  </si>
  <si>
    <t>Klassen
ins-
gesamt</t>
  </si>
  <si>
    <t>Jahrgangsklassen der Jahrgangsstufe ...</t>
  </si>
  <si>
    <t>Kombinierte Klassen
mit Zusammenfassung
von</t>
  </si>
  <si>
    <t>Grund-</t>
  </si>
  <si>
    <t>Haupt-</t>
  </si>
  <si>
    <t>Grund-
und
Haupt-</t>
  </si>
  <si>
    <t>dar.</t>
  </si>
  <si>
    <t>davon an ... Schulen</t>
  </si>
  <si>
    <t>davon nach Art der Klassen:</t>
  </si>
  <si>
    <t>Regelklassen</t>
  </si>
  <si>
    <t>Praxisklassen</t>
  </si>
  <si>
    <t>Übergangsklassen für</t>
  </si>
  <si>
    <t>Schüler ausländischer</t>
  </si>
  <si>
    <r>
      <t>1) Mittler</t>
    </r>
    <r>
      <rPr>
        <sz val="8"/>
        <rFont val="Arial"/>
        <family val="2"/>
      </rPr>
      <t>e-Reife-Zug. - 2) Art. 30a Abs. 2 Satz 2 ff. BayEUG. -</t>
    </r>
    <r>
      <rPr>
        <sz val="8"/>
        <rFont val="Arial"/>
        <family val="0"/>
      </rPr>
      <t xml:space="preserve"> 3) Übergangsklassen sind für Schüler ausländischer Herkunft mit verschiedenen Muttersprachen bestimmt. </t>
    </r>
  </si>
  <si>
    <r>
      <t>M-Klassen</t>
    </r>
    <r>
      <rPr>
        <vertAlign val="superscript"/>
        <sz val="8"/>
        <rFont val="Arial"/>
        <family val="2"/>
      </rPr>
      <t>1)</t>
    </r>
    <r>
      <rPr>
        <sz val="8"/>
        <rFont val="Arial"/>
        <family val="2"/>
      </rPr>
      <t xml:space="preserve"> ......................</t>
    </r>
  </si>
  <si>
    <r>
      <t xml:space="preserve">Kooperationsklassen </t>
    </r>
    <r>
      <rPr>
        <vertAlign val="superscript"/>
        <sz val="8"/>
        <rFont val="Arial"/>
        <family val="2"/>
      </rPr>
      <t xml:space="preserve"> 2)</t>
    </r>
    <r>
      <rPr>
        <sz val="8"/>
        <rFont val="Arial"/>
        <family val="2"/>
      </rPr>
      <t xml:space="preserve"> ......................</t>
    </r>
  </si>
  <si>
    <r>
      <t xml:space="preserve">Außenklassen </t>
    </r>
    <r>
      <rPr>
        <vertAlign val="superscript"/>
        <sz val="8"/>
        <rFont val="Arial"/>
        <family val="2"/>
      </rPr>
      <t>2)</t>
    </r>
    <r>
      <rPr>
        <sz val="8"/>
        <rFont val="Arial"/>
        <family val="2"/>
      </rPr>
      <t xml:space="preserve"> ......................</t>
    </r>
  </si>
  <si>
    <r>
      <t>Herkunft</t>
    </r>
    <r>
      <rPr>
        <vertAlign val="superscript"/>
        <sz val="8"/>
        <rFont val="Arial"/>
        <family val="2"/>
      </rPr>
      <t xml:space="preserve"> 3)</t>
    </r>
    <r>
      <rPr>
        <sz val="8"/>
        <rFont val="Arial"/>
        <family val="2"/>
      </rPr>
      <t xml:space="preserve"> ...................</t>
    </r>
  </si>
  <si>
    <t>17</t>
  </si>
  <si>
    <t xml:space="preserve">Tabelle 17. Klassen der Volksschulen in Bayern 2010/11 nach Anzahl der zusammengefassten </t>
  </si>
  <si>
    <t>Jahrgangsstufen</t>
  </si>
  <si>
    <t>Gebiet
————
Klassenart</t>
  </si>
  <si>
    <t>Klassen
insgesamt</t>
  </si>
  <si>
    <t>Jahr-
gangs-
klassen</t>
  </si>
  <si>
    <t>Klassen mit Zusammenfassung von</t>
  </si>
  <si>
    <t>Übergangsklassen für Schüler aus-</t>
  </si>
  <si>
    <t>Tabelle 18. Jahrgangsklassen der Volksschulen in Bayern 2010/11</t>
  </si>
  <si>
    <t>Jahrgangsstufe
————
Art der Klassen
————
Schulträger</t>
  </si>
  <si>
    <t>Jahrgangsklassen</t>
  </si>
  <si>
    <t>an</t>
  </si>
  <si>
    <t>einfach
geführt</t>
  </si>
  <si>
    <t>parallel
geführt</t>
  </si>
  <si>
    <t>davon mit</t>
  </si>
  <si>
    <t>zwei</t>
  </si>
  <si>
    <t>drei</t>
  </si>
  <si>
    <t>vier oder
mehr</t>
  </si>
  <si>
    <t>Volksschulen</t>
  </si>
  <si>
    <t>Parallelklassen
an der gleichen Schule</t>
  </si>
  <si>
    <t xml:space="preserve">  1</t>
  </si>
  <si>
    <t xml:space="preserve">  2</t>
  </si>
  <si>
    <t xml:space="preserve">  3</t>
  </si>
  <si>
    <t xml:space="preserve">  4</t>
  </si>
  <si>
    <t xml:space="preserve">  5</t>
  </si>
  <si>
    <t xml:space="preserve">  6</t>
  </si>
  <si>
    <t xml:space="preserve">  7</t>
  </si>
  <si>
    <t xml:space="preserve">  8</t>
  </si>
  <si>
    <t xml:space="preserve">  9</t>
  </si>
  <si>
    <t>Knabenklassen</t>
  </si>
  <si>
    <t>Mädchenklassen</t>
  </si>
  <si>
    <t>gemischte Klassen</t>
  </si>
  <si>
    <t>darunter an privaten</t>
  </si>
  <si>
    <r>
      <t>M-Klassen</t>
    </r>
    <r>
      <rPr>
        <vertAlign val="superscript"/>
        <sz val="8"/>
        <rFont val="Arial"/>
        <family val="2"/>
      </rPr>
      <t>1)</t>
    </r>
    <r>
      <rPr>
        <sz val="8"/>
        <rFont val="Arial"/>
        <family val="2"/>
      </rPr>
      <t xml:space="preserve"> ...............................................</t>
    </r>
  </si>
  <si>
    <r>
      <t>Kooperationsklassen</t>
    </r>
    <r>
      <rPr>
        <vertAlign val="superscript"/>
        <sz val="8"/>
        <rFont val="Arial"/>
        <family val="2"/>
      </rPr>
      <t xml:space="preserve"> 2)</t>
    </r>
    <r>
      <rPr>
        <sz val="8"/>
        <rFont val="Arial"/>
        <family val="2"/>
      </rPr>
      <t xml:space="preserve"> ...............................................</t>
    </r>
  </si>
  <si>
    <r>
      <t>Außenklassen</t>
    </r>
    <r>
      <rPr>
        <vertAlign val="superscript"/>
        <sz val="8"/>
        <rFont val="Arial"/>
        <family val="2"/>
      </rPr>
      <t xml:space="preserve"> 2)</t>
    </r>
    <r>
      <rPr>
        <sz val="8"/>
        <rFont val="Arial"/>
        <family val="2"/>
      </rPr>
      <t xml:space="preserve"> ...............................................</t>
    </r>
  </si>
  <si>
    <r>
      <t>ländischer Herkunft</t>
    </r>
    <r>
      <rPr>
        <vertAlign val="superscript"/>
        <sz val="8"/>
        <rFont val="Arial"/>
        <family val="2"/>
      </rPr>
      <t xml:space="preserve"> 3)</t>
    </r>
    <r>
      <rPr>
        <sz val="8"/>
        <rFont val="Arial"/>
        <family val="2"/>
      </rPr>
      <t xml:space="preserve"> ...................................</t>
    </r>
  </si>
  <si>
    <r>
      <t>1) M</t>
    </r>
    <r>
      <rPr>
        <sz val="8"/>
        <rFont val="Arial"/>
        <family val="2"/>
      </rPr>
      <t>ittlere-Reife-Zug. - 2) Art. 30a Abs. 2 Satz 2 ff. BayEUG. -</t>
    </r>
    <r>
      <rPr>
        <sz val="8"/>
        <rFont val="Arial"/>
        <family val="0"/>
      </rPr>
      <t xml:space="preserve"> 3) Übergangsklassen sind für Schüler ausländischer Herkunft mit verschiedenen Muttersprachen bestimmt.</t>
    </r>
  </si>
  <si>
    <t>18</t>
  </si>
  <si>
    <t>Tabelle 19. Kombinierte Klassen der Volksschulen in Bayern 2010/11</t>
  </si>
  <si>
    <r>
      <t>Art der Kombination
————</t>
    </r>
    <r>
      <rPr>
        <sz val="8"/>
        <rFont val="Arial"/>
        <family val="0"/>
      </rPr>
      <t xml:space="preserve">
Schulträger</t>
    </r>
  </si>
  <si>
    <t>Kombinierte Klassen</t>
  </si>
  <si>
    <t>davon mit Zusammenfassung von</t>
  </si>
  <si>
    <t>öffent-
lichen</t>
  </si>
  <si>
    <t>pri-
vaten</t>
  </si>
  <si>
    <t>Knaben-
klassen</t>
  </si>
  <si>
    <t>Mädchen-
klassen</t>
  </si>
  <si>
    <t>Grundschuljahrgangsstufen:</t>
  </si>
  <si>
    <t>1 und 2</t>
  </si>
  <si>
    <t>3 und 4</t>
  </si>
  <si>
    <t>Sonstige</t>
  </si>
  <si>
    <t>Hauptschuljahrgangsstufen:</t>
  </si>
  <si>
    <t>7 und 8</t>
  </si>
  <si>
    <t>Grund- und Hauptschuljahr-</t>
  </si>
  <si>
    <t>gangsstufen gemischt</t>
  </si>
  <si>
    <t>Tabelle 20. Klassen an Volksschulen in Bayern 2010/11 nach Klassenfrequenzgruppen</t>
  </si>
  <si>
    <t>Gebiet 
————
Schulträger</t>
  </si>
  <si>
    <t>davon Klassen mit ... Schülern</t>
  </si>
  <si>
    <t>15 oder
weniger</t>
  </si>
  <si>
    <t>16 bis 20</t>
  </si>
  <si>
    <t>21 bis 25</t>
  </si>
  <si>
    <t>26 bis 30</t>
  </si>
  <si>
    <r>
      <t xml:space="preserve">31 </t>
    </r>
    <r>
      <rPr>
        <sz val="8"/>
        <rFont val="Arial"/>
        <family val="0"/>
      </rPr>
      <t>oder
mehr</t>
    </r>
  </si>
  <si>
    <t xml:space="preserve">Augsburg </t>
  </si>
  <si>
    <t>übrige kreisfreie</t>
  </si>
  <si>
    <t>Städte</t>
  </si>
  <si>
    <t xml:space="preserve">darunter an privaten </t>
  </si>
  <si>
    <t xml:space="preserve">     Bayern 2009/10</t>
  </si>
  <si>
    <t>19</t>
  </si>
  <si>
    <t>Tabelle 21. Durchschnittliche Klassenstärke an Volksschulen in Bayern 2010/11</t>
  </si>
  <si>
    <t>Durchschnittliche Zahl der Schüler in</t>
  </si>
  <si>
    <t>Klassen 
ins-
gesamt</t>
  </si>
  <si>
    <t>kombinierten Klassen
mit Zusammenfassung von</t>
  </si>
  <si>
    <t>Tabelle 22. Schüler in öffentlichen und privaten Volksschulen in Bayern 2010/11</t>
  </si>
  <si>
    <t>Gebiet</t>
  </si>
  <si>
    <t xml:space="preserve">Schüler
insgesamt </t>
  </si>
  <si>
    <t>davon in</t>
  </si>
  <si>
    <t>öffentlichen Volksschulen</t>
  </si>
  <si>
    <t>privaten Volksschulen</t>
  </si>
  <si>
    <t>20</t>
  </si>
  <si>
    <t>Schulanfänger 2010</t>
  </si>
  <si>
    <t xml:space="preserve">dav. </t>
  </si>
  <si>
    <t>übr. kreisfreie</t>
  </si>
  <si>
    <t>3)</t>
  </si>
  <si>
    <t>4)</t>
  </si>
  <si>
    <t>Tabelle 24. Schülerzugänge an Volksschulen in Bayern im Herbst 2010 nach Schulart und Geschlecht</t>
  </si>
  <si>
    <t>Zugänge aus</t>
  </si>
  <si>
    <t>Zugänge 
insgesamt</t>
  </si>
  <si>
    <t>davon in Jahrgangsstufe ...</t>
  </si>
  <si>
    <t xml:space="preserve">anderen Volksschulen und </t>
  </si>
  <si>
    <t>Schulanfänger</t>
  </si>
  <si>
    <t>Volksschulen zur sonderpäd.</t>
  </si>
  <si>
    <t>Förderung</t>
  </si>
  <si>
    <t>Realschulen, Realschulen zur</t>
  </si>
  <si>
    <t>sonderpäd. Förderung</t>
  </si>
  <si>
    <t>Gymnasien, Schulen beson-</t>
  </si>
  <si>
    <t>derer Art und Freien Wal-</t>
  </si>
  <si>
    <t>dorfschulen</t>
  </si>
  <si>
    <t>Sonstigen  Schulen</t>
  </si>
  <si>
    <t xml:space="preserve">insgesamt   </t>
  </si>
  <si>
    <t>1)</t>
  </si>
  <si>
    <t>2)</t>
  </si>
  <si>
    <r>
      <t>Tabelle 23. Schulanfän</t>
    </r>
    <r>
      <rPr>
        <b/>
        <sz val="10"/>
        <rFont val="Arial"/>
        <family val="2"/>
      </rPr>
      <t>ger und zurückgestellte Schüler an Volksschulen in Bayern im Herbst 2010</t>
    </r>
  </si>
  <si>
    <r>
      <t>Zurück-
stellungen
im Frühjahr
2010</t>
    </r>
    <r>
      <rPr>
        <vertAlign val="superscript"/>
        <sz val="8"/>
        <rFont val="Arial"/>
        <family val="2"/>
      </rPr>
      <t>1)</t>
    </r>
  </si>
  <si>
    <r>
      <t xml:space="preserve">Zurückstellungen
im Vorjahr </t>
    </r>
    <r>
      <rPr>
        <vertAlign val="superscript"/>
        <sz val="8"/>
        <rFont val="Arial"/>
        <family val="2"/>
      </rPr>
      <t>1)</t>
    </r>
  </si>
  <si>
    <r>
      <t xml:space="preserve">2010 vorzeitig auf-
genommene Kinder </t>
    </r>
    <r>
      <rPr>
        <vertAlign val="superscript"/>
        <sz val="8"/>
        <rFont val="Arial"/>
        <family val="2"/>
      </rPr>
      <t>2)</t>
    </r>
  </si>
  <si>
    <t>21</t>
  </si>
  <si>
    <t>Tabelle 25. Schüler der Volksschulen in Bayern 2010/11 nach Geburtsjahren und Jahrgangsstufen</t>
  </si>
  <si>
    <t>sowie Ausländer und Aussiedler</t>
  </si>
  <si>
    <t>Geburtsjahr</t>
  </si>
  <si>
    <t>Schüler in der Jahrgangsstufe ...</t>
  </si>
  <si>
    <t>Schüler 
ins-
gesamt</t>
  </si>
  <si>
    <t>————</t>
  </si>
  <si>
    <t>Aussiedler</t>
  </si>
  <si>
    <t>2005</t>
  </si>
  <si>
    <t xml:space="preserve"> männlich</t>
  </si>
  <si>
    <t xml:space="preserve"> weiblich</t>
  </si>
  <si>
    <t>2004</t>
  </si>
  <si>
    <t>2003</t>
  </si>
  <si>
    <t>2002</t>
  </si>
  <si>
    <t>2001</t>
  </si>
  <si>
    <t>2000</t>
  </si>
  <si>
    <t>1999</t>
  </si>
  <si>
    <t>1998</t>
  </si>
  <si>
    <t>1997</t>
  </si>
  <si>
    <t>1996</t>
  </si>
  <si>
    <t>1995</t>
  </si>
  <si>
    <t>1994</t>
  </si>
  <si>
    <t>1993 oder</t>
  </si>
  <si>
    <t>früher</t>
  </si>
  <si>
    <t xml:space="preserve"> insgesamt</t>
  </si>
  <si>
    <t xml:space="preserve"> 1) Nach Art. 37 Abs. 2 BayEUG. - 2) Nach Art. 37 Abs. 1 BayEUG. - 3) Vorzeitige Aufnahmen 2009. - 4) Zurückstellungen im Frühjahr 2009.</t>
  </si>
  <si>
    <t>ausländ.</t>
  </si>
  <si>
    <t xml:space="preserve">   Schüler</t>
  </si>
  <si>
    <t>Aussiedler-</t>
  </si>
  <si>
    <t>Tabelle 26. Schüler der Volksschulen in Bayern 2010/11</t>
  </si>
  <si>
    <t xml:space="preserve">nach Regierungsbezirken und Jahrgangsstufen </t>
  </si>
  <si>
    <t>Schüler
ins-
gesamt</t>
  </si>
  <si>
    <t>darunter an</t>
  </si>
  <si>
    <r>
      <t xml:space="preserve">   schüler</t>
    </r>
    <r>
      <rPr>
        <vertAlign val="superscript"/>
        <sz val="8"/>
        <rFont val="Arial"/>
        <family val="2"/>
      </rPr>
      <t>1)</t>
    </r>
    <r>
      <rPr>
        <sz val="8"/>
        <rFont val="Arial"/>
        <family val="2"/>
      </rPr>
      <t>….</t>
    </r>
  </si>
  <si>
    <t>22</t>
  </si>
  <si>
    <t>Tabelle 27. Schüler der Volksschulen in Bayern 2010/11 nach Jahrgangsstufen in Prozent</t>
  </si>
  <si>
    <t>Von den Schülern waren ... % in der Jahrgangsstufe ...</t>
  </si>
  <si>
    <t>kreisfreie Städte</t>
  </si>
  <si>
    <t>Tabelle 28. Wiederholungsschüler an Volksschulen in Bayern 2010/11</t>
  </si>
  <si>
    <t>Art</t>
  </si>
  <si>
    <t>Ge-
schlecht</t>
  </si>
  <si>
    <t>Wiederholer in der Jahrgangsstufe ...</t>
  </si>
  <si>
    <t>Wieder-
holer 
insge-
samt</t>
  </si>
  <si>
    <t>Schüler, die eine Jahrgangsstufe</t>
  </si>
  <si>
    <t>wiederholen, unabhängig von der</t>
  </si>
  <si>
    <t>im Vorjahr besuchten Schulart</t>
  </si>
  <si>
    <t>Pflichtwiederholer der Volksschulen</t>
  </si>
  <si>
    <t>gemäß Art. 53 Abs. 2 BayEUG</t>
  </si>
  <si>
    <t xml:space="preserve">   </t>
  </si>
  <si>
    <t>Freiwillige Wiederholer der Volks-</t>
  </si>
  <si>
    <r>
      <t>schulen gemä</t>
    </r>
    <r>
      <rPr>
        <sz val="8"/>
        <rFont val="Arial"/>
        <family val="2"/>
      </rPr>
      <t>ß § 48 Abs. 1 VSO</t>
    </r>
  </si>
  <si>
    <t>oder Art. 38 BayEUG</t>
  </si>
  <si>
    <t>23</t>
  </si>
  <si>
    <t>Tabelle 29. Schüler der Volksschulen in Bayern 2010/11 nach der Religionszugehörigkeit</t>
  </si>
  <si>
    <r>
      <t>Gebiet</t>
    </r>
    <r>
      <rPr>
        <sz val="8"/>
        <rFont val="Arial"/>
        <family val="0"/>
      </rPr>
      <t xml:space="preserve">
————
Schulträger</t>
    </r>
  </si>
  <si>
    <t>Schüler
insgesamt</t>
  </si>
  <si>
    <t>römisch-
katholisch</t>
  </si>
  <si>
    <t>evan-
gelisch</t>
  </si>
  <si>
    <t>isla-
misch</t>
  </si>
  <si>
    <t>orthodox</t>
  </si>
  <si>
    <t>israe-
litisch</t>
  </si>
  <si>
    <t>neuapo-
stolisch</t>
  </si>
  <si>
    <t>Zeuge
Jehovas</t>
  </si>
  <si>
    <t>sonstige</t>
  </si>
  <si>
    <t>ohne
Religions-
zugehörigkeit</t>
  </si>
  <si>
    <t>Grundschulen</t>
  </si>
  <si>
    <t>Hauptschulen</t>
  </si>
  <si>
    <t>staatlichen Schulen</t>
  </si>
  <si>
    <t>privaten Schulen</t>
  </si>
  <si>
    <t>Tabelle 30. Schüler der Volksschulen in Bayern 2010/11 nach der Teilnahme</t>
  </si>
  <si>
    <t>davon nehmen teil</t>
  </si>
  <si>
    <t>am ... Religionsunterricht</t>
  </si>
  <si>
    <t>am Ethikunterricht wegen/weil</t>
  </si>
  <si>
    <t>am isla-
mischen
Unter-
richt</t>
  </si>
  <si>
    <t>weder
am RU,
EU noch
an islam.
Unterricht</t>
  </si>
  <si>
    <t>katho-
lischen</t>
  </si>
  <si>
    <t>evange-
lischen</t>
  </si>
  <si>
    <t>israeli-
tischen</t>
  </si>
  <si>
    <t>ortho-
doxen</t>
  </si>
  <si>
    <t>neu-
apostoli-
schen</t>
  </si>
  <si>
    <t>sons-
tigen</t>
  </si>
  <si>
    <t>Ab-
meldung
vom RU</t>
  </si>
  <si>
    <t>Reli-
gions-
losig-
keit</t>
  </si>
  <si>
    <t>RU des
eigenen Bek.
nicht ange-
boten wird</t>
  </si>
  <si>
    <r>
      <t xml:space="preserve"> am Religionsunterricht/Ethikunterricht und islamis</t>
    </r>
    <r>
      <rPr>
        <b/>
        <sz val="10"/>
        <rFont val="Arial"/>
        <family val="2"/>
      </rPr>
      <t>chen</t>
    </r>
    <r>
      <rPr>
        <b/>
        <sz val="10"/>
        <rFont val="Arial"/>
        <family val="0"/>
      </rPr>
      <t xml:space="preserve"> Unter</t>
    </r>
    <r>
      <rPr>
        <b/>
        <sz val="10"/>
        <rFont val="Arial"/>
        <family val="2"/>
      </rPr>
      <t>richt</t>
    </r>
  </si>
  <si>
    <t xml:space="preserve">1) Einschl. 564 Schüler der Deutsch-Französischen Schule, 838 Schüler der Munich International  School, 601 Schüler der Bavarian  International  School, 132 Schüler der International School of Ulm/Neu-Ulm sowie 27 Schüler der Gemeinschaftsschule Klosterzimmern, über deren Religionszugehörigkeit  keine Angaben vorliegen. </t>
  </si>
  <si>
    <t>1) Einschl. 564 Schüler der Deutsch-Französischen Schule, 838 Schüler der Munich International School, 601 Schüler der Bavarian International School, 132 Schüler der International School of Ulm/Neu-Ulm sowie 27 Schüler der Gemeinschaftsschule Klosterzimmern, über deren Teilnahme am Religionsunterricht/Ethikunterricht keine Angaben vorliegen.</t>
  </si>
  <si>
    <t>24</t>
  </si>
  <si>
    <t>Tabelle 31. Schüler der Volksschulen in Bayern 2010/11 nach den Größenklassen der Schulen</t>
  </si>
  <si>
    <t>Gebiet
————
Träger des Schul-
aufwands</t>
  </si>
  <si>
    <t>Schüler insgesamt</t>
  </si>
  <si>
    <t>davon in Schulen mit ... Schülern</t>
  </si>
  <si>
    <t>50 oder weniger</t>
  </si>
  <si>
    <t>mit Schulaufwandsträger</t>
  </si>
  <si>
    <t xml:space="preserve">1) Einschl. der Schulen mit Schulaufwandsträger Verwaltungsgemeinschaft und Gemeinde mit öffentlich-rechtlichem Vertrag. </t>
  </si>
  <si>
    <t xml:space="preserve">Tabelle 32. Schüler der Volksschulen in Bayern 2010/11 nach Klassenfrequenzgruppen </t>
  </si>
  <si>
    <t>davon Schüler in Klassen mit ... Schülern</t>
  </si>
  <si>
    <t>31 oder
mehr</t>
  </si>
  <si>
    <t>übr. kreisfr. Städte</t>
  </si>
  <si>
    <r>
      <t xml:space="preserve">Schulverband </t>
    </r>
    <r>
      <rPr>
        <vertAlign val="superscript"/>
        <sz val="8"/>
        <rFont val="Arial"/>
        <family val="2"/>
      </rPr>
      <t>1)</t>
    </r>
    <r>
      <rPr>
        <sz val="8"/>
        <rFont val="Arial"/>
        <family val="2"/>
      </rPr>
      <t xml:space="preserve"> ..........</t>
    </r>
  </si>
  <si>
    <t>25</t>
  </si>
  <si>
    <t>Tabelle 33. Schüler der Volksschulen in Bayern 2010/11 nach Jahrgangsstufen,</t>
  </si>
  <si>
    <t xml:space="preserve"> Jahrgangsklassen sowie Art der Klassen</t>
  </si>
  <si>
    <t>davon in der Jahrgangsstufe ...</t>
  </si>
  <si>
    <t>———</t>
  </si>
  <si>
    <t>Art der Klassen</t>
  </si>
  <si>
    <t>dar. in Jahrgangsklassen</t>
  </si>
  <si>
    <t>an privaten Schulen</t>
  </si>
  <si>
    <t>davon Schüler in Jahrgangs-</t>
  </si>
  <si>
    <t xml:space="preserve">klassen nach Art </t>
  </si>
  <si>
    <t>der Klassen:</t>
  </si>
  <si>
    <t xml:space="preserve">1) Mittlere-Reife-Zug. - 2) Art. 30a Abs. 2 Satz 2 ff. BayEUG. - 3) Übergangsklassen sind für Schüler ausländischer Herkunft mit verschiedenen Muttersprachen bestimmt. </t>
  </si>
  <si>
    <r>
      <t>M-Klassen</t>
    </r>
    <r>
      <rPr>
        <vertAlign val="superscript"/>
        <sz val="8"/>
        <rFont val="Arial"/>
        <family val="2"/>
      </rPr>
      <t>1)</t>
    </r>
    <r>
      <rPr>
        <sz val="8"/>
        <rFont val="Arial"/>
        <family val="2"/>
      </rPr>
      <t xml:space="preserve"> ...................................</t>
    </r>
  </si>
  <si>
    <r>
      <t>Kooperationsklassen</t>
    </r>
    <r>
      <rPr>
        <vertAlign val="superscript"/>
        <sz val="8"/>
        <rFont val="Arial"/>
        <family val="2"/>
      </rPr>
      <t xml:space="preserve"> 2)</t>
    </r>
    <r>
      <rPr>
        <sz val="8"/>
        <rFont val="Arial"/>
        <family val="2"/>
      </rPr>
      <t xml:space="preserve"> ...................................</t>
    </r>
  </si>
  <si>
    <r>
      <t>Außenklassen</t>
    </r>
    <r>
      <rPr>
        <vertAlign val="superscript"/>
        <sz val="8"/>
        <rFont val="Arial"/>
        <family val="2"/>
      </rPr>
      <t xml:space="preserve"> 2)</t>
    </r>
    <r>
      <rPr>
        <sz val="8"/>
        <rFont val="Arial"/>
        <family val="2"/>
      </rPr>
      <t xml:space="preserve"> ...................................</t>
    </r>
  </si>
  <si>
    <r>
      <t>Herkunft</t>
    </r>
    <r>
      <rPr>
        <vertAlign val="superscript"/>
        <sz val="8"/>
        <rFont val="Arial"/>
        <family val="2"/>
      </rPr>
      <t xml:space="preserve"> 3)</t>
    </r>
    <r>
      <rPr>
        <sz val="8"/>
        <rFont val="Arial"/>
        <family val="2"/>
      </rPr>
      <t xml:space="preserve"> ...................................</t>
    </r>
  </si>
  <si>
    <t>26</t>
  </si>
  <si>
    <t>Tabelle 34. Schüler in Jahrgangs- und kombinierten Klassen an Volksschulen in Bayern 2010/11</t>
  </si>
  <si>
    <t>Gebiet
———
Schulträger
———
Art der Klasse</t>
  </si>
  <si>
    <t>darunter an privaten Schulen</t>
  </si>
  <si>
    <t xml:space="preserve">davon Schüler in </t>
  </si>
  <si>
    <t xml:space="preserve">Übergangsklassen für </t>
  </si>
  <si>
    <t>1) Mittlere-Reife-Zug. - 2) Art. 30a Abs. 2 Satz 2 ff. BayEUG. - 3) Übergangsklassen sind für Schüler ausländischer Herkunft mit verschiedenen Muttersprachen bestimmt.</t>
  </si>
  <si>
    <r>
      <t>M-Klassen</t>
    </r>
    <r>
      <rPr>
        <vertAlign val="superscript"/>
        <sz val="8"/>
        <rFont val="Arial"/>
        <family val="2"/>
      </rPr>
      <t>1)</t>
    </r>
    <r>
      <rPr>
        <sz val="8"/>
        <rFont val="Arial"/>
        <family val="2"/>
      </rPr>
      <t xml:space="preserve"> ...............................</t>
    </r>
  </si>
  <si>
    <r>
      <t xml:space="preserve">Kooperationsklassen </t>
    </r>
    <r>
      <rPr>
        <vertAlign val="superscript"/>
        <sz val="8"/>
        <rFont val="Arial"/>
        <family val="2"/>
      </rPr>
      <t>2)</t>
    </r>
    <r>
      <rPr>
        <sz val="8"/>
        <rFont val="Arial"/>
        <family val="2"/>
      </rPr>
      <t xml:space="preserve"> ...............................</t>
    </r>
  </si>
  <si>
    <r>
      <t>Außenklassen</t>
    </r>
    <r>
      <rPr>
        <vertAlign val="superscript"/>
        <sz val="8"/>
        <rFont val="Arial"/>
        <family val="2"/>
      </rPr>
      <t xml:space="preserve"> 2)</t>
    </r>
    <r>
      <rPr>
        <sz val="8"/>
        <rFont val="Arial"/>
        <family val="2"/>
      </rPr>
      <t xml:space="preserve"> ...............................</t>
    </r>
  </si>
  <si>
    <r>
      <t xml:space="preserve">Herkunft </t>
    </r>
    <r>
      <rPr>
        <vertAlign val="superscript"/>
        <sz val="8"/>
        <rFont val="Arial"/>
        <family val="2"/>
      </rPr>
      <t>3)</t>
    </r>
    <r>
      <rPr>
        <sz val="8"/>
        <rFont val="Arial"/>
        <family val="2"/>
      </rPr>
      <t xml:space="preserve"> ............................</t>
    </r>
  </si>
  <si>
    <t xml:space="preserve">Tabelle 35.Teilnahme am Wahlunterricht, an M-Kursen, am differenzierten Sportunterricht </t>
  </si>
  <si>
    <t>und erweiterten Basissportunterricht (ohne Teilnahme am fremdsprachlichen Unterricht,</t>
  </si>
  <si>
    <t>Pflicht- und Wahlpflichtunterricht) an Volksschulen in Bayern 2010/11</t>
  </si>
  <si>
    <t>Wahlfach,
Arbeitsgemeinschaften,
Differenzierter Sportunterricht,
erweiterter Basissportunterricht</t>
  </si>
  <si>
    <t>Zahl
der
Kurse</t>
  </si>
  <si>
    <t>in der Jahrgangsstufe ...</t>
  </si>
  <si>
    <t>darunter
weiblich</t>
  </si>
  <si>
    <t>Buchführung</t>
  </si>
  <si>
    <t>Gewerblich-technischer Bereich</t>
  </si>
  <si>
    <t>bzw. Technik</t>
  </si>
  <si>
    <t>Hauswirtschaftlich-sozialer Bereich</t>
  </si>
  <si>
    <t>bzw. Soziales</t>
  </si>
  <si>
    <t>Informatik</t>
  </si>
  <si>
    <t>Kommunikationstechnischer Bereich</t>
  </si>
  <si>
    <t>bzw. Wirtschaft</t>
  </si>
  <si>
    <t>Kunst</t>
  </si>
  <si>
    <t>Kurzschrift</t>
  </si>
  <si>
    <t>Musik</t>
  </si>
  <si>
    <t>Sportförderunterricht</t>
  </si>
  <si>
    <t>Werken/Textiles Gestalten</t>
  </si>
  <si>
    <t>M-Kurse</t>
  </si>
  <si>
    <t>Förderkurse für Schüler mit Lese-</t>
  </si>
  <si>
    <t>und Rechtschreibschwäche</t>
  </si>
  <si>
    <t>Arbeitsgemeinschaften in der</t>
  </si>
  <si>
    <t>Grundschule</t>
  </si>
  <si>
    <t>Hauptschule</t>
  </si>
  <si>
    <t>Sonstiger Wahlunterricht</t>
  </si>
  <si>
    <t>Differenzierter Sportunterricht,</t>
  </si>
  <si>
    <t>erweiterter Basissportunterricht</t>
  </si>
  <si>
    <t>1) Besucher mehrerer Kurse sind bei jedem dieser Kurse gezählt.</t>
  </si>
  <si>
    <r>
      <t>Teilnehmer</t>
    </r>
    <r>
      <rPr>
        <vertAlign val="superscript"/>
        <sz val="8"/>
        <rFont val="Arial"/>
        <family val="2"/>
      </rPr>
      <t xml:space="preserve"> 1)</t>
    </r>
  </si>
  <si>
    <t>27</t>
  </si>
  <si>
    <t xml:space="preserve">Tabelle 36. Schüler der Volksschulen in Bayern 2010/11 nach der Teilnahme am Wahlpflichtunterricht </t>
  </si>
  <si>
    <t>1) Schüler sind in jedem Bereich gezählt, in dem sie Unterricht erhielten. - 2) Ohne Praxisklassen. - 3) In Regel- und M-Klassen.</t>
  </si>
  <si>
    <r>
      <t>Wahlpflicht-
unterricht</t>
    </r>
    <r>
      <rPr>
        <vertAlign val="superscript"/>
        <sz val="8"/>
        <rFont val="Arial"/>
        <family val="2"/>
      </rPr>
      <t xml:space="preserve"> 2)</t>
    </r>
  </si>
  <si>
    <r>
      <t>Teilnehmer</t>
    </r>
    <r>
      <rPr>
        <vertAlign val="superscript"/>
        <sz val="8"/>
        <rFont val="Arial"/>
        <family val="2"/>
      </rPr>
      <t>1)</t>
    </r>
    <r>
      <rPr>
        <sz val="8"/>
        <rFont val="Arial"/>
        <family val="0"/>
      </rPr>
      <t xml:space="preserve"> in Jahrgangsstufe ...</t>
    </r>
  </si>
  <si>
    <r>
      <t>Kunsterziehung</t>
    </r>
    <r>
      <rPr>
        <vertAlign val="superscript"/>
        <sz val="8"/>
        <rFont val="Arial"/>
        <family val="2"/>
      </rPr>
      <t xml:space="preserve"> 3)</t>
    </r>
    <r>
      <rPr>
        <sz val="8"/>
        <rFont val="Arial"/>
        <family val="2"/>
      </rPr>
      <t>...................................................</t>
    </r>
  </si>
  <si>
    <r>
      <t>Musik</t>
    </r>
    <r>
      <rPr>
        <vertAlign val="superscript"/>
        <sz val="8"/>
        <rFont val="Arial"/>
        <family val="2"/>
      </rPr>
      <t xml:space="preserve"> 3)</t>
    </r>
    <r>
      <rPr>
        <sz val="8"/>
        <rFont val="Arial"/>
        <family val="2"/>
      </rPr>
      <t>...........................................................................</t>
    </r>
  </si>
  <si>
    <t xml:space="preserve">Tabelle 37. Schüler der Volksschulen in Bayern 2010/11 nach der Teilnahme </t>
  </si>
  <si>
    <t>am fremdsprachlichen Wahl- und Pflichtunterricht</t>
  </si>
  <si>
    <t>und an fremdsprachlichen Übungen</t>
  </si>
  <si>
    <t>Fremdsprache</t>
  </si>
  <si>
    <t>Teil-nehmende Schüler insgesamt</t>
  </si>
  <si>
    <t>Englisch</t>
  </si>
  <si>
    <t>Französisch</t>
  </si>
  <si>
    <t>Griechisch</t>
  </si>
  <si>
    <t>Italienisch</t>
  </si>
  <si>
    <t>Russisch</t>
  </si>
  <si>
    <t>Serbokroatisch</t>
  </si>
  <si>
    <t>Spanisch</t>
  </si>
  <si>
    <t>Tschechisch</t>
  </si>
  <si>
    <t>Türkisch</t>
  </si>
  <si>
    <t>Deutsch als</t>
  </si>
  <si>
    <t>Fremdsprachliche</t>
  </si>
  <si>
    <t>Übungen</t>
  </si>
  <si>
    <r>
      <t>Teilnehmer am fremdsprachlichen Unterricht</t>
    </r>
    <r>
      <rPr>
        <vertAlign val="superscript"/>
        <sz val="8"/>
        <rFont val="Arial"/>
        <family val="2"/>
      </rPr>
      <t>1)</t>
    </r>
    <r>
      <rPr>
        <sz val="8"/>
        <rFont val="Arial"/>
        <family val="2"/>
      </rPr>
      <t xml:space="preserve"> bzw. fremdsprachlichen Übungen</t>
    </r>
    <r>
      <rPr>
        <vertAlign val="superscript"/>
        <sz val="8"/>
        <rFont val="Arial"/>
        <family val="2"/>
      </rPr>
      <t>2)</t>
    </r>
    <r>
      <rPr>
        <sz val="8"/>
        <rFont val="Arial"/>
        <family val="2"/>
      </rPr>
      <t xml:space="preserve"> in Jahrgangsstufe ...</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</si>
</sst>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 ###\ ###\ \ ;\-###\ ###\ ###\ \ ;\-\ \ "/>
    <numFmt numFmtId="169" formatCode="###\ ###\ ###\ \ ;\-###\ ###\ ###\ \ ;\-\ \ ;@\ *."/>
    <numFmt numFmtId="170" formatCode="###\ ###\ ###.0\ \ ;\-###\ ###\ ###.0\ \ ;\-\ \ "/>
    <numFmt numFmtId="171" formatCode="###\ ###\ ###\ \ \ \ ;\-###\ ###\ ###\ \ \ \ ;\-\ \ \ \ "/>
    <numFmt numFmtId="172" formatCode="#\ ##0\ \ ;\-\ \ \ ###\ ###\ \ ;\.\ \ ;\ "/>
    <numFmt numFmtId="173" formatCode="###\ ###\ ###;\-###\ ###\ ###;\-"/>
    <numFmt numFmtId="174" formatCode="#\ ##0;\-\ \ \ ###\ ###;\.;\ "/>
    <numFmt numFmtId="175" formatCode="###\ ###\ ###\ \ \ ;\-###\ ###\ ###\ \ \ ;\-\ \ "/>
    <numFmt numFmtId="176" formatCode="###\ ###\ ###.0\ \ \ ;\-###\ ###\ ###.0\ \ \ ;\-\ \ \ \ "/>
    <numFmt numFmtId="177" formatCode="\ @\ *.\ "/>
    <numFmt numFmtId="178" formatCode="###\ ###\ ###\ ;\-###\ ###\ ###\ ;\-\ "/>
    <numFmt numFmtId="179" formatCode="\ ##\ ##0\ ;\ \-##\ ##0\ ;\ \-\ ;\ @\ "/>
    <numFmt numFmtId="180" formatCode="###\ ###\ ###0.0\ \ ;\-###\ ###\ ###0.0\ \ ;\-\ \ "/>
    <numFmt numFmtId="181" formatCode="###\ ###\ ###0.0\ \ \ \ ;\-###\ ###\ ###0.0\ \ \ \ ;\-\ \ \ \ "/>
    <numFmt numFmtId="182" formatCode="###\ ###\ ###0.0\ \ \ \ ;"/>
    <numFmt numFmtId="183" formatCode="###\ ###\ \ \ ;\-###\ ###\ \ \ ;\-\ \ \ ;@\ *."/>
    <numFmt numFmtId="184" formatCode="###\ ###\ ;\-###\ ###\ ;\-\ "/>
    <numFmt numFmtId="185" formatCode="###\ ###\ ###\ ;\-###\ ###\ ###\ ;\.\ \ "/>
    <numFmt numFmtId="186" formatCode="###\ ###\ ###\ \ \ ;\-###\ ###\ ###\ \ \ ;\-\ \ \ "/>
    <numFmt numFmtId="187" formatCode="#\ ###\ ##0.0\ \ \ ;\-#\ ###\ ##0.0\ ;\-\ @\ \ "/>
    <numFmt numFmtId="188" formatCode="#\ ###\ ##0.0\ \ \ \ \ \ ;\-#\ ###\ ##0.0\ ;\-\ @\ \ "/>
    <numFmt numFmtId="189" formatCode="###\ ###\ ###\ ;\-###\ ###\ ###\ ;\-\ \ "/>
    <numFmt numFmtId="190" formatCode="###\ ###\ ###;\-###\ ###\ ###;\-\ \ "/>
    <numFmt numFmtId="191" formatCode="###\ ###\ ###\ \ ;\-###\ ###\ ###\ \ ;\.\ \ "/>
    <numFmt numFmtId="192" formatCode="#\ ###\ ###0.0\ ;\-#\ ###\ ###0.0\ ;\-\ "/>
    <numFmt numFmtId="193" formatCode="###\ ###\ ;\-###\ ###\ ;\-\ ;@"/>
    <numFmt numFmtId="194" formatCode="###\ ###\ ###\ \ ;\-###\ ###\ ###\ \ ;\x\ \ "/>
    <numFmt numFmtId="195" formatCode="#\ ##0\ ;\-###\ ###\ ;\-"/>
    <numFmt numFmtId="196" formatCode="@\ *."/>
    <numFmt numFmtId="197" formatCode="0.0_ ;[Red]\-0.0\ "/>
    <numFmt numFmtId="198" formatCode="#,##0\ &quot;DM&quot;;\-#,##0\ &quot;DM&quot;"/>
    <numFmt numFmtId="199" formatCode="#,##0.00\ &quot;DM&quot;;\-#,##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0;\-#,##0"/>
    <numFmt numFmtId="205" formatCode="#,##0.00;\-#,##0.00"/>
    <numFmt numFmtId="206" formatCode="###\ ###\ ###\ \ \ \ \ \ ;\-###\ ###\ ###\ \ \ \ \ \ ;\-\ \ \ \ \ \ "/>
    <numFmt numFmtId="207" formatCode="###\ ###\ ###.0\ \ \ \ ;\-###\ ###\ ###.0\ \ \ \ ;\-\ \ \ \ "/>
    <numFmt numFmtId="208" formatCode="###\ ###\ ###.0\ \ \ \ \ \ ;\-###\ ###\ ###.0\ \ \ \ \ \ ;\-\ \ \ \ \ \ "/>
    <numFmt numFmtId="209" formatCode="###\ ###\ ###\ \ \ ;\-###\ ###\ ###\ \ \ \ ;\-\ \ \ \ "/>
    <numFmt numFmtId="210" formatCode="###\ ###\ ###\ \ \ \ \ \ \ \ ;\-###\ ###\ ###\ \ \ \ \ \ \ ;\-\ \ \ \ \ \ \ \ "/>
    <numFmt numFmtId="211" formatCode="###\ ###\ ###\ \ \ ;\-###\ ###\ ###\ \ \ ;\-\ \ \ \ "/>
    <numFmt numFmtId="212" formatCode="###\ ###\ ###\ \ ;\-###\ ###\ ###\ \ ;\-\ \ \ \ "/>
    <numFmt numFmtId="213" formatCode="###\ ###\ ###\ \ ;\-###\ ###\ ###\ \ ;\-\ \ \ "/>
    <numFmt numFmtId="214" formatCode="###\ ###\ ###\ \ ;\-###\ ###\ ###\ ;\-\ \ \ "/>
    <numFmt numFmtId="215" formatCode="###\ ###\ ###\ \ \ \ \ \ \ \ \ ;\-###\ ###\ ###\ \ \ \ \ \ \ \ \ ;\-\ \ \ \ \ \ \ \ \ "/>
    <numFmt numFmtId="216" formatCode="###\ ###\ ###\ \ \ \ \ \ \ \ \ \ \ \ ;\-###\ ###\ ###\ \ \ \ \ \ \ \ \ \ \ ;\-\ \ \ \ \ \ \ \ \ "/>
    <numFmt numFmtId="217" formatCode="###\ ###\ ###\ \ \ \ \ \ \ \ \ \ \ \ \ \ \ ;\-###\ ###\ ###\ \ \ \ \ \ \ \ \ \ \ \ \ \ ;\-\ \ \ \ \ \ \ \ \ \ \ \ "/>
    <numFmt numFmtId="218" formatCode="###\ ###\ ###.0\ \ \ \ \ \ \ ;\-###\ ###\ ###.0\ \ \ \ \ \ \ ;\-\ \ \ \ \ \ \ \ "/>
    <numFmt numFmtId="219" formatCode="###\ ###\ ###.0\ \ \ \ \ \ \ \ \ \ \ \ ;\-###\ ###\ ###.0\ \ \ \ \ \ \ \ \ \ \ \ ;\-\ \ \ \ \ \ \ \ \ \ \ \ \ "/>
    <numFmt numFmtId="220" formatCode="###\ ###\ ###.0\ \ \ \ \ \ \ \ \ \ \ \ \ \ \ ;\-###\ ###\ ###.0\ \ \ \ \ \ \ \ \ \ \ \ \ \ \ ;\-\ \ \ \ \ \ \ \ \ \ \ \ \ \ \ \ \ "/>
  </numFmts>
  <fonts count="28">
    <font>
      <sz val="8"/>
      <name val="Arial"/>
      <family val="0"/>
    </font>
    <font>
      <b/>
      <sz val="10"/>
      <name val="MS Sans Serif"/>
      <family val="0"/>
    </font>
    <font>
      <i/>
      <sz val="10"/>
      <name val="MS Sans Serif"/>
      <family val="0"/>
    </font>
    <font>
      <b/>
      <i/>
      <sz val="10"/>
      <name val="MS Sans Serif"/>
      <family val="0"/>
    </font>
    <font>
      <sz val="10"/>
      <name val="MS Sans Serif"/>
      <family val="0"/>
    </font>
    <font>
      <b/>
      <sz val="10"/>
      <name val="Arial"/>
      <family val="0"/>
    </font>
    <font>
      <i/>
      <sz val="8"/>
      <name val="Arial"/>
      <family val="0"/>
    </font>
    <font>
      <b/>
      <sz val="8"/>
      <name val="Arial"/>
      <family val="0"/>
    </font>
    <font>
      <sz val="10"/>
      <name val="Arial"/>
      <family val="0"/>
    </font>
    <font>
      <b/>
      <i/>
      <sz val="8"/>
      <name val="Arial"/>
      <family val="0"/>
    </font>
    <font>
      <vertAlign val="superscript"/>
      <sz val="8"/>
      <name val="Arial"/>
      <family val="2"/>
    </font>
    <font>
      <u val="single"/>
      <sz val="8"/>
      <color indexed="12"/>
      <name val="Arial"/>
      <family val="0"/>
    </font>
    <font>
      <u val="single"/>
      <sz val="8"/>
      <color indexed="36"/>
      <name val="Arial"/>
      <family val="0"/>
    </font>
    <font>
      <sz val="11"/>
      <name val="Arial"/>
      <family val="2"/>
    </font>
    <font>
      <b/>
      <vertAlign val="superscript"/>
      <sz val="10"/>
      <name val="Arial"/>
      <family val="2"/>
    </font>
    <font>
      <sz val="8"/>
      <name val="Arialfn"/>
      <family val="0"/>
    </font>
    <font>
      <sz val="8"/>
      <name val="Jahrbuch"/>
      <family val="0"/>
    </font>
    <font>
      <b/>
      <vertAlign val="superscript"/>
      <sz val="8"/>
      <name val="Arial"/>
      <family val="0"/>
    </font>
    <font>
      <b/>
      <sz val="10"/>
      <color indexed="10"/>
      <name val="Arial"/>
      <family val="2"/>
    </font>
    <font>
      <sz val="8"/>
      <color indexed="8"/>
      <name val="Arial"/>
      <family val="2"/>
    </font>
    <font>
      <vertAlign val="superscript"/>
      <sz val="8"/>
      <color indexed="8"/>
      <name val="Arial"/>
      <family val="2"/>
    </font>
    <font>
      <sz val="8"/>
      <color indexed="56"/>
      <name val="Arial"/>
      <family val="2"/>
    </font>
    <font>
      <sz val="8"/>
      <color indexed="10"/>
      <name val="Arial"/>
      <family val="2"/>
    </font>
    <font>
      <b/>
      <sz val="9"/>
      <name val="Arial"/>
      <family val="2"/>
    </font>
    <font>
      <b/>
      <sz val="8"/>
      <color indexed="10"/>
      <name val="Arial"/>
      <family val="0"/>
    </font>
    <font>
      <b/>
      <sz val="8"/>
      <name val="Jahrbuch"/>
      <family val="0"/>
    </font>
    <font>
      <b/>
      <sz val="10"/>
      <name val="Arialfn"/>
      <family val="0"/>
    </font>
    <font>
      <b/>
      <sz val="8"/>
      <name val="Arialfn"/>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52">
    <xf numFmtId="168"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11" fillId="0" borderId="0" applyNumberFormat="0" applyFill="0" applyBorder="0" applyAlignment="0" applyProtection="0"/>
    <xf numFmtId="170" fontId="6"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8" fontId="0" fillId="0" borderId="0" applyBorder="0">
      <alignment horizontal="centerContinuous" vertical="center"/>
      <protection/>
    </xf>
    <xf numFmtId="0" fontId="8" fillId="0" borderId="0">
      <alignment/>
      <protection/>
    </xf>
    <xf numFmtId="0" fontId="0" fillId="0" borderId="0">
      <alignment vertical="center"/>
      <protection/>
    </xf>
    <xf numFmtId="0" fontId="0" fillId="0" borderId="0">
      <alignment vertical="center"/>
      <protection/>
    </xf>
    <xf numFmtId="168" fontId="0" fillId="0" borderId="0">
      <alignment vertical="center"/>
      <protection/>
    </xf>
    <xf numFmtId="168" fontId="5" fillId="0" borderId="0">
      <alignment vertical="center"/>
      <protection/>
    </xf>
    <xf numFmtId="0" fontId="5" fillId="0" borderId="0">
      <alignment vertical="center"/>
      <protection/>
    </xf>
    <xf numFmtId="0" fontId="5" fillId="0" borderId="0">
      <alignment vertical="center"/>
      <protection/>
    </xf>
    <xf numFmtId="169" fontId="0" fillId="0" borderId="0">
      <alignment vertical="center"/>
      <protection/>
    </xf>
    <xf numFmtId="183" fontId="0" fillId="0" borderId="0">
      <alignment vertical="center"/>
      <protection/>
    </xf>
    <xf numFmtId="169" fontId="0" fillId="0" borderId="0">
      <alignment horizontal="centerContinuous" vertical="center"/>
      <protection/>
    </xf>
    <xf numFmtId="183" fontId="0" fillId="0" borderId="0">
      <alignment vertical="center"/>
      <protection/>
    </xf>
    <xf numFmtId="169" fontId="0" fillId="0" borderId="0">
      <alignment horizontal="centerContinuous" vertical="center"/>
      <protection/>
    </xf>
    <xf numFmtId="169" fontId="15" fillId="0" borderId="0">
      <alignment vertical="center"/>
      <protection/>
    </xf>
    <xf numFmtId="169" fontId="0" fillId="0" borderId="0">
      <alignment vertical="center"/>
      <protection/>
    </xf>
    <xf numFmtId="169" fontId="0" fillId="0" borderId="0">
      <alignment vertical="center"/>
      <protection/>
    </xf>
    <xf numFmtId="165" fontId="4" fillId="0" borderId="0" applyFont="0" applyFill="0" applyBorder="0" applyAlignment="0" applyProtection="0"/>
    <xf numFmtId="164" fontId="4" fillId="0" borderId="0" applyFont="0" applyFill="0" applyBorder="0" applyAlignment="0" applyProtection="0"/>
  </cellStyleXfs>
  <cellXfs count="1722">
    <xf numFmtId="168" fontId="0" fillId="0" borderId="0" xfId="0" applyAlignment="1">
      <alignment vertical="center"/>
    </xf>
    <xf numFmtId="168" fontId="0" fillId="0" borderId="0" xfId="0" applyAlignment="1" applyProtection="1">
      <alignment vertical="center"/>
      <protection locked="0"/>
    </xf>
    <xf numFmtId="168" fontId="0" fillId="0" borderId="0" xfId="0" applyAlignment="1" applyProtection="1">
      <alignment vertical="center"/>
      <protection/>
    </xf>
    <xf numFmtId="168" fontId="0" fillId="0" borderId="0" xfId="0" applyAlignment="1" applyProtection="1">
      <alignment horizontal="centerContinuous" vertical="center"/>
      <protection/>
    </xf>
    <xf numFmtId="168" fontId="0" fillId="0" borderId="1" xfId="0" applyBorder="1" applyAlignment="1" applyProtection="1">
      <alignment vertical="center"/>
      <protection/>
    </xf>
    <xf numFmtId="168" fontId="0" fillId="0" borderId="2" xfId="0" applyBorder="1" applyAlignment="1" applyProtection="1">
      <alignment horizontal="center" vertical="center"/>
      <protection/>
    </xf>
    <xf numFmtId="168" fontId="0" fillId="0" borderId="3" xfId="0" applyBorder="1" applyAlignment="1" applyProtection="1">
      <alignment vertical="center"/>
      <protection/>
    </xf>
    <xf numFmtId="168" fontId="7" fillId="0" borderId="0" xfId="0" applyFont="1" applyBorder="1" applyAlignment="1" applyProtection="1">
      <alignment horizontal="centerContinuous" vertical="center"/>
      <protection/>
    </xf>
    <xf numFmtId="168" fontId="0" fillId="0" borderId="0" xfId="0" applyBorder="1" applyAlignment="1" applyProtection="1">
      <alignment horizontal="centerContinuous" vertical="center"/>
      <protection/>
    </xf>
    <xf numFmtId="168" fontId="0" fillId="0" borderId="0" xfId="0" applyBorder="1" applyAlignment="1" applyProtection="1">
      <alignment vertical="center"/>
      <protection/>
    </xf>
    <xf numFmtId="169" fontId="0" fillId="0" borderId="0" xfId="42" applyProtection="1">
      <alignment vertical="center"/>
      <protection/>
    </xf>
    <xf numFmtId="170" fontId="6" fillId="0" borderId="3" xfId="19" applyBorder="1" applyProtection="1">
      <alignment vertical="center"/>
      <protection/>
    </xf>
    <xf numFmtId="169" fontId="7" fillId="0" borderId="0" xfId="42" applyFont="1" applyProtection="1">
      <alignment vertical="center"/>
      <protection/>
    </xf>
    <xf numFmtId="168" fontId="7" fillId="0" borderId="0" xfId="0" applyFont="1" applyAlignment="1" applyProtection="1">
      <alignment horizontal="centerContinuous" vertical="center"/>
      <protection/>
    </xf>
    <xf numFmtId="168" fontId="7" fillId="0" borderId="0" xfId="0" applyFont="1" applyAlignment="1" applyProtection="1">
      <alignment vertical="center"/>
      <protection locked="0"/>
    </xf>
    <xf numFmtId="169" fontId="0" fillId="0" borderId="0" xfId="42" applyFont="1" applyProtection="1">
      <alignment vertical="center"/>
      <protection/>
    </xf>
    <xf numFmtId="170" fontId="6" fillId="0" borderId="3" xfId="19" applyFont="1" applyBorder="1" applyProtection="1">
      <alignment vertical="center"/>
      <protection/>
    </xf>
    <xf numFmtId="168" fontId="0" fillId="0" borderId="0" xfId="0" applyFont="1" applyAlignment="1" applyProtection="1">
      <alignment vertical="center"/>
      <protection/>
    </xf>
    <xf numFmtId="168" fontId="0" fillId="0" borderId="3" xfId="0" applyFont="1" applyBorder="1" applyAlignment="1" applyProtection="1">
      <alignment vertical="center"/>
      <protection/>
    </xf>
    <xf numFmtId="168" fontId="7" fillId="0" borderId="0" xfId="0" applyFont="1" applyAlignment="1" applyProtection="1">
      <alignment vertical="center"/>
      <protection/>
    </xf>
    <xf numFmtId="168" fontId="7" fillId="0" borderId="0" xfId="0" applyFont="1" applyBorder="1" applyAlignment="1" applyProtection="1">
      <alignment vertical="center"/>
      <protection/>
    </xf>
    <xf numFmtId="170" fontId="9" fillId="0" borderId="0" xfId="19" applyFont="1" applyBorder="1" applyProtection="1">
      <alignment vertical="center"/>
      <protection/>
    </xf>
    <xf numFmtId="168" fontId="7" fillId="0" borderId="0" xfId="0" applyNumberFormat="1" applyFont="1" applyBorder="1" applyAlignment="1" applyProtection="1">
      <alignment horizontal="right" vertical="center"/>
      <protection/>
    </xf>
    <xf numFmtId="168" fontId="0" fillId="0" borderId="0" xfId="0" applyFont="1" applyAlignment="1" applyProtection="1">
      <alignment vertical="center"/>
      <protection locked="0"/>
    </xf>
    <xf numFmtId="169" fontId="0" fillId="0" borderId="0" xfId="42" applyFont="1" applyProtection="1" quotePrefix="1">
      <alignment vertical="center"/>
      <protection/>
    </xf>
    <xf numFmtId="168" fontId="0" fillId="0" borderId="4" xfId="0" applyFont="1" applyBorder="1" applyAlignment="1" applyProtection="1">
      <alignment vertical="center"/>
      <protection/>
    </xf>
    <xf numFmtId="170" fontId="6" fillId="0" borderId="4" xfId="19" applyFont="1" applyBorder="1" applyProtection="1">
      <alignment vertical="center"/>
      <protection/>
    </xf>
    <xf numFmtId="168" fontId="0" fillId="0" borderId="0" xfId="0" applyFont="1" applyAlignment="1" applyProtection="1">
      <alignment vertical="center"/>
      <protection/>
    </xf>
    <xf numFmtId="168" fontId="0" fillId="0" borderId="3" xfId="0" applyFont="1" applyBorder="1" applyAlignment="1" applyProtection="1">
      <alignment vertical="center"/>
      <protection/>
    </xf>
    <xf numFmtId="168" fontId="0" fillId="0" borderId="4" xfId="0" applyFont="1" applyBorder="1" applyAlignment="1" applyProtection="1">
      <alignment vertical="center"/>
      <protection/>
    </xf>
    <xf numFmtId="170" fontId="6" fillId="0" borderId="4" xfId="19" applyNumberFormat="1" applyFont="1" applyBorder="1" applyProtection="1">
      <alignment vertical="center"/>
      <protection/>
    </xf>
    <xf numFmtId="168" fontId="0" fillId="0" borderId="4" xfId="0" applyNumberFormat="1" applyFont="1" applyBorder="1" applyAlignment="1" applyProtection="1">
      <alignment vertical="center"/>
      <protection/>
    </xf>
    <xf numFmtId="169" fontId="0" fillId="0" borderId="0" xfId="42" applyFont="1" applyProtection="1" quotePrefix="1">
      <alignment vertical="center"/>
      <protection/>
    </xf>
    <xf numFmtId="168" fontId="0" fillId="0" borderId="0" xfId="0" applyFont="1" applyAlignment="1" applyProtection="1">
      <alignment vertical="center"/>
      <protection/>
    </xf>
    <xf numFmtId="168" fontId="0" fillId="0" borderId="4" xfId="0" applyFont="1" applyBorder="1" applyAlignment="1" applyProtection="1">
      <alignment vertical="center"/>
      <protection/>
    </xf>
    <xf numFmtId="168" fontId="0" fillId="0" borderId="5" xfId="0" applyFont="1" applyBorder="1" applyAlignment="1" applyProtection="1">
      <alignment vertical="center"/>
      <protection/>
    </xf>
    <xf numFmtId="170" fontId="6" fillId="0" borderId="4" xfId="19" applyNumberFormat="1" applyFont="1" applyBorder="1" applyProtection="1">
      <alignment vertical="center"/>
      <protection/>
    </xf>
    <xf numFmtId="168" fontId="0" fillId="0" borderId="5" xfId="0" applyNumberFormat="1" applyFont="1" applyBorder="1" applyAlignment="1" applyProtection="1">
      <alignment horizontal="right" vertical="center"/>
      <protection/>
    </xf>
    <xf numFmtId="170" fontId="6" fillId="0" borderId="3" xfId="19" applyFont="1" applyBorder="1" applyProtection="1">
      <alignment vertical="center"/>
      <protection/>
    </xf>
    <xf numFmtId="170" fontId="6" fillId="0" borderId="4" xfId="19" applyFont="1" applyBorder="1" applyProtection="1">
      <alignment vertical="center"/>
      <protection/>
    </xf>
    <xf numFmtId="168" fontId="0" fillId="0" borderId="4" xfId="0" applyBorder="1" applyAlignment="1" applyProtection="1">
      <alignment vertical="center"/>
      <protection/>
    </xf>
    <xf numFmtId="168" fontId="0" fillId="0" borderId="3" xfId="0" applyBorder="1" applyAlignment="1" applyProtection="1">
      <alignment horizontal="centerContinuous" vertical="center"/>
      <protection/>
    </xf>
    <xf numFmtId="169" fontId="0" fillId="0" borderId="0" xfId="42" applyBorder="1" applyProtection="1">
      <alignment vertical="center"/>
      <protection/>
    </xf>
    <xf numFmtId="168" fontId="0" fillId="0" borderId="3" xfId="0" applyFont="1" applyBorder="1" applyAlignment="1" applyProtection="1">
      <alignment vertical="center"/>
      <protection/>
    </xf>
    <xf numFmtId="170" fontId="9" fillId="0" borderId="3" xfId="19" applyFont="1" applyBorder="1" applyProtection="1">
      <alignment vertical="center"/>
      <protection/>
    </xf>
    <xf numFmtId="168" fontId="0" fillId="0" borderId="0" xfId="0" applyAlignment="1" applyProtection="1">
      <alignment horizontal="right" vertical="center"/>
      <protection/>
    </xf>
    <xf numFmtId="169" fontId="7" fillId="0" borderId="0" xfId="42" applyFont="1" applyProtection="1" quotePrefix="1">
      <alignment vertical="center"/>
      <protection/>
    </xf>
    <xf numFmtId="168" fontId="0" fillId="0" borderId="0" xfId="0" applyAlignment="1" applyProtection="1">
      <alignment vertical="center"/>
      <protection/>
    </xf>
    <xf numFmtId="168" fontId="0" fillId="0" borderId="5" xfId="0" applyBorder="1" applyAlignment="1" applyProtection="1">
      <alignment vertical="center"/>
      <protection/>
    </xf>
    <xf numFmtId="172" fontId="0" fillId="0" borderId="3" xfId="0" applyNumberFormat="1" applyFont="1" applyBorder="1" applyAlignment="1" applyProtection="1">
      <alignment horizontal="right" vertical="center"/>
      <protection/>
    </xf>
    <xf numFmtId="168" fontId="0" fillId="0" borderId="5" xfId="0" applyFont="1" applyBorder="1" applyAlignment="1" applyProtection="1">
      <alignment vertical="center"/>
      <protection/>
    </xf>
    <xf numFmtId="168" fontId="7" fillId="0" borderId="0" xfId="0" applyFont="1" applyAlignment="1" applyProtection="1">
      <alignment vertical="center"/>
      <protection/>
    </xf>
    <xf numFmtId="168" fontId="0" fillId="0" borderId="0" xfId="0" applyFont="1" applyAlignment="1" applyProtection="1">
      <alignment vertical="center"/>
      <protection locked="0"/>
    </xf>
    <xf numFmtId="168" fontId="0" fillId="0" borderId="0" xfId="0" applyNumberFormat="1" applyFont="1" applyBorder="1" applyAlignment="1" applyProtection="1">
      <alignment horizontal="right" vertical="center"/>
      <protection/>
    </xf>
    <xf numFmtId="168" fontId="0" fillId="0" borderId="0" xfId="0" applyNumberFormat="1" applyFont="1" applyBorder="1" applyAlignment="1" applyProtection="1">
      <alignment horizontal="right" vertical="center"/>
      <protection/>
    </xf>
    <xf numFmtId="168" fontId="0" fillId="0" borderId="5" xfId="0" applyNumberFormat="1" applyFont="1" applyBorder="1" applyAlignment="1" applyProtection="1">
      <alignment horizontal="right" vertical="center"/>
      <protection/>
    </xf>
    <xf numFmtId="172" fontId="0" fillId="0" borderId="0" xfId="0" applyNumberFormat="1" applyFont="1" applyBorder="1" applyAlignment="1" applyProtection="1">
      <alignment horizontal="right" vertical="center"/>
      <protection/>
    </xf>
    <xf numFmtId="173" fontId="0" fillId="0" borderId="3" xfId="0" applyNumberFormat="1" applyBorder="1" applyAlignment="1" applyProtection="1">
      <alignment vertical="center"/>
      <protection/>
    </xf>
    <xf numFmtId="173" fontId="0" fillId="0" borderId="3" xfId="0" applyNumberFormat="1" applyFont="1" applyBorder="1" applyAlignment="1" applyProtection="1">
      <alignment horizontal="right" vertical="center"/>
      <protection/>
    </xf>
    <xf numFmtId="173" fontId="0" fillId="0" borderId="3" xfId="0" applyNumberFormat="1" applyFont="1" applyBorder="1" applyAlignment="1" applyProtection="1">
      <alignment horizontal="right" vertical="center"/>
      <protection/>
    </xf>
    <xf numFmtId="173" fontId="0" fillId="0" borderId="3" xfId="0" applyNumberFormat="1" applyFont="1" applyBorder="1" applyAlignment="1" applyProtection="1">
      <alignment horizontal="right" vertical="center"/>
      <protection/>
    </xf>
    <xf numFmtId="174" fontId="0" fillId="0" borderId="3" xfId="0" applyNumberFormat="1" applyFont="1" applyBorder="1" applyAlignment="1" applyProtection="1">
      <alignment horizontal="right" vertical="center"/>
      <protection/>
    </xf>
    <xf numFmtId="168" fontId="7" fillId="0" borderId="0" xfId="0" applyFont="1" applyBorder="1" applyAlignment="1" applyProtection="1">
      <alignment vertical="center"/>
      <protection/>
    </xf>
    <xf numFmtId="168" fontId="7" fillId="0" borderId="3" xfId="0" applyFont="1" applyBorder="1" applyAlignment="1" applyProtection="1">
      <alignment vertical="center"/>
      <protection locked="0"/>
    </xf>
    <xf numFmtId="168" fontId="7" fillId="0" borderId="4" xfId="0" applyFont="1" applyBorder="1" applyAlignment="1" applyProtection="1">
      <alignment vertical="center"/>
      <protection locked="0"/>
    </xf>
    <xf numFmtId="169" fontId="7" fillId="0" borderId="0" xfId="42" applyFont="1" applyBorder="1" applyProtection="1" quotePrefix="1">
      <alignment vertical="center"/>
      <protection/>
    </xf>
    <xf numFmtId="174" fontId="7" fillId="0" borderId="3" xfId="0" applyNumberFormat="1" applyFont="1" applyBorder="1" applyAlignment="1" applyProtection="1">
      <alignment horizontal="right" vertical="center"/>
      <protection/>
    </xf>
    <xf numFmtId="174" fontId="0" fillId="0" borderId="3"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left" vertical="center"/>
      <protection/>
    </xf>
    <xf numFmtId="168" fontId="5" fillId="0" borderId="0" xfId="0" applyFont="1" applyBorder="1" applyAlignment="1" applyProtection="1">
      <alignment horizontal="centerContinuous" vertical="center"/>
      <protection/>
    </xf>
    <xf numFmtId="168" fontId="5" fillId="0" borderId="0" xfId="0" applyFont="1" applyAlignment="1" applyProtection="1">
      <alignment horizontal="centerContinuous" vertical="center"/>
      <protection/>
    </xf>
    <xf numFmtId="169" fontId="0" fillId="0" borderId="0" xfId="42" applyFont="1" applyBorder="1" applyProtection="1" quotePrefix="1">
      <alignment vertical="center"/>
      <protection/>
    </xf>
    <xf numFmtId="168" fontId="0" fillId="0" borderId="0" xfId="0" applyFont="1" applyBorder="1" applyAlignment="1" applyProtection="1">
      <alignment vertical="center"/>
      <protection/>
    </xf>
    <xf numFmtId="168" fontId="8" fillId="0" borderId="0" xfId="0" applyFont="1" applyAlignment="1" applyProtection="1" quotePrefix="1">
      <alignment horizontal="right" vertical="center"/>
      <protection/>
    </xf>
    <xf numFmtId="168" fontId="0" fillId="0" borderId="0" xfId="0" applyFont="1" applyAlignment="1" applyProtection="1">
      <alignment horizontal="left" vertical="center"/>
      <protection/>
    </xf>
    <xf numFmtId="168" fontId="5" fillId="0" borderId="0" xfId="39" applyFont="1" applyAlignment="1" applyProtection="1">
      <alignment horizontal="center" vertical="center"/>
      <protection/>
    </xf>
    <xf numFmtId="168" fontId="0" fillId="0" borderId="0" xfId="0" applyAlignment="1" applyProtection="1">
      <alignment horizontal="center" vertical="center"/>
      <protection/>
    </xf>
    <xf numFmtId="168" fontId="0" fillId="0" borderId="0" xfId="0" applyBorder="1" applyAlignment="1" applyProtection="1">
      <alignment horizontal="center" vertical="center"/>
      <protection/>
    </xf>
    <xf numFmtId="168" fontId="0" fillId="0" borderId="0" xfId="0" applyAlignment="1" applyProtection="1">
      <alignment horizontal="justify" vertical="top"/>
      <protection/>
    </xf>
    <xf numFmtId="0" fontId="13" fillId="0" borderId="0" xfId="22" applyFont="1" applyAlignment="1" applyProtection="1" quotePrefix="1">
      <alignment horizontal="left" vertical="center"/>
      <protection locked="0"/>
    </xf>
    <xf numFmtId="0" fontId="8" fillId="0" borderId="0" xfId="22" applyFont="1">
      <alignment/>
      <protection/>
    </xf>
    <xf numFmtId="0" fontId="8" fillId="0" borderId="0" xfId="22" applyFont="1" applyProtection="1">
      <alignment/>
      <protection locked="0"/>
    </xf>
    <xf numFmtId="0" fontId="8" fillId="0" borderId="0" xfId="22" applyNumberFormat="1" applyFont="1" applyAlignment="1" applyProtection="1">
      <alignment vertical="center"/>
      <protection locked="0"/>
    </xf>
    <xf numFmtId="168" fontId="5" fillId="0" borderId="0" xfId="39" applyFont="1" applyAlignment="1" applyProtection="1">
      <alignment horizontal="centerContinuous" vertical="center"/>
      <protection/>
    </xf>
    <xf numFmtId="0" fontId="8" fillId="0" borderId="0" xfId="22" applyFont="1" applyAlignment="1" applyProtection="1">
      <alignment horizontal="centerContinuous" vertical="center"/>
      <protection/>
    </xf>
    <xf numFmtId="0" fontId="8" fillId="0" borderId="0" xfId="22" applyFont="1" applyProtection="1">
      <alignment/>
      <protection/>
    </xf>
    <xf numFmtId="0" fontId="0" fillId="0" borderId="2" xfId="22" applyFont="1" applyBorder="1" applyAlignment="1" applyProtection="1">
      <alignment horizontal="center" vertical="center" wrapText="1"/>
      <protection/>
    </xf>
    <xf numFmtId="0" fontId="0" fillId="0" borderId="2" xfId="22" applyFont="1" applyBorder="1" applyAlignment="1" applyProtection="1">
      <alignment horizontal="centerContinuous" vertical="center"/>
      <protection/>
    </xf>
    <xf numFmtId="0" fontId="0" fillId="0" borderId="1" xfId="22" applyFont="1" applyBorder="1" applyAlignment="1" applyProtection="1">
      <alignment horizontal="centerContinuous" vertical="center"/>
      <protection/>
    </xf>
    <xf numFmtId="0" fontId="8" fillId="0" borderId="0" xfId="22" applyNumberFormat="1" applyFont="1" applyBorder="1" applyAlignment="1" applyProtection="1">
      <alignment vertical="center"/>
      <protection locked="0"/>
    </xf>
    <xf numFmtId="0" fontId="8" fillId="0" borderId="0" xfId="22" applyNumberFormat="1" applyFont="1" applyBorder="1" applyAlignment="1">
      <alignment vertical="center"/>
      <protection/>
    </xf>
    <xf numFmtId="0" fontId="8" fillId="0" borderId="0" xfId="22" applyFont="1" applyBorder="1" applyAlignment="1" applyProtection="1">
      <alignment horizontal="center" vertical="center"/>
      <protection locked="0"/>
    </xf>
    <xf numFmtId="0" fontId="8" fillId="0" borderId="1" xfId="22" applyFont="1" applyBorder="1" applyProtection="1">
      <alignment/>
      <protection/>
    </xf>
    <xf numFmtId="0" fontId="8" fillId="0" borderId="2" xfId="22" applyFont="1" applyBorder="1" applyProtection="1">
      <alignment/>
      <protection/>
    </xf>
    <xf numFmtId="175" fontId="8" fillId="0" borderId="2" xfId="22" applyNumberFormat="1" applyFont="1" applyBorder="1" applyAlignment="1" applyProtection="1">
      <alignment horizontal="center" vertical="center"/>
      <protection/>
    </xf>
    <xf numFmtId="0" fontId="8" fillId="0" borderId="0" xfId="22" applyFont="1" applyBorder="1">
      <alignment/>
      <protection/>
    </xf>
    <xf numFmtId="0" fontId="8" fillId="0" borderId="0" xfId="22" applyFont="1" applyAlignment="1" applyProtection="1">
      <alignment horizontal="left" vertical="center"/>
      <protection/>
    </xf>
    <xf numFmtId="168" fontId="0" fillId="0" borderId="3" xfId="22" applyNumberFormat="1" applyFont="1" applyBorder="1" applyProtection="1">
      <alignment/>
      <protection locked="0"/>
    </xf>
    <xf numFmtId="168" fontId="0" fillId="0" borderId="3" xfId="22" applyNumberFormat="1" applyFont="1" applyBorder="1" applyProtection="1">
      <alignment/>
      <protection/>
    </xf>
    <xf numFmtId="168" fontId="8" fillId="0" borderId="0" xfId="22" applyNumberFormat="1" applyFont="1" applyBorder="1" applyProtection="1">
      <alignment/>
      <protection locked="0"/>
    </xf>
    <xf numFmtId="169" fontId="0" fillId="0" borderId="0" xfId="44" applyFont="1" applyAlignment="1" applyProtection="1">
      <alignment horizontal="left" vertical="center"/>
      <protection/>
    </xf>
    <xf numFmtId="168" fontId="8" fillId="0" borderId="3" xfId="22" applyNumberFormat="1" applyFont="1" applyBorder="1" applyProtection="1">
      <alignment/>
      <protection/>
    </xf>
    <xf numFmtId="168" fontId="8" fillId="0" borderId="3" xfId="22" applyNumberFormat="1" applyFont="1" applyBorder="1" applyAlignment="1" applyProtection="1">
      <alignment horizontal="center" vertical="center"/>
      <protection/>
    </xf>
    <xf numFmtId="0" fontId="7" fillId="0" borderId="0" xfId="44" applyNumberFormat="1" applyFont="1" applyAlignment="1" applyProtection="1">
      <alignment horizontal="right" vertical="center"/>
      <protection/>
    </xf>
    <xf numFmtId="168" fontId="7" fillId="0" borderId="3" xfId="22" applyNumberFormat="1" applyFont="1" applyBorder="1">
      <alignment/>
      <protection/>
    </xf>
    <xf numFmtId="168" fontId="7" fillId="0" borderId="3" xfId="22" applyNumberFormat="1" applyFont="1" applyBorder="1" applyProtection="1">
      <alignment/>
      <protection/>
    </xf>
    <xf numFmtId="168" fontId="7" fillId="0" borderId="0" xfId="22" applyNumberFormat="1" applyFont="1" applyBorder="1" applyProtection="1">
      <alignment/>
      <protection/>
    </xf>
    <xf numFmtId="0" fontId="8" fillId="0" borderId="3" xfId="22" applyFont="1" applyBorder="1" applyProtection="1">
      <alignment/>
      <protection/>
    </xf>
    <xf numFmtId="0" fontId="8" fillId="0" borderId="0" xfId="22" applyFont="1" applyBorder="1" applyProtection="1">
      <alignment/>
      <protection/>
    </xf>
    <xf numFmtId="0" fontId="0" fillId="0" borderId="0" xfId="22" applyFont="1" applyAlignment="1" applyProtection="1">
      <alignment horizontal="left" vertical="center"/>
      <protection/>
    </xf>
    <xf numFmtId="168" fontId="8" fillId="0" borderId="0" xfId="22" applyNumberFormat="1" applyFont="1" applyBorder="1">
      <alignment/>
      <protection/>
    </xf>
    <xf numFmtId="0" fontId="8" fillId="0" borderId="0" xfId="22" applyFont="1" applyAlignment="1" applyProtection="1">
      <alignment vertical="center"/>
      <protection/>
    </xf>
    <xf numFmtId="169" fontId="7" fillId="0" borderId="0" xfId="44" applyFont="1" applyBorder="1" applyProtection="1">
      <alignment horizontal="centerContinuous" vertical="center"/>
      <protection/>
    </xf>
    <xf numFmtId="0" fontId="8" fillId="0" borderId="0" xfId="22" applyFont="1" applyAlignment="1">
      <alignment horizontal="justify" vertical="top"/>
      <protection/>
    </xf>
    <xf numFmtId="0" fontId="8" fillId="0" borderId="0" xfId="22" applyFont="1" applyAlignment="1">
      <alignment horizontal="right"/>
      <protection/>
    </xf>
    <xf numFmtId="0" fontId="15" fillId="0" borderId="0" xfId="22" applyFont="1" applyProtection="1">
      <alignment/>
      <protection locked="0"/>
    </xf>
    <xf numFmtId="176" fontId="7" fillId="0" borderId="0" xfId="22" applyNumberFormat="1" applyFont="1" applyBorder="1" applyProtection="1">
      <alignment/>
      <protection/>
    </xf>
    <xf numFmtId="0" fontId="8" fillId="0" borderId="0" xfId="22" applyFont="1" applyAlignment="1" applyProtection="1">
      <alignment horizontal="centerContinuous" vertical="center"/>
      <protection locked="0"/>
    </xf>
    <xf numFmtId="0" fontId="8" fillId="0" borderId="0" xfId="22" applyFont="1" applyBorder="1" applyProtection="1">
      <alignment/>
      <protection locked="0"/>
    </xf>
    <xf numFmtId="0" fontId="5" fillId="0" borderId="0" xfId="20" applyFont="1" applyAlignment="1" applyProtection="1">
      <alignment horizontal="centerContinuous" vertical="center"/>
      <protection/>
    </xf>
    <xf numFmtId="0" fontId="8" fillId="0" borderId="0" xfId="20" applyFont="1" applyAlignment="1" applyProtection="1">
      <alignment horizontal="centerContinuous" vertical="center"/>
      <protection/>
    </xf>
    <xf numFmtId="0" fontId="0" fillId="0" borderId="0" xfId="20" applyFont="1" applyAlignment="1" applyProtection="1">
      <alignment horizontal="centerContinuous" vertical="center"/>
      <protection/>
    </xf>
    <xf numFmtId="0" fontId="0" fillId="0" borderId="0" xfId="20" applyFont="1">
      <alignment/>
      <protection/>
    </xf>
    <xf numFmtId="0" fontId="5" fillId="0" borderId="0" xfId="20" applyFont="1" applyAlignment="1" applyProtection="1">
      <alignment horizontal="centerContinuous" vertical="top"/>
      <protection/>
    </xf>
    <xf numFmtId="0" fontId="0" fillId="0" borderId="0" xfId="20" applyFont="1" applyAlignment="1" applyProtection="1">
      <alignment horizontal="centerContinuous" vertical="top"/>
      <protection/>
    </xf>
    <xf numFmtId="0" fontId="0" fillId="0" borderId="0" xfId="20" applyFont="1" applyAlignment="1">
      <alignment vertical="top"/>
      <protection/>
    </xf>
    <xf numFmtId="168" fontId="0" fillId="0" borderId="0" xfId="38" applyFont="1" applyAlignment="1" applyProtection="1">
      <alignment vertical="center"/>
      <protection/>
    </xf>
    <xf numFmtId="168" fontId="0" fillId="0" borderId="0" xfId="38" applyFont="1" applyAlignment="1" applyProtection="1">
      <alignment horizontal="centerContinuous" vertical="center"/>
      <protection/>
    </xf>
    <xf numFmtId="168" fontId="0" fillId="0" borderId="0" xfId="38" applyFont="1" applyBorder="1" applyAlignment="1" applyProtection="1">
      <alignment vertical="center"/>
      <protection/>
    </xf>
    <xf numFmtId="168" fontId="0" fillId="0" borderId="0" xfId="38" applyFont="1" applyAlignment="1" applyProtection="1">
      <alignment vertical="center"/>
      <protection locked="0"/>
    </xf>
    <xf numFmtId="0" fontId="0" fillId="0" borderId="6" xfId="20" applyFont="1" applyBorder="1" applyAlignment="1" applyProtection="1">
      <alignment horizontal="centerContinuous" vertical="center"/>
      <protection/>
    </xf>
    <xf numFmtId="0" fontId="0" fillId="0" borderId="7" xfId="20" applyFont="1" applyBorder="1" applyAlignment="1" applyProtection="1">
      <alignment horizontal="centerContinuous" vertical="center"/>
      <protection/>
    </xf>
    <xf numFmtId="0" fontId="0" fillId="0" borderId="6" xfId="20" applyFont="1" applyBorder="1" applyAlignment="1" applyProtection="1">
      <alignment horizontal="center" vertical="center" wrapText="1"/>
      <protection/>
    </xf>
    <xf numFmtId="0" fontId="0" fillId="0" borderId="8" xfId="20" applyFont="1" applyBorder="1" applyAlignment="1" applyProtection="1">
      <alignment horizontal="center" vertical="center" wrapText="1"/>
      <protection/>
    </xf>
    <xf numFmtId="168" fontId="0" fillId="0" borderId="1" xfId="38" applyFont="1" applyBorder="1" applyAlignment="1" applyProtection="1">
      <alignment vertical="center"/>
      <protection/>
    </xf>
    <xf numFmtId="168" fontId="0" fillId="0" borderId="9" xfId="38" applyFont="1" applyBorder="1" applyAlignment="1" applyProtection="1">
      <alignment vertical="center"/>
      <protection/>
    </xf>
    <xf numFmtId="168" fontId="0" fillId="0" borderId="10" xfId="38" applyFont="1" applyBorder="1" applyAlignment="1" applyProtection="1">
      <alignment vertical="center"/>
      <protection/>
    </xf>
    <xf numFmtId="168" fontId="0" fillId="0" borderId="2" xfId="38" applyFont="1" applyBorder="1" applyAlignment="1" applyProtection="1">
      <alignment vertical="center"/>
      <protection/>
    </xf>
    <xf numFmtId="168" fontId="0" fillId="0" borderId="0" xfId="38" applyFont="1" applyBorder="1" applyAlignment="1" applyProtection="1">
      <alignment vertical="center"/>
      <protection locked="0"/>
    </xf>
    <xf numFmtId="177" fontId="0" fillId="0" borderId="0" xfId="20" applyNumberFormat="1" applyFont="1" applyAlignment="1" applyProtection="1">
      <alignment horizontal="centerContinuous" vertical="center"/>
      <protection/>
    </xf>
    <xf numFmtId="177" fontId="0" fillId="0" borderId="0" xfId="20" applyNumberFormat="1" applyFont="1" applyBorder="1" applyAlignment="1" applyProtection="1">
      <alignment horizontal="centerContinuous" vertical="center"/>
      <protection/>
    </xf>
    <xf numFmtId="177" fontId="0" fillId="0" borderId="0" xfId="20" applyNumberFormat="1" applyFont="1" applyBorder="1" applyAlignment="1" applyProtection="1">
      <alignment horizontal="centerContinuous"/>
      <protection/>
    </xf>
    <xf numFmtId="168" fontId="0" fillId="0" borderId="3" xfId="22" applyNumberFormat="1" applyFont="1" applyBorder="1" applyAlignment="1" applyProtection="1">
      <alignment/>
      <protection locked="0"/>
    </xf>
    <xf numFmtId="0" fontId="0" fillId="0" borderId="0" xfId="20" applyFont="1" applyAlignment="1">
      <alignment/>
      <protection/>
    </xf>
    <xf numFmtId="178" fontId="0" fillId="0" borderId="3" xfId="38" applyNumberFormat="1" applyFont="1" applyBorder="1" applyAlignment="1" applyProtection="1">
      <alignment vertical="center"/>
      <protection/>
    </xf>
    <xf numFmtId="0" fontId="7" fillId="0" borderId="0" xfId="20" applyFont="1">
      <alignment/>
      <protection/>
    </xf>
    <xf numFmtId="49" fontId="7" fillId="0" borderId="0" xfId="44" applyNumberFormat="1" applyFont="1" applyAlignment="1" applyProtection="1" quotePrefix="1">
      <alignment horizontal="right" vertical="center"/>
      <protection/>
    </xf>
    <xf numFmtId="168" fontId="7" fillId="0" borderId="3" xfId="22" applyNumberFormat="1" applyFont="1" applyBorder="1" applyProtection="1">
      <alignment/>
      <protection/>
    </xf>
    <xf numFmtId="177" fontId="7" fillId="0" borderId="0" xfId="20" applyNumberFormat="1" applyFont="1" applyAlignment="1" applyProtection="1">
      <alignment horizontal="centerContinuous" vertical="center"/>
      <protection/>
    </xf>
    <xf numFmtId="177" fontId="7" fillId="0" borderId="0" xfId="20" applyNumberFormat="1" applyFont="1" applyBorder="1" applyAlignment="1" applyProtection="1">
      <alignment horizontal="centerContinuous" vertical="center"/>
      <protection/>
    </xf>
    <xf numFmtId="178" fontId="7" fillId="0" borderId="3" xfId="38" applyNumberFormat="1" applyFont="1" applyBorder="1" applyAlignment="1" applyProtection="1">
      <alignment vertical="center"/>
      <protection/>
    </xf>
    <xf numFmtId="0" fontId="0" fillId="0" borderId="0" xfId="20" applyFont="1" applyProtection="1">
      <alignment/>
      <protection/>
    </xf>
    <xf numFmtId="0" fontId="0" fillId="0" borderId="0" xfId="20" applyFont="1" applyBorder="1" applyProtection="1">
      <alignment/>
      <protection/>
    </xf>
    <xf numFmtId="0" fontId="0" fillId="0" borderId="5" xfId="20" applyFont="1" applyBorder="1" applyProtection="1">
      <alignment/>
      <protection/>
    </xf>
    <xf numFmtId="179" fontId="0" fillId="0" borderId="4" xfId="20" applyNumberFormat="1" applyFont="1" applyBorder="1" applyProtection="1">
      <alignment/>
      <protection/>
    </xf>
    <xf numFmtId="179" fontId="0" fillId="0" borderId="3" xfId="20" applyNumberFormat="1" applyFont="1" applyBorder="1" applyProtection="1">
      <alignment/>
      <protection/>
    </xf>
    <xf numFmtId="0" fontId="0" fillId="0" borderId="0" xfId="20" applyFont="1" applyBorder="1">
      <alignment/>
      <protection/>
    </xf>
    <xf numFmtId="0" fontId="8" fillId="0" borderId="0" xfId="22" applyFont="1" applyAlignment="1">
      <alignment horizontal="justify" vertical="top"/>
      <protection/>
    </xf>
    <xf numFmtId="0" fontId="5" fillId="0" borderId="0" xfId="20" applyFont="1" applyAlignment="1">
      <alignment horizontal="centerContinuous" vertical="center"/>
      <protection/>
    </xf>
    <xf numFmtId="0" fontId="0" fillId="0" borderId="0" xfId="20" applyFont="1" applyAlignment="1">
      <alignment horizontal="centerContinuous" vertical="center"/>
      <protection/>
    </xf>
    <xf numFmtId="0" fontId="0" fillId="0" borderId="0" xfId="20" applyFont="1">
      <alignment/>
      <protection/>
    </xf>
    <xf numFmtId="0" fontId="5" fillId="0" borderId="0" xfId="20" applyFont="1" applyAlignment="1">
      <alignment horizontal="centerContinuous" vertical="top"/>
      <protection/>
    </xf>
    <xf numFmtId="0" fontId="0" fillId="0" borderId="0" xfId="20" applyFont="1" applyAlignment="1">
      <alignment horizontal="centerContinuous" vertical="top"/>
      <protection/>
    </xf>
    <xf numFmtId="0" fontId="0" fillId="0" borderId="0" xfId="20" applyFont="1" applyAlignment="1">
      <alignment vertical="top"/>
      <protection/>
    </xf>
    <xf numFmtId="168" fontId="0" fillId="0" borderId="0" xfId="38" applyFont="1" applyAlignment="1" applyProtection="1">
      <alignment vertical="center"/>
      <protection/>
    </xf>
    <xf numFmtId="168" fontId="0" fillId="0" borderId="0" xfId="38" applyFont="1" applyAlignment="1" applyProtection="1">
      <alignment horizontal="centerContinuous" vertical="center"/>
      <protection/>
    </xf>
    <xf numFmtId="168" fontId="0" fillId="0" borderId="0" xfId="38" applyFont="1" applyBorder="1" applyAlignment="1" applyProtection="1">
      <alignment vertical="center"/>
      <protection/>
    </xf>
    <xf numFmtId="168" fontId="0" fillId="0" borderId="0" xfId="38" applyFont="1" applyAlignment="1" applyProtection="1">
      <alignment vertical="center"/>
      <protection locked="0"/>
    </xf>
    <xf numFmtId="0" fontId="0" fillId="0" borderId="6" xfId="20" applyFont="1" applyBorder="1" applyAlignment="1">
      <alignment horizontal="centerContinuous" vertical="center"/>
      <protection/>
    </xf>
    <xf numFmtId="0" fontId="0" fillId="0" borderId="7" xfId="20" applyFont="1" applyBorder="1" applyAlignment="1">
      <alignment horizontal="centerContinuous" vertical="center"/>
      <protection/>
    </xf>
    <xf numFmtId="0" fontId="0" fillId="0" borderId="1" xfId="20" applyFont="1" applyBorder="1" applyAlignment="1">
      <alignment horizontal="centerContinuous" vertical="center"/>
      <protection/>
    </xf>
    <xf numFmtId="0" fontId="0" fillId="0" borderId="6" xfId="20" applyFont="1" applyBorder="1" applyAlignment="1">
      <alignment horizontal="center" vertical="center" wrapText="1"/>
      <protection/>
    </xf>
    <xf numFmtId="0" fontId="0" fillId="0" borderId="0" xfId="20" applyFont="1" applyBorder="1">
      <alignment/>
      <protection/>
    </xf>
    <xf numFmtId="0" fontId="0" fillId="0" borderId="8" xfId="20" applyFont="1" applyBorder="1" applyAlignment="1">
      <alignment horizontal="center" vertical="center" wrapText="1"/>
      <protection/>
    </xf>
    <xf numFmtId="168" fontId="0" fillId="0" borderId="1" xfId="38" applyFont="1" applyBorder="1" applyAlignment="1" applyProtection="1">
      <alignment vertical="center"/>
      <protection/>
    </xf>
    <xf numFmtId="168" fontId="0" fillId="0" borderId="9" xfId="38" applyFont="1" applyBorder="1" applyAlignment="1" applyProtection="1">
      <alignment vertical="center"/>
      <protection/>
    </xf>
    <xf numFmtId="168" fontId="0" fillId="0" borderId="10" xfId="38" applyFont="1" applyBorder="1" applyAlignment="1" applyProtection="1">
      <alignment vertical="center"/>
      <protection/>
    </xf>
    <xf numFmtId="168" fontId="0" fillId="0" borderId="2" xfId="38" applyFont="1" applyBorder="1" applyAlignment="1" applyProtection="1">
      <alignment vertical="center"/>
      <protection/>
    </xf>
    <xf numFmtId="168" fontId="0" fillId="0" borderId="0" xfId="38" applyFont="1" applyBorder="1" applyAlignment="1" applyProtection="1">
      <alignment vertical="center"/>
      <protection locked="0"/>
    </xf>
    <xf numFmtId="177" fontId="0" fillId="0" borderId="0" xfId="20" applyNumberFormat="1" applyFont="1" applyAlignment="1">
      <alignment horizontal="centerContinuous"/>
      <protection/>
    </xf>
    <xf numFmtId="177" fontId="0" fillId="0" borderId="0" xfId="20" applyNumberFormat="1" applyFont="1" applyBorder="1" applyAlignment="1">
      <alignment horizontal="centerContinuous"/>
      <protection/>
    </xf>
    <xf numFmtId="168" fontId="0" fillId="0" borderId="3" xfId="22" applyNumberFormat="1" applyFont="1" applyBorder="1" applyAlignment="1" applyProtection="1">
      <alignment/>
      <protection locked="0"/>
    </xf>
    <xf numFmtId="0" fontId="0" fillId="0" borderId="0" xfId="20" applyFont="1" applyBorder="1" applyAlignment="1">
      <alignment/>
      <protection/>
    </xf>
    <xf numFmtId="0" fontId="0" fillId="0" borderId="0" xfId="20" applyFont="1" applyAlignment="1">
      <alignment/>
      <protection/>
    </xf>
    <xf numFmtId="177" fontId="0" fillId="0" borderId="0" xfId="20" applyNumberFormat="1" applyFont="1" applyAlignment="1">
      <alignment horizontal="centerContinuous" vertical="center"/>
      <protection/>
    </xf>
    <xf numFmtId="177" fontId="0" fillId="0" borderId="0" xfId="20" applyNumberFormat="1" applyFont="1" applyBorder="1" applyAlignment="1">
      <alignment horizontal="centerContinuous" vertical="center"/>
      <protection/>
    </xf>
    <xf numFmtId="179" fontId="0" fillId="0" borderId="4" xfId="20" applyNumberFormat="1" applyFont="1" applyBorder="1" applyProtection="1">
      <alignment/>
      <protection/>
    </xf>
    <xf numFmtId="179" fontId="0" fillId="0" borderId="3" xfId="20" applyNumberFormat="1" applyFont="1" applyBorder="1" applyProtection="1">
      <alignment/>
      <protection/>
    </xf>
    <xf numFmtId="49" fontId="7" fillId="0" borderId="0" xfId="44" applyNumberFormat="1" applyFont="1" applyAlignment="1" applyProtection="1">
      <alignment horizontal="right" vertical="center"/>
      <protection/>
    </xf>
    <xf numFmtId="0" fontId="7" fillId="0" borderId="0" xfId="20" applyFont="1" applyBorder="1">
      <alignment/>
      <protection/>
    </xf>
    <xf numFmtId="177" fontId="7" fillId="0" borderId="0" xfId="20" applyNumberFormat="1" applyFont="1" applyAlignment="1">
      <alignment horizontal="centerContinuous" vertical="center"/>
      <protection/>
    </xf>
    <xf numFmtId="177" fontId="7" fillId="0" borderId="0" xfId="20" applyNumberFormat="1" applyFont="1" applyBorder="1" applyAlignment="1">
      <alignment horizontal="centerContinuous" vertical="center"/>
      <protection/>
    </xf>
    <xf numFmtId="177" fontId="7" fillId="0" borderId="5" xfId="20" applyNumberFormat="1" applyFont="1" applyBorder="1" applyAlignment="1">
      <alignment horizontal="centerContinuous" vertical="center"/>
      <protection/>
    </xf>
    <xf numFmtId="179" fontId="7" fillId="0" borderId="4" xfId="20" applyNumberFormat="1" applyFont="1" applyBorder="1" applyProtection="1">
      <alignment/>
      <protection/>
    </xf>
    <xf numFmtId="179" fontId="7" fillId="0" borderId="3" xfId="20" applyNumberFormat="1" applyFont="1" applyBorder="1" applyProtection="1">
      <alignment/>
      <protection/>
    </xf>
    <xf numFmtId="0" fontId="0" fillId="0" borderId="5" xfId="20" applyFont="1" applyBorder="1">
      <alignment/>
      <protection/>
    </xf>
    <xf numFmtId="177" fontId="0" fillId="0" borderId="0" xfId="20" applyNumberFormat="1" applyFont="1" applyBorder="1" applyAlignment="1">
      <alignment horizontal="fill" vertical="center"/>
      <protection/>
    </xf>
    <xf numFmtId="168" fontId="0" fillId="0" borderId="3" xfId="22" applyNumberFormat="1" applyFont="1" applyBorder="1" applyProtection="1">
      <alignment/>
      <protection locked="0"/>
    </xf>
    <xf numFmtId="0" fontId="13" fillId="0" borderId="0" xfId="23" applyFont="1" applyAlignment="1" applyProtection="1" quotePrefix="1">
      <alignment horizontal="right" vertical="center"/>
      <protection locked="0"/>
    </xf>
    <xf numFmtId="0" fontId="8" fillId="0" borderId="0" xfId="23" applyProtection="1">
      <alignment/>
      <protection locked="0"/>
    </xf>
    <xf numFmtId="0" fontId="8" fillId="0" borderId="0" xfId="23" applyAlignment="1" applyProtection="1">
      <alignment horizontal="centerContinuous" vertical="center"/>
      <protection/>
    </xf>
    <xf numFmtId="168" fontId="5" fillId="0" borderId="0" xfId="39" applyAlignment="1" applyProtection="1">
      <alignment horizontal="centerContinuous" vertical="center"/>
      <protection/>
    </xf>
    <xf numFmtId="0" fontId="8" fillId="0" borderId="0" xfId="23" applyProtection="1">
      <alignment/>
      <protection/>
    </xf>
    <xf numFmtId="0" fontId="0" fillId="0" borderId="2" xfId="23" applyFont="1" applyBorder="1" applyAlignment="1" applyProtection="1">
      <alignment horizontal="centerContinuous" vertical="center"/>
      <protection/>
    </xf>
    <xf numFmtId="0" fontId="0" fillId="0" borderId="1" xfId="23" applyFont="1" applyBorder="1" applyProtection="1">
      <alignment/>
      <protection/>
    </xf>
    <xf numFmtId="0" fontId="0" fillId="0" borderId="0" xfId="23" applyFont="1" applyProtection="1">
      <alignment/>
      <protection/>
    </xf>
    <xf numFmtId="0" fontId="0" fillId="0" borderId="0" xfId="23" applyFont="1" applyProtection="1">
      <alignment/>
      <protection locked="0"/>
    </xf>
    <xf numFmtId="0" fontId="0" fillId="0" borderId="6" xfId="23" applyFont="1" applyBorder="1" applyAlignment="1" applyProtection="1">
      <alignment horizontal="center" vertical="center" wrapText="1"/>
      <protection/>
    </xf>
    <xf numFmtId="0" fontId="0" fillId="0" borderId="2" xfId="23" applyFont="1" applyBorder="1" applyAlignment="1" applyProtection="1">
      <alignment horizontal="center" vertical="center"/>
      <protection/>
    </xf>
    <xf numFmtId="0" fontId="0" fillId="0" borderId="2" xfId="23" applyFont="1" applyBorder="1" applyProtection="1">
      <alignment/>
      <protection/>
    </xf>
    <xf numFmtId="173" fontId="0" fillId="0" borderId="2" xfId="23" applyNumberFormat="1" applyFont="1" applyBorder="1" applyAlignment="1" applyProtection="1">
      <alignment horizontal="center" vertical="center"/>
      <protection/>
    </xf>
    <xf numFmtId="0" fontId="0" fillId="0" borderId="0" xfId="23" applyFont="1" applyBorder="1" applyProtection="1">
      <alignment/>
      <protection/>
    </xf>
    <xf numFmtId="0" fontId="0" fillId="0" borderId="3" xfId="23" applyFont="1" applyBorder="1" applyProtection="1">
      <alignment/>
      <protection/>
    </xf>
    <xf numFmtId="173" fontId="0" fillId="0" borderId="3" xfId="23" applyNumberFormat="1" applyFont="1" applyBorder="1" applyAlignment="1" applyProtection="1">
      <alignment horizontal="center" vertical="center"/>
      <protection/>
    </xf>
    <xf numFmtId="169" fontId="0" fillId="0" borderId="0" xfId="42" applyFont="1" applyAlignment="1" applyProtection="1">
      <alignment horizontal="left" vertical="center"/>
      <protection/>
    </xf>
    <xf numFmtId="168" fontId="0" fillId="0" borderId="3" xfId="23" applyNumberFormat="1" applyFont="1" applyBorder="1" applyProtection="1">
      <alignment/>
      <protection/>
    </xf>
    <xf numFmtId="168" fontId="0" fillId="0" borderId="3" xfId="23" applyNumberFormat="1" applyFont="1" applyBorder="1" applyProtection="1">
      <alignment/>
      <protection locked="0"/>
    </xf>
    <xf numFmtId="0" fontId="0" fillId="0" borderId="0" xfId="23" applyFont="1" applyAlignment="1" applyProtection="1">
      <alignment horizontal="left" vertical="center"/>
      <protection/>
    </xf>
    <xf numFmtId="0" fontId="0" fillId="0" borderId="0" xfId="42"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0" fontId="7" fillId="0" borderId="0" xfId="23" applyFont="1" applyAlignment="1" applyProtection="1">
      <alignment horizontal="right" vertical="center"/>
      <protection/>
    </xf>
    <xf numFmtId="0" fontId="7" fillId="0" borderId="0" xfId="23" applyFont="1" applyBorder="1" applyProtection="1">
      <alignment/>
      <protection/>
    </xf>
    <xf numFmtId="168" fontId="7" fillId="0" borderId="3" xfId="23" applyNumberFormat="1" applyFont="1" applyBorder="1" applyProtection="1">
      <alignment/>
      <protection/>
    </xf>
    <xf numFmtId="0" fontId="0" fillId="0" borderId="5" xfId="23" applyFont="1" applyBorder="1" applyProtection="1">
      <alignment/>
      <protection/>
    </xf>
    <xf numFmtId="0" fontId="7" fillId="0" borderId="0" xfId="23" applyFont="1" applyProtection="1">
      <alignment/>
      <protection/>
    </xf>
    <xf numFmtId="0" fontId="8" fillId="0" borderId="0" xfId="23" applyAlignment="1" applyProtection="1">
      <alignment vertical="center"/>
      <protection/>
    </xf>
    <xf numFmtId="169" fontId="7" fillId="0" borderId="0" xfId="42" applyFont="1" applyBorder="1" applyProtection="1">
      <alignment vertical="center"/>
      <protection/>
    </xf>
    <xf numFmtId="0" fontId="8" fillId="0" borderId="0" xfId="23" applyBorder="1" applyProtection="1">
      <alignment/>
      <protection/>
    </xf>
    <xf numFmtId="0" fontId="8" fillId="0" borderId="0" xfId="23">
      <alignment/>
      <protection/>
    </xf>
    <xf numFmtId="0" fontId="8" fillId="0" borderId="0" xfId="23" applyAlignment="1" applyProtection="1">
      <alignment horizontal="justify" vertical="top" wrapText="1"/>
      <protection/>
    </xf>
    <xf numFmtId="0" fontId="8" fillId="0" borderId="0" xfId="23" applyAlignment="1" applyProtection="1">
      <alignment vertical="center"/>
      <protection locked="0"/>
    </xf>
    <xf numFmtId="0" fontId="8" fillId="0" borderId="0" xfId="23" applyAlignment="1" applyProtection="1">
      <alignment horizontal="justify" vertical="top"/>
      <protection/>
    </xf>
    <xf numFmtId="0" fontId="8" fillId="0" borderId="0" xfId="23" applyFont="1" applyAlignment="1" applyProtection="1" quotePrefix="1">
      <alignment horizontal="right" vertical="center"/>
      <protection locked="0"/>
    </xf>
    <xf numFmtId="168" fontId="5" fillId="0" borderId="0" xfId="39" applyFont="1" applyAlignment="1" applyProtection="1">
      <alignment horizontal="center" vertical="center"/>
      <protection/>
    </xf>
    <xf numFmtId="0" fontId="8" fillId="0" borderId="0" xfId="23" applyAlignment="1" applyProtection="1">
      <alignment horizontal="centerContinuous" vertical="center"/>
      <protection locked="0"/>
    </xf>
    <xf numFmtId="0" fontId="0" fillId="0" borderId="0" xfId="23" applyFont="1" applyBorder="1" applyAlignment="1" applyProtection="1">
      <alignment horizontal="centerContinuous" vertical="center"/>
      <protection locked="0"/>
    </xf>
    <xf numFmtId="0" fontId="0" fillId="0" borderId="0" xfId="23" applyFont="1">
      <alignment/>
      <protection/>
    </xf>
    <xf numFmtId="0" fontId="0" fillId="0" borderId="0" xfId="23" applyFont="1" applyProtection="1">
      <alignment/>
      <protection locked="0"/>
    </xf>
    <xf numFmtId="0" fontId="16" fillId="0" borderId="0" xfId="23" applyFont="1" applyBorder="1" applyAlignment="1" applyProtection="1">
      <alignment horizontal="center" vertical="center" wrapText="1"/>
      <protection locked="0"/>
    </xf>
    <xf numFmtId="0" fontId="0" fillId="0" borderId="0" xfId="23" applyFont="1" applyBorder="1" applyAlignment="1">
      <alignment horizontal="center" vertical="center" wrapText="1"/>
      <protection/>
    </xf>
    <xf numFmtId="0" fontId="0" fillId="0" borderId="1" xfId="23" applyFont="1" applyBorder="1" applyProtection="1">
      <alignment/>
      <protection/>
    </xf>
    <xf numFmtId="0" fontId="0" fillId="0" borderId="2" xfId="23" applyFont="1" applyBorder="1" applyProtection="1">
      <alignment/>
      <protection/>
    </xf>
    <xf numFmtId="0" fontId="0" fillId="0" borderId="0" xfId="23" applyFont="1" applyBorder="1" applyProtection="1">
      <alignment/>
      <protection locked="0"/>
    </xf>
    <xf numFmtId="169" fontId="0" fillId="0" borderId="0" xfId="42" applyFont="1" applyAlignment="1" applyProtection="1">
      <alignment horizontal="left" vertical="center"/>
      <protection/>
    </xf>
    <xf numFmtId="168" fontId="0" fillId="0" borderId="3" xfId="23" applyNumberFormat="1" applyFont="1" applyBorder="1" applyProtection="1">
      <alignment/>
      <protection/>
    </xf>
    <xf numFmtId="168" fontId="0" fillId="0" borderId="3" xfId="23" applyNumberFormat="1" applyFont="1" applyBorder="1" applyProtection="1">
      <alignment/>
      <protection locked="0"/>
    </xf>
    <xf numFmtId="0" fontId="0" fillId="0" borderId="0" xfId="23" applyFont="1" applyAlignment="1" applyProtection="1">
      <alignment horizontal="left" vertical="center" indent="1"/>
      <protection/>
    </xf>
    <xf numFmtId="0" fontId="0" fillId="0" borderId="0" xfId="23" applyFont="1" applyBorder="1" applyProtection="1">
      <alignment/>
      <protection/>
    </xf>
    <xf numFmtId="0" fontId="0" fillId="0" borderId="0" xfId="42" applyNumberFormat="1" applyFont="1" applyAlignment="1" applyProtection="1">
      <alignment horizontal="left" vertical="center" indent="1"/>
      <protection/>
    </xf>
    <xf numFmtId="169" fontId="0" fillId="0" borderId="5" xfId="42" applyFont="1" applyBorder="1" applyProtection="1">
      <alignment vertical="center"/>
      <protection/>
    </xf>
    <xf numFmtId="168" fontId="0" fillId="0" borderId="0" xfId="23" applyNumberFormat="1" applyFont="1" applyProtection="1">
      <alignment/>
      <protection/>
    </xf>
    <xf numFmtId="0" fontId="0" fillId="0" borderId="0" xfId="42" applyNumberFormat="1" applyFont="1" applyAlignment="1" applyProtection="1">
      <alignment horizontal="left" vertical="center" indent="1"/>
      <protection/>
    </xf>
    <xf numFmtId="0" fontId="0" fillId="0" borderId="0" xfId="23" applyFont="1" applyProtection="1">
      <alignment/>
      <protection/>
    </xf>
    <xf numFmtId="169" fontId="0" fillId="0" borderId="0" xfId="42" applyFont="1" applyBorder="1" applyProtection="1">
      <alignment vertical="center"/>
      <protection/>
    </xf>
    <xf numFmtId="169" fontId="0" fillId="0" borderId="0" xfId="42" applyFont="1" applyAlignment="1" applyProtection="1">
      <alignment horizontal="left" vertical="center" indent="2"/>
      <protection/>
    </xf>
    <xf numFmtId="0" fontId="7" fillId="0" borderId="0" xfId="23" applyFont="1" applyAlignment="1" applyProtection="1">
      <alignment horizontal="right" vertical="center"/>
      <protection/>
    </xf>
    <xf numFmtId="168" fontId="7" fillId="0" borderId="3" xfId="23" applyNumberFormat="1" applyFont="1" applyBorder="1" applyProtection="1">
      <alignment/>
      <protection/>
    </xf>
    <xf numFmtId="0" fontId="7" fillId="0" borderId="0" xfId="23" applyFont="1" applyBorder="1" applyProtection="1">
      <alignment/>
      <protection/>
    </xf>
    <xf numFmtId="0" fontId="8" fillId="0" borderId="0" xfId="23" applyBorder="1" applyProtection="1">
      <alignment/>
      <protection locked="0"/>
    </xf>
    <xf numFmtId="0" fontId="15" fillId="0" borderId="0" xfId="23" applyFont="1" applyProtection="1">
      <alignment/>
      <protection locked="0"/>
    </xf>
    <xf numFmtId="168" fontId="8" fillId="0" borderId="0" xfId="0" applyFont="1" applyAlignment="1" applyProtection="1" quotePrefix="1">
      <alignment horizontal="left" vertical="center"/>
      <protection locked="0"/>
    </xf>
    <xf numFmtId="168" fontId="0" fillId="0" borderId="0" xfId="0" applyAlignment="1" applyProtection="1">
      <alignment horizontal="left" vertical="center"/>
      <protection locked="0"/>
    </xf>
    <xf numFmtId="168" fontId="5" fillId="0" borderId="0" xfId="39" applyFont="1" applyAlignment="1" applyProtection="1">
      <alignment horizontal="centerContinuous" vertical="center"/>
      <protection locked="0"/>
    </xf>
    <xf numFmtId="168" fontId="0" fillId="0" borderId="0" xfId="0" applyAlignment="1">
      <alignment horizontal="center" wrapText="1"/>
    </xf>
    <xf numFmtId="168" fontId="5" fillId="0" borderId="11" xfId="0" applyFont="1" applyBorder="1" applyAlignment="1" applyProtection="1">
      <alignment horizontal="center" vertical="top" wrapText="1"/>
      <protection/>
    </xf>
    <xf numFmtId="168" fontId="0" fillId="0" borderId="0" xfId="0" applyBorder="1" applyAlignment="1" applyProtection="1">
      <alignment vertical="center"/>
      <protection locked="0"/>
    </xf>
    <xf numFmtId="168" fontId="16" fillId="0" borderId="0" xfId="0" applyFont="1" applyBorder="1" applyAlignment="1" applyProtection="1">
      <alignment horizontal="center" vertical="center"/>
      <protection locked="0"/>
    </xf>
    <xf numFmtId="168" fontId="0" fillId="0" borderId="2" xfId="0" applyBorder="1" applyAlignment="1" applyProtection="1">
      <alignment horizontal="centerContinuous" vertical="center"/>
      <protection/>
    </xf>
    <xf numFmtId="168" fontId="0" fillId="0" borderId="10" xfId="0" applyBorder="1" applyAlignment="1" applyProtection="1">
      <alignment horizontal="centerContinuous" vertical="center"/>
      <protection/>
    </xf>
    <xf numFmtId="168" fontId="0" fillId="0" borderId="1" xfId="0" applyBorder="1" applyAlignment="1" applyProtection="1">
      <alignment horizontal="centerContinuous" vertical="center"/>
      <protection/>
    </xf>
    <xf numFmtId="168" fontId="0" fillId="0" borderId="6" xfId="0" applyBorder="1" applyAlignment="1" applyProtection="1">
      <alignment horizontal="centerContinuous" vertical="center"/>
      <protection/>
    </xf>
    <xf numFmtId="168" fontId="0" fillId="0" borderId="0" xfId="0" applyBorder="1" applyAlignment="1" applyProtection="1">
      <alignment horizontal="center" vertical="center"/>
      <protection locked="0"/>
    </xf>
    <xf numFmtId="168" fontId="0" fillId="0" borderId="2" xfId="0" applyBorder="1" applyAlignment="1" applyProtection="1">
      <alignment vertical="center"/>
      <protection/>
    </xf>
    <xf numFmtId="168" fontId="0" fillId="0" borderId="10" xfId="0" applyBorder="1" applyAlignment="1" applyProtection="1">
      <alignment vertical="center"/>
      <protection/>
    </xf>
    <xf numFmtId="169" fontId="0" fillId="0" borderId="0" xfId="42" applyNumberFormat="1" applyFont="1" applyAlignment="1" applyProtection="1">
      <alignment horizontal="left" vertical="center"/>
      <protection/>
    </xf>
    <xf numFmtId="0" fontId="0" fillId="0" borderId="0" xfId="0" applyNumberFormat="1" applyBorder="1" applyAlignment="1" applyProtection="1">
      <alignment vertical="center"/>
      <protection/>
    </xf>
    <xf numFmtId="182" fontId="0" fillId="0" borderId="3" xfId="0" applyNumberFormat="1" applyBorder="1" applyAlignment="1" applyProtection="1">
      <alignment vertical="center"/>
      <protection locked="0"/>
    </xf>
    <xf numFmtId="182" fontId="0" fillId="0" borderId="3" xfId="0" applyNumberFormat="1" applyBorder="1" applyAlignment="1" applyProtection="1">
      <alignment vertical="center"/>
      <protection/>
    </xf>
    <xf numFmtId="168" fontId="7" fillId="0" borderId="0" xfId="0" applyFont="1" applyAlignment="1" applyProtection="1" quotePrefix="1">
      <alignment horizontal="right" vertical="center"/>
      <protection/>
    </xf>
    <xf numFmtId="182" fontId="7" fillId="0" borderId="3" xfId="0" applyNumberFormat="1" applyFont="1" applyBorder="1" applyAlignment="1" applyProtection="1">
      <alignment vertical="center"/>
      <protection locked="0"/>
    </xf>
    <xf numFmtId="181" fontId="7" fillId="0" borderId="0" xfId="0" applyNumberFormat="1" applyFont="1" applyBorder="1" applyAlignment="1" applyProtection="1">
      <alignment vertical="center"/>
      <protection locked="0"/>
    </xf>
    <xf numFmtId="169" fontId="0" fillId="0" borderId="0" xfId="42" applyAlignment="1" applyProtection="1">
      <alignment horizontal="left" vertical="center"/>
      <protection/>
    </xf>
    <xf numFmtId="171" fontId="0" fillId="0" borderId="3" xfId="0" applyNumberFormat="1" applyBorder="1" applyAlignment="1" applyProtection="1">
      <alignment vertical="center"/>
      <protection locked="0"/>
    </xf>
    <xf numFmtId="169" fontId="0" fillId="0" borderId="0" xfId="42" applyAlignment="1" applyProtection="1">
      <alignment horizontal="centerContinuous" vertical="center"/>
      <protection/>
    </xf>
    <xf numFmtId="168" fontId="0" fillId="0" borderId="0" xfId="0" applyAlignment="1" applyProtection="1">
      <alignment horizontal="left" vertical="center"/>
      <protection/>
    </xf>
    <xf numFmtId="181" fontId="0" fillId="0" borderId="4" xfId="0" applyNumberFormat="1" applyBorder="1" applyAlignment="1" applyProtection="1">
      <alignment vertical="center"/>
      <protection/>
    </xf>
    <xf numFmtId="181" fontId="0" fillId="0" borderId="3" xfId="0" applyNumberFormat="1" applyBorder="1" applyAlignment="1" applyProtection="1">
      <alignment vertical="center"/>
      <protection/>
    </xf>
    <xf numFmtId="168" fontId="0" fillId="0" borderId="0" xfId="0" applyAlignment="1" applyProtection="1" quotePrefix="1">
      <alignment horizontal="right" vertical="center"/>
      <protection/>
    </xf>
    <xf numFmtId="182" fontId="0" fillId="0" borderId="3" xfId="0" applyNumberFormat="1" applyFont="1" applyBorder="1" applyAlignment="1" applyProtection="1">
      <alignment vertical="center"/>
      <protection/>
    </xf>
    <xf numFmtId="168" fontId="0" fillId="0" borderId="0" xfId="0" applyFont="1" applyBorder="1" applyAlignment="1" applyProtection="1">
      <alignment vertical="center"/>
      <protection locked="0"/>
    </xf>
    <xf numFmtId="0" fontId="5" fillId="0" borderId="0" xfId="39" applyNumberFormat="1" applyFont="1" applyAlignment="1" applyProtection="1">
      <alignment horizontal="centerContinuous" vertical="center"/>
      <protection/>
    </xf>
    <xf numFmtId="0" fontId="5" fillId="0" borderId="0" xfId="39" applyNumberFormat="1" applyAlignment="1" applyProtection="1">
      <alignment horizontal="centerContinuous" vertical="center"/>
      <protection/>
    </xf>
    <xf numFmtId="0" fontId="0" fillId="0" borderId="0" xfId="0" applyNumberFormat="1" applyAlignment="1" applyProtection="1">
      <alignment horizontal="centerContinuous" vertical="center"/>
      <protection/>
    </xf>
    <xf numFmtId="0" fontId="8" fillId="0" borderId="0" xfId="0" applyNumberFormat="1" applyFont="1" applyAlignment="1" applyProtection="1">
      <alignment horizontal="centerContinuous" vertical="center"/>
      <protection/>
    </xf>
    <xf numFmtId="171" fontId="0" fillId="0" borderId="3" xfId="0" applyNumberFormat="1" applyBorder="1" applyAlignment="1" applyProtection="1">
      <alignment vertical="center"/>
      <protection/>
    </xf>
    <xf numFmtId="169" fontId="0" fillId="0" borderId="0" xfId="42" applyBorder="1" applyAlignment="1" applyProtection="1">
      <alignment horizontal="centerContinuous" vertical="center"/>
      <protection/>
    </xf>
    <xf numFmtId="171" fontId="0" fillId="0" borderId="3" xfId="0" applyNumberFormat="1" applyBorder="1" applyAlignment="1" applyProtection="1">
      <alignment vertical="center"/>
      <protection/>
    </xf>
    <xf numFmtId="168" fontId="7" fillId="0" borderId="0" xfId="0" applyFont="1" applyBorder="1" applyAlignment="1" applyProtection="1">
      <alignment horizontal="right" vertical="center"/>
      <protection/>
    </xf>
    <xf numFmtId="171" fontId="7" fillId="0" borderId="3" xfId="0" applyNumberFormat="1" applyFont="1" applyBorder="1" applyAlignment="1" applyProtection="1">
      <alignment vertical="center"/>
      <protection/>
    </xf>
    <xf numFmtId="168" fontId="0" fillId="0" borderId="0" xfId="0" applyBorder="1" applyAlignment="1" applyProtection="1">
      <alignment horizontal="right" vertical="center"/>
      <protection/>
    </xf>
    <xf numFmtId="181" fontId="0" fillId="0" borderId="3" xfId="0" applyNumberFormat="1" applyFont="1" applyBorder="1" applyAlignment="1" applyProtection="1">
      <alignment vertical="center"/>
      <protection locked="0"/>
    </xf>
    <xf numFmtId="181" fontId="0" fillId="0" borderId="3" xfId="0" applyNumberFormat="1" applyBorder="1" applyAlignment="1" applyProtection="1">
      <alignment vertical="center"/>
      <protection locked="0"/>
    </xf>
    <xf numFmtId="49" fontId="7" fillId="0" borderId="0" xfId="42" applyNumberFormat="1" applyFont="1" applyAlignment="1" applyProtection="1">
      <alignment horizontal="right" vertical="center"/>
      <protection/>
    </xf>
    <xf numFmtId="171" fontId="7" fillId="0" borderId="3" xfId="0" applyNumberFormat="1" applyFont="1" applyBorder="1" applyAlignment="1" applyProtection="1">
      <alignment vertical="center"/>
      <protection/>
    </xf>
    <xf numFmtId="168" fontId="7" fillId="0" borderId="0" xfId="0" applyFont="1" applyBorder="1" applyAlignment="1" applyProtection="1">
      <alignment horizontal="right" vertical="center"/>
      <protection/>
    </xf>
    <xf numFmtId="181" fontId="7" fillId="0" borderId="3" xfId="0" applyNumberFormat="1" applyFont="1" applyBorder="1" applyAlignment="1" applyProtection="1">
      <alignment vertical="center"/>
      <protection locked="0"/>
    </xf>
    <xf numFmtId="0" fontId="8" fillId="0" borderId="0" xfId="24" applyFont="1" applyProtection="1">
      <alignment/>
      <protection locked="0"/>
    </xf>
    <xf numFmtId="0" fontId="8" fillId="0" borderId="0" xfId="24" applyFont="1" applyProtection="1">
      <alignment/>
      <protection/>
    </xf>
    <xf numFmtId="0" fontId="8" fillId="0" borderId="0" xfId="24" applyFont="1" applyAlignment="1" applyProtection="1" quotePrefix="1">
      <alignment horizontal="right" vertical="center"/>
      <protection locked="0"/>
    </xf>
    <xf numFmtId="0" fontId="8" fillId="0" borderId="0" xfId="24" applyFont="1" applyAlignment="1" applyProtection="1">
      <alignment horizontal="left" vertical="center"/>
      <protection/>
    </xf>
    <xf numFmtId="0" fontId="5" fillId="0" borderId="0" xfId="24" applyFont="1" applyAlignment="1" applyProtection="1">
      <alignment horizontal="centerContinuous" vertical="center"/>
      <protection/>
    </xf>
    <xf numFmtId="0" fontId="0" fillId="0" borderId="0" xfId="24" applyFont="1" applyAlignment="1" applyProtection="1">
      <alignment horizontal="centerContinuous" vertical="center"/>
      <protection/>
    </xf>
    <xf numFmtId="0" fontId="8" fillId="0" borderId="0" xfId="24" applyFont="1" applyAlignment="1" applyProtection="1">
      <alignment horizontal="centerContinuous" vertical="center"/>
      <protection/>
    </xf>
    <xf numFmtId="0" fontId="0" fillId="0" borderId="2" xfId="24" applyFont="1" applyBorder="1" applyAlignment="1" applyProtection="1">
      <alignment horizontal="centerContinuous"/>
      <protection/>
    </xf>
    <xf numFmtId="0" fontId="0" fillId="0" borderId="1" xfId="24" applyFont="1" applyBorder="1" applyAlignment="1" applyProtection="1">
      <alignment horizontal="centerContinuous"/>
      <protection/>
    </xf>
    <xf numFmtId="0" fontId="0" fillId="0" borderId="0" xfId="24" applyFont="1" applyProtection="1">
      <alignment/>
      <protection/>
    </xf>
    <xf numFmtId="0" fontId="0" fillId="0" borderId="0" xfId="24" applyFont="1" applyProtection="1">
      <alignment/>
      <protection locked="0"/>
    </xf>
    <xf numFmtId="0" fontId="0" fillId="0" borderId="0" xfId="24" applyFont="1" applyAlignment="1" applyProtection="1">
      <alignment horizontal="center" vertical="center"/>
      <protection/>
    </xf>
    <xf numFmtId="0" fontId="0" fillId="0" borderId="2" xfId="24" applyFont="1" applyBorder="1" applyAlignment="1" applyProtection="1">
      <alignment horizontal="centerContinuous" vertical="center"/>
      <protection/>
    </xf>
    <xf numFmtId="0" fontId="0" fillId="0" borderId="0" xfId="24" applyFont="1" applyAlignment="1" applyProtection="1">
      <alignment vertical="center"/>
      <protection/>
    </xf>
    <xf numFmtId="0" fontId="0" fillId="0" borderId="2" xfId="24" applyFont="1" applyBorder="1" applyAlignment="1" applyProtection="1">
      <alignment horizontal="center" vertical="center"/>
      <protection/>
    </xf>
    <xf numFmtId="0" fontId="0" fillId="0" borderId="1" xfId="24" applyFont="1" applyBorder="1" applyProtection="1">
      <alignment/>
      <protection/>
    </xf>
    <xf numFmtId="0" fontId="0" fillId="0" borderId="2" xfId="24" applyFont="1" applyBorder="1" applyProtection="1">
      <alignment/>
      <protection/>
    </xf>
    <xf numFmtId="0" fontId="0" fillId="0" borderId="0" xfId="24" applyFont="1" applyAlignment="1" applyProtection="1">
      <alignment horizontal="left" vertical="center"/>
      <protection/>
    </xf>
    <xf numFmtId="0" fontId="0" fillId="0" borderId="0" xfId="24" applyNumberFormat="1" applyFont="1" applyProtection="1">
      <alignment/>
      <protection/>
    </xf>
    <xf numFmtId="184" fontId="7" fillId="0" borderId="4" xfId="24" applyNumberFormat="1" applyFont="1" applyBorder="1" applyProtection="1">
      <alignment/>
      <protection/>
    </xf>
    <xf numFmtId="184" fontId="7" fillId="0" borderId="0" xfId="24" applyNumberFormat="1" applyFont="1" applyProtection="1">
      <alignment/>
      <protection/>
    </xf>
    <xf numFmtId="184" fontId="7" fillId="0" borderId="3" xfId="24" applyNumberFormat="1" applyFont="1" applyBorder="1" applyProtection="1">
      <alignment/>
      <protection/>
    </xf>
    <xf numFmtId="184" fontId="0" fillId="0" borderId="0" xfId="24" applyNumberFormat="1" applyFont="1" applyProtection="1">
      <alignment/>
      <protection/>
    </xf>
    <xf numFmtId="0" fontId="7" fillId="0" borderId="0" xfId="24" applyFont="1" applyProtection="1">
      <alignment/>
      <protection/>
    </xf>
    <xf numFmtId="183" fontId="0" fillId="0" borderId="0" xfId="45" applyFont="1" applyProtection="1">
      <alignment vertical="center"/>
      <protection/>
    </xf>
    <xf numFmtId="184" fontId="0" fillId="0" borderId="0" xfId="24" applyNumberFormat="1" applyFont="1" applyBorder="1" applyProtection="1">
      <alignment/>
      <protection/>
    </xf>
    <xf numFmtId="0" fontId="7" fillId="0" borderId="0" xfId="24" applyFont="1" applyAlignment="1" applyProtection="1">
      <alignment horizontal="centerContinuous" vertical="center"/>
      <protection/>
    </xf>
    <xf numFmtId="184" fontId="0" fillId="0" borderId="0" xfId="24" applyNumberFormat="1" applyFont="1" applyAlignment="1" applyProtection="1">
      <alignment horizontal="centerContinuous" vertical="center"/>
      <protection/>
    </xf>
    <xf numFmtId="0" fontId="7" fillId="0" borderId="0" xfId="24" applyFont="1" applyAlignment="1" applyProtection="1">
      <alignment horizontal="left" vertical="center"/>
      <protection/>
    </xf>
    <xf numFmtId="184" fontId="0" fillId="0" borderId="3" xfId="24" applyNumberFormat="1" applyFont="1" applyBorder="1" applyProtection="1">
      <alignment/>
      <protection/>
    </xf>
    <xf numFmtId="184" fontId="0" fillId="0" borderId="3" xfId="24" applyNumberFormat="1" applyFont="1" applyBorder="1" applyProtection="1">
      <alignment/>
      <protection locked="0"/>
    </xf>
    <xf numFmtId="183" fontId="0" fillId="0" borderId="0" xfId="45" applyFont="1" applyAlignment="1" applyProtection="1">
      <alignment horizontal="centerContinuous" vertical="center"/>
      <protection/>
    </xf>
    <xf numFmtId="0" fontId="7" fillId="0" borderId="0" xfId="24" applyFont="1" applyAlignment="1" applyProtection="1">
      <alignment horizontal="right" vertical="center"/>
      <protection/>
    </xf>
    <xf numFmtId="184" fontId="0" fillId="0" borderId="4" xfId="24" applyNumberFormat="1" applyFont="1" applyBorder="1" applyProtection="1">
      <alignment/>
      <protection/>
    </xf>
    <xf numFmtId="184" fontId="0" fillId="0" borderId="4" xfId="24" applyNumberFormat="1" applyFont="1" applyBorder="1" applyAlignment="1" applyProtection="1">
      <alignment vertical="center"/>
      <protection/>
    </xf>
    <xf numFmtId="184" fontId="0" fillId="0" borderId="3" xfId="24" applyNumberFormat="1" applyFont="1" applyBorder="1" applyAlignment="1" applyProtection="1">
      <alignment vertical="center"/>
      <protection/>
    </xf>
    <xf numFmtId="183" fontId="7" fillId="0" borderId="0" xfId="45" applyFont="1" applyAlignment="1" applyProtection="1">
      <alignment horizontal="centerContinuous" vertical="center"/>
      <protection/>
    </xf>
    <xf numFmtId="183" fontId="0" fillId="0" borderId="0" xfId="45" applyFont="1" applyBorder="1" applyAlignment="1" applyProtection="1">
      <alignment horizontal="centerContinuous" vertical="center"/>
      <protection/>
    </xf>
    <xf numFmtId="183" fontId="7" fillId="0" borderId="0" xfId="45" applyFont="1" applyBorder="1" applyProtection="1">
      <alignment vertical="center"/>
      <protection/>
    </xf>
    <xf numFmtId="0" fontId="0" fillId="0" borderId="0" xfId="24" applyFont="1" applyBorder="1" applyProtection="1">
      <alignment/>
      <protection/>
    </xf>
    <xf numFmtId="0" fontId="8" fillId="0" borderId="0" xfId="25" applyFont="1" applyProtection="1" quotePrefix="1">
      <alignment/>
      <protection/>
    </xf>
    <xf numFmtId="0" fontId="0" fillId="0" borderId="0" xfId="25" applyFont="1" applyProtection="1">
      <alignment/>
      <protection/>
    </xf>
    <xf numFmtId="0" fontId="8" fillId="0" borderId="0" xfId="25" applyProtection="1">
      <alignment/>
      <protection/>
    </xf>
    <xf numFmtId="0" fontId="8" fillId="0" borderId="0" xfId="25" applyProtection="1">
      <alignment/>
      <protection locked="0"/>
    </xf>
    <xf numFmtId="0" fontId="8" fillId="0" borderId="0" xfId="25" applyFont="1" applyAlignment="1" applyProtection="1">
      <alignment horizontal="centerContinuous" vertical="center"/>
      <protection/>
    </xf>
    <xf numFmtId="0" fontId="8" fillId="0" borderId="0" xfId="25" applyFont="1" applyProtection="1">
      <alignment/>
      <protection/>
    </xf>
    <xf numFmtId="0" fontId="8" fillId="0" borderId="0" xfId="25" applyFont="1" applyProtection="1">
      <alignment/>
      <protection locked="0"/>
    </xf>
    <xf numFmtId="0" fontId="0" fillId="0" borderId="2" xfId="25" applyFont="1" applyBorder="1" applyAlignment="1" applyProtection="1">
      <alignment horizontal="center" vertical="center" wrapText="1"/>
      <protection/>
    </xf>
    <xf numFmtId="0" fontId="0" fillId="0" borderId="6" xfId="25" applyFont="1" applyBorder="1" applyAlignment="1" applyProtection="1">
      <alignment horizontal="centerContinuous" vertical="center"/>
      <protection/>
    </xf>
    <xf numFmtId="0" fontId="0" fillId="0" borderId="7" xfId="25" applyFont="1" applyBorder="1" applyAlignment="1" applyProtection="1">
      <alignment horizontal="centerContinuous" vertical="center"/>
      <protection/>
    </xf>
    <xf numFmtId="0" fontId="8" fillId="0" borderId="0" xfId="25" applyBorder="1" applyAlignment="1" applyProtection="1">
      <alignment horizontal="center" vertical="center" wrapText="1"/>
      <protection/>
    </xf>
    <xf numFmtId="0" fontId="0" fillId="0" borderId="10" xfId="25" applyFont="1" applyBorder="1" applyAlignment="1" applyProtection="1">
      <alignment horizontal="center" vertical="center" wrapText="1"/>
      <protection/>
    </xf>
    <xf numFmtId="0" fontId="0" fillId="0" borderId="1" xfId="25" applyFont="1" applyBorder="1" applyProtection="1">
      <alignment/>
      <protection/>
    </xf>
    <xf numFmtId="0" fontId="0" fillId="0" borderId="2" xfId="25" applyFont="1" applyBorder="1" applyProtection="1">
      <alignment/>
      <protection/>
    </xf>
    <xf numFmtId="0" fontId="8" fillId="0" borderId="0" xfId="25" applyBorder="1" applyProtection="1">
      <alignment/>
      <protection/>
    </xf>
    <xf numFmtId="169" fontId="0" fillId="0" borderId="0" xfId="42" applyFont="1" applyBorder="1" applyAlignment="1" applyProtection="1">
      <alignment horizontal="left" vertical="center"/>
      <protection/>
    </xf>
    <xf numFmtId="0" fontId="0" fillId="0" borderId="3" xfId="25" applyFont="1" applyBorder="1" applyProtection="1">
      <alignment/>
      <protection/>
    </xf>
    <xf numFmtId="168" fontId="0" fillId="0" borderId="3" xfId="25" applyNumberFormat="1" applyFont="1" applyBorder="1" applyProtection="1">
      <alignment/>
      <protection/>
    </xf>
    <xf numFmtId="168" fontId="0" fillId="0" borderId="3" xfId="25" applyNumberFormat="1" applyFont="1" applyBorder="1" applyProtection="1">
      <alignment/>
      <protection locked="0"/>
    </xf>
    <xf numFmtId="0" fontId="0" fillId="0" borderId="3" xfId="25" applyFont="1" applyBorder="1" applyAlignment="1" applyProtection="1">
      <alignment/>
      <protection/>
    </xf>
    <xf numFmtId="0" fontId="0" fillId="0" borderId="0" xfId="25" applyFont="1" applyBorder="1" applyProtection="1">
      <alignment/>
      <protection/>
    </xf>
    <xf numFmtId="0" fontId="0" fillId="0" borderId="3" xfId="25" applyFont="1" applyBorder="1" applyAlignment="1" applyProtection="1">
      <alignment horizontal="centerContinuous" vertical="center"/>
      <protection/>
    </xf>
    <xf numFmtId="0" fontId="8" fillId="0" borderId="0" xfId="25" applyBorder="1" applyAlignment="1" applyProtection="1">
      <alignment horizontal="centerContinuous" vertical="center"/>
      <protection/>
    </xf>
    <xf numFmtId="0" fontId="0" fillId="0" borderId="0" xfId="25" applyFont="1" applyBorder="1" applyAlignment="1" applyProtection="1">
      <alignment horizontal="left" vertical="center"/>
      <protection/>
    </xf>
    <xf numFmtId="169" fontId="0" fillId="0" borderId="0" xfId="42" applyFont="1" applyBorder="1" applyAlignment="1" applyProtection="1">
      <alignment horizontal="left" vertical="center" indent="1"/>
      <protection/>
    </xf>
    <xf numFmtId="0" fontId="0" fillId="0" borderId="0" xfId="25" applyFont="1" applyBorder="1" applyAlignment="1" applyProtection="1">
      <alignment horizontal="left" vertical="center" indent="1"/>
      <protection/>
    </xf>
    <xf numFmtId="169" fontId="0" fillId="0" borderId="0" xfId="42" applyFont="1" applyBorder="1" applyAlignment="1" applyProtection="1">
      <alignment horizontal="left" vertical="center" indent="2"/>
      <protection/>
    </xf>
    <xf numFmtId="49" fontId="7" fillId="0" borderId="0" xfId="25" applyNumberFormat="1" applyFont="1" applyAlignment="1" applyProtection="1">
      <alignment horizontal="right" vertical="center"/>
      <protection/>
    </xf>
    <xf numFmtId="0" fontId="7" fillId="0" borderId="0" xfId="25" applyFont="1" applyProtection="1">
      <alignment/>
      <protection/>
    </xf>
    <xf numFmtId="168" fontId="7" fillId="0" borderId="3" xfId="25" applyNumberFormat="1" applyFont="1" applyBorder="1" applyProtection="1">
      <alignment/>
      <protection/>
    </xf>
    <xf numFmtId="0" fontId="7" fillId="0" borderId="0" xfId="25" applyFont="1" applyBorder="1" applyProtection="1">
      <alignment/>
      <protection/>
    </xf>
    <xf numFmtId="0" fontId="7" fillId="0" borderId="0" xfId="25" applyFont="1" applyAlignment="1" applyProtection="1">
      <alignment horizontal="right" vertical="center"/>
      <protection/>
    </xf>
    <xf numFmtId="0" fontId="7" fillId="0" borderId="3" xfId="25" applyFont="1" applyBorder="1" applyProtection="1">
      <alignment/>
      <protection/>
    </xf>
    <xf numFmtId="49" fontId="0" fillId="0" borderId="0" xfId="25" applyNumberFormat="1" applyFont="1" applyAlignment="1" applyProtection="1">
      <alignment horizontal="right" vertical="center"/>
      <protection/>
    </xf>
    <xf numFmtId="168" fontId="0" fillId="0" borderId="3" xfId="25" applyNumberFormat="1" applyFont="1" applyBorder="1" applyProtection="1">
      <alignment/>
      <protection/>
    </xf>
    <xf numFmtId="0" fontId="0" fillId="0" borderId="0" xfId="25" applyFont="1" applyAlignment="1" applyProtection="1">
      <alignment horizontal="right" vertical="center"/>
      <protection/>
    </xf>
    <xf numFmtId="0" fontId="0" fillId="0" borderId="3" xfId="25" applyFont="1" applyBorder="1" applyProtection="1">
      <alignment/>
      <protection/>
    </xf>
    <xf numFmtId="0" fontId="0" fillId="0" borderId="0" xfId="25" applyFont="1" applyAlignment="1" applyProtection="1">
      <alignment vertical="center"/>
      <protection/>
    </xf>
    <xf numFmtId="0" fontId="8" fillId="0" borderId="0" xfId="25">
      <alignment/>
      <protection/>
    </xf>
    <xf numFmtId="0" fontId="8" fillId="0" borderId="0" xfId="25" applyAlignment="1" applyProtection="1">
      <alignment horizontal="justify" vertical="center" wrapText="1"/>
      <protection/>
    </xf>
    <xf numFmtId="0" fontId="0" fillId="0" borderId="0" xfId="25" applyFont="1" applyProtection="1">
      <alignment/>
      <protection locked="0"/>
    </xf>
    <xf numFmtId="0" fontId="8" fillId="0" borderId="0" xfId="26" applyFont="1" applyProtection="1">
      <alignment/>
      <protection/>
    </xf>
    <xf numFmtId="0" fontId="8" fillId="0" borderId="0" xfId="26" applyFont="1" applyAlignment="1" applyProtection="1" quotePrefix="1">
      <alignment horizontal="right" vertical="center"/>
      <protection/>
    </xf>
    <xf numFmtId="0" fontId="8" fillId="0" borderId="0" xfId="26" applyFont="1" applyProtection="1">
      <alignment/>
      <protection locked="0"/>
    </xf>
    <xf numFmtId="0" fontId="8" fillId="0" borderId="0" xfId="26" applyFont="1" applyAlignment="1" applyProtection="1">
      <alignment horizontal="centerContinuous" vertical="center"/>
      <protection locked="0"/>
    </xf>
    <xf numFmtId="0" fontId="0" fillId="0" borderId="0" xfId="26" applyFont="1" applyProtection="1">
      <alignment/>
      <protection/>
    </xf>
    <xf numFmtId="0" fontId="0" fillId="0" borderId="0" xfId="26" applyFont="1" applyProtection="1">
      <alignment/>
      <protection locked="0"/>
    </xf>
    <xf numFmtId="0" fontId="0" fillId="0" borderId="6" xfId="26" applyFont="1" applyBorder="1" applyAlignment="1" applyProtection="1">
      <alignment horizontal="centerContinuous" vertical="center"/>
      <protection/>
    </xf>
    <xf numFmtId="0" fontId="0" fillId="0" borderId="7" xfId="26" applyFont="1" applyBorder="1" applyAlignment="1" applyProtection="1">
      <alignment horizontal="centerContinuous" vertical="center"/>
      <protection/>
    </xf>
    <xf numFmtId="0" fontId="0" fillId="0" borderId="0" xfId="26" applyFont="1" applyBorder="1" applyProtection="1">
      <alignment/>
      <protection locked="0"/>
    </xf>
    <xf numFmtId="0" fontId="0" fillId="0" borderId="0" xfId="26" applyFont="1" applyBorder="1" applyAlignment="1" applyProtection="1">
      <alignment horizontal="center" vertical="center"/>
      <protection locked="0"/>
    </xf>
    <xf numFmtId="0" fontId="0" fillId="0" borderId="1" xfId="26" applyFont="1" applyBorder="1" applyProtection="1">
      <alignment/>
      <protection/>
    </xf>
    <xf numFmtId="0" fontId="0" fillId="0" borderId="1" xfId="26" applyNumberFormat="1" applyFont="1" applyBorder="1" applyProtection="1">
      <alignment/>
      <protection/>
    </xf>
    <xf numFmtId="0" fontId="0" fillId="0" borderId="2" xfId="26" applyNumberFormat="1" applyFont="1" applyBorder="1" applyProtection="1">
      <alignment/>
      <protection/>
    </xf>
    <xf numFmtId="0" fontId="0" fillId="0" borderId="2" xfId="26" applyFont="1" applyBorder="1" applyProtection="1">
      <alignment/>
      <protection/>
    </xf>
    <xf numFmtId="0" fontId="0" fillId="0" borderId="0" xfId="26" applyFont="1" applyBorder="1" applyProtection="1">
      <alignment/>
      <protection/>
    </xf>
    <xf numFmtId="0" fontId="0" fillId="0" borderId="0" xfId="26" applyFont="1" applyBorder="1" applyProtection="1">
      <alignment/>
      <protection/>
    </xf>
    <xf numFmtId="0" fontId="0" fillId="0" borderId="0" xfId="26" applyNumberFormat="1" applyFont="1" applyBorder="1" applyProtection="1">
      <alignment/>
      <protection/>
    </xf>
    <xf numFmtId="0" fontId="0" fillId="0" borderId="3" xfId="26" applyNumberFormat="1" applyFont="1" applyBorder="1" applyProtection="1">
      <alignment/>
      <protection/>
    </xf>
    <xf numFmtId="0" fontId="0" fillId="0" borderId="5" xfId="26" applyFont="1" applyBorder="1" applyProtection="1">
      <alignment/>
      <protection/>
    </xf>
    <xf numFmtId="0" fontId="0" fillId="0" borderId="4" xfId="26" applyFont="1" applyBorder="1" applyProtection="1">
      <alignment/>
      <protection/>
    </xf>
    <xf numFmtId="0" fontId="0" fillId="0" borderId="3" xfId="26" applyFont="1" applyBorder="1" applyProtection="1">
      <alignment/>
      <protection/>
    </xf>
    <xf numFmtId="0" fontId="19" fillId="0" borderId="0" xfId="26" applyNumberFormat="1" applyFont="1" applyAlignment="1" applyProtection="1">
      <alignment horizontal="left" vertical="center"/>
      <protection/>
    </xf>
    <xf numFmtId="169" fontId="19" fillId="0" borderId="0" xfId="26" applyNumberFormat="1" applyFont="1" applyAlignment="1" applyProtection="1">
      <alignment horizontal="centerContinuous" vertical="center"/>
      <protection/>
    </xf>
    <xf numFmtId="0" fontId="19" fillId="0" borderId="0" xfId="26" applyFont="1" applyAlignment="1" applyProtection="1">
      <alignment horizontal="left" vertical="center"/>
      <protection/>
    </xf>
    <xf numFmtId="168" fontId="0" fillId="0" borderId="3" xfId="26" applyNumberFormat="1" applyFont="1" applyBorder="1" applyProtection="1">
      <alignment/>
      <protection/>
    </xf>
    <xf numFmtId="168" fontId="0" fillId="0" borderId="3" xfId="26" applyNumberFormat="1" applyFont="1" applyBorder="1" applyProtection="1">
      <alignment/>
      <protection locked="0"/>
    </xf>
    <xf numFmtId="169" fontId="19" fillId="0" borderId="0" xfId="42" applyFont="1" applyAlignment="1" applyProtection="1">
      <alignment horizontal="left" vertical="center"/>
      <protection/>
    </xf>
    <xf numFmtId="0" fontId="19" fillId="0" borderId="0" xfId="26" applyFont="1" applyProtection="1">
      <alignment/>
      <protection/>
    </xf>
    <xf numFmtId="0" fontId="19" fillId="0" borderId="0" xfId="26" applyFont="1" applyProtection="1">
      <alignment/>
      <protection/>
    </xf>
    <xf numFmtId="0" fontId="0" fillId="0" borderId="0" xfId="26" applyNumberFormat="1" applyFont="1" applyProtection="1">
      <alignment/>
      <protection/>
    </xf>
    <xf numFmtId="0" fontId="0" fillId="0" borderId="3" xfId="26" applyFont="1" applyBorder="1" applyProtection="1">
      <alignment/>
      <protection/>
    </xf>
    <xf numFmtId="0" fontId="19" fillId="0" borderId="0" xfId="42" applyNumberFormat="1" applyFont="1" applyAlignment="1" applyProtection="1">
      <alignment horizontal="left" vertical="center"/>
      <protection/>
    </xf>
    <xf numFmtId="0" fontId="0" fillId="0" borderId="0" xfId="26" applyNumberFormat="1" applyFont="1" applyAlignment="1" applyProtection="1">
      <alignment horizontal="left" vertical="center"/>
      <protection/>
    </xf>
    <xf numFmtId="169" fontId="19" fillId="0" borderId="0" xfId="26" applyNumberFormat="1" applyFont="1" applyAlignment="1" applyProtection="1">
      <alignment horizontal="left" vertical="center"/>
      <protection/>
    </xf>
    <xf numFmtId="0" fontId="0" fillId="0" borderId="0" xfId="26" applyFont="1" applyAlignment="1" applyProtection="1">
      <alignment horizontal="left" vertical="center"/>
      <protection/>
    </xf>
    <xf numFmtId="0" fontId="19" fillId="0" borderId="5" xfId="26" applyFont="1" applyBorder="1" applyAlignment="1" applyProtection="1">
      <alignment horizontal="left" vertical="center"/>
      <protection/>
    </xf>
    <xf numFmtId="0" fontId="0" fillId="0" borderId="4" xfId="26" applyFont="1" applyBorder="1" applyProtection="1">
      <alignment/>
      <protection/>
    </xf>
    <xf numFmtId="169" fontId="0" fillId="0" borderId="0" xfId="26" applyNumberFormat="1" applyFont="1" applyAlignment="1" applyProtection="1">
      <alignment horizontal="left" vertical="center" indent="1"/>
      <protection/>
    </xf>
    <xf numFmtId="0" fontId="19" fillId="0" borderId="0" xfId="26" applyFont="1" applyAlignment="1" applyProtection="1">
      <alignment vertical="center"/>
      <protection/>
    </xf>
    <xf numFmtId="0" fontId="21" fillId="0" borderId="0" xfId="26" applyNumberFormat="1" applyFont="1" applyProtection="1">
      <alignment/>
      <protection/>
    </xf>
    <xf numFmtId="0" fontId="21" fillId="0" borderId="3" xfId="26" applyNumberFormat="1" applyFont="1" applyBorder="1" applyProtection="1">
      <alignment/>
      <protection/>
    </xf>
    <xf numFmtId="0" fontId="19" fillId="0" borderId="0" xfId="26" applyFont="1" applyAlignment="1" applyProtection="1">
      <alignment horizontal="left" vertical="center"/>
      <protection/>
    </xf>
    <xf numFmtId="0" fontId="0" fillId="0" borderId="0" xfId="26" applyFont="1" applyAlignment="1" applyProtection="1">
      <alignment vertical="center"/>
      <protection/>
    </xf>
    <xf numFmtId="0" fontId="0" fillId="0" borderId="0" xfId="26" applyFont="1">
      <alignment/>
      <protection/>
    </xf>
    <xf numFmtId="0" fontId="16" fillId="0" borderId="0" xfId="26" applyFont="1" applyProtection="1">
      <alignment/>
      <protection locked="0"/>
    </xf>
    <xf numFmtId="0" fontId="0" fillId="0" borderId="0" xfId="42" applyNumberFormat="1" applyFont="1" applyAlignment="1" applyProtection="1">
      <alignment horizontal="left" vertical="center"/>
      <protection/>
    </xf>
    <xf numFmtId="168" fontId="0" fillId="0" borderId="3" xfId="26" applyNumberFormat="1" applyFont="1" applyBorder="1" applyProtection="1">
      <alignment/>
      <protection/>
    </xf>
    <xf numFmtId="0" fontId="22" fillId="0" borderId="0" xfId="26" applyFont="1" applyBorder="1" applyProtection="1">
      <alignment/>
      <protection/>
    </xf>
    <xf numFmtId="0" fontId="22" fillId="0" borderId="0" xfId="26" applyFont="1" applyProtection="1">
      <alignment/>
      <protection/>
    </xf>
    <xf numFmtId="168" fontId="0" fillId="0" borderId="3" xfId="26" applyNumberFormat="1" applyFont="1" applyBorder="1" applyProtection="1">
      <alignment/>
      <protection locked="0"/>
    </xf>
    <xf numFmtId="169" fontId="0" fillId="0" borderId="0" xfId="42" applyFont="1" applyAlignment="1" applyProtection="1">
      <alignment horizontal="centerContinuous" vertical="center"/>
      <protection/>
    </xf>
    <xf numFmtId="0" fontId="0" fillId="0" borderId="5" xfId="26" applyFont="1" applyBorder="1" applyAlignment="1" applyProtection="1">
      <alignment horizontal="left" vertical="center"/>
      <protection/>
    </xf>
    <xf numFmtId="0" fontId="0" fillId="0" borderId="0" xfId="26" applyFont="1" applyProtection="1">
      <alignment/>
      <protection locked="0"/>
    </xf>
    <xf numFmtId="169" fontId="0" fillId="0" borderId="0" xfId="26" applyNumberFormat="1" applyFont="1" applyAlignment="1" applyProtection="1">
      <alignment horizontal="left" vertical="center"/>
      <protection/>
    </xf>
    <xf numFmtId="0" fontId="0" fillId="0" borderId="5" xfId="26" applyNumberFormat="1" applyFont="1" applyBorder="1" applyProtection="1">
      <alignment/>
      <protection/>
    </xf>
    <xf numFmtId="0" fontId="0" fillId="0" borderId="0" xfId="26" applyFont="1" applyProtection="1">
      <alignment/>
      <protection/>
    </xf>
    <xf numFmtId="0" fontId="8" fillId="0" borderId="0" xfId="27" applyFont="1" applyAlignment="1" applyProtection="1" quotePrefix="1">
      <alignment horizontal="left" vertical="center"/>
      <protection/>
    </xf>
    <xf numFmtId="0" fontId="8" fillId="0" borderId="0" xfId="27" applyFont="1" applyProtection="1" quotePrefix="1">
      <alignment/>
      <protection/>
    </xf>
    <xf numFmtId="0" fontId="8" fillId="0" borderId="0" xfId="27" applyProtection="1">
      <alignment/>
      <protection/>
    </xf>
    <xf numFmtId="0" fontId="8" fillId="0" borderId="0" xfId="27" applyBorder="1" applyProtection="1">
      <alignment/>
      <protection locked="0"/>
    </xf>
    <xf numFmtId="0" fontId="8" fillId="0" borderId="0" xfId="27" applyProtection="1">
      <alignment/>
      <protection locked="0"/>
    </xf>
    <xf numFmtId="0" fontId="8" fillId="0" borderId="0" xfId="27" applyAlignment="1" applyProtection="1">
      <alignment horizontal="centerContinuous" vertical="center"/>
      <protection/>
    </xf>
    <xf numFmtId="0" fontId="8" fillId="0" borderId="0" xfId="27" applyBorder="1" applyAlignment="1" applyProtection="1">
      <alignment horizontal="centerContinuous" vertical="center"/>
      <protection/>
    </xf>
    <xf numFmtId="0" fontId="0" fillId="0" borderId="0" xfId="27" applyFont="1" applyProtection="1">
      <alignment/>
      <protection locked="0"/>
    </xf>
    <xf numFmtId="0" fontId="0" fillId="0" borderId="5" xfId="27" applyFont="1" applyBorder="1" applyAlignment="1" applyProtection="1">
      <alignment horizontal="center" vertical="center"/>
      <protection/>
    </xf>
    <xf numFmtId="0" fontId="0" fillId="0" borderId="2" xfId="27" applyNumberFormat="1" applyFont="1" applyBorder="1" applyAlignment="1" applyProtection="1">
      <alignment horizontal="center" vertical="center"/>
      <protection/>
    </xf>
    <xf numFmtId="0" fontId="0" fillId="0" borderId="1" xfId="27" applyFont="1" applyBorder="1" applyProtection="1">
      <alignment/>
      <protection/>
    </xf>
    <xf numFmtId="0" fontId="0" fillId="0" borderId="0" xfId="27" applyFont="1" applyBorder="1" applyProtection="1">
      <alignment/>
      <protection/>
    </xf>
    <xf numFmtId="168" fontId="23" fillId="0" borderId="0" xfId="39" applyFont="1" applyAlignment="1" applyProtection="1">
      <alignment horizontal="centerContinuous" vertical="center"/>
      <protection/>
    </xf>
    <xf numFmtId="168" fontId="7" fillId="0" borderId="0" xfId="39" applyFont="1" applyAlignment="1" applyProtection="1">
      <alignment horizontal="centerContinuous" vertical="center"/>
      <protection/>
    </xf>
    <xf numFmtId="0" fontId="7" fillId="0" borderId="0" xfId="27" applyFont="1" applyAlignment="1" applyProtection="1">
      <alignment horizontal="centerContinuous" vertical="center"/>
      <protection/>
    </xf>
    <xf numFmtId="0" fontId="0" fillId="0" borderId="0" xfId="27" applyFont="1" applyAlignment="1" applyProtection="1">
      <alignment horizontal="centerContinuous" vertical="center"/>
      <protection/>
    </xf>
    <xf numFmtId="0" fontId="0" fillId="0" borderId="0" xfId="27" applyFont="1" applyProtection="1">
      <alignment/>
      <protection/>
    </xf>
    <xf numFmtId="169" fontId="0" fillId="0" borderId="0" xfId="42" applyFont="1" applyAlignment="1" applyProtection="1">
      <alignment horizontal="centerContinuous" vertical="center"/>
      <protection/>
    </xf>
    <xf numFmtId="168" fontId="0" fillId="0" borderId="3" xfId="27" applyNumberFormat="1" applyFont="1" applyBorder="1" applyProtection="1">
      <alignment/>
      <protection/>
    </xf>
    <xf numFmtId="168" fontId="0" fillId="0" borderId="3" xfId="27" applyNumberFormat="1" applyFont="1" applyBorder="1" applyProtection="1">
      <alignment/>
      <protection locked="0"/>
    </xf>
    <xf numFmtId="169" fontId="0" fillId="0" borderId="0" xfId="42" applyFont="1" applyProtection="1">
      <alignment vertical="center"/>
      <protection/>
    </xf>
    <xf numFmtId="0" fontId="0" fillId="0" borderId="5" xfId="27" applyFont="1" applyBorder="1" applyProtection="1">
      <alignment/>
      <protection/>
    </xf>
    <xf numFmtId="168" fontId="0" fillId="0" borderId="5" xfId="27" applyNumberFormat="1" applyFont="1" applyBorder="1" applyProtection="1">
      <alignment/>
      <protection/>
    </xf>
    <xf numFmtId="168" fontId="0" fillId="0" borderId="0" xfId="27" applyNumberFormat="1" applyFont="1" applyProtection="1">
      <alignment/>
      <protection/>
    </xf>
    <xf numFmtId="0" fontId="8" fillId="0" borderId="0" xfId="27" applyBorder="1" applyProtection="1">
      <alignment/>
      <protection/>
    </xf>
    <xf numFmtId="0" fontId="0" fillId="0" borderId="0" xfId="27" applyFont="1" applyBorder="1" applyAlignment="1" applyProtection="1">
      <alignment vertical="center"/>
      <protection/>
    </xf>
    <xf numFmtId="0" fontId="0" fillId="0" borderId="0" xfId="27" applyFont="1" applyBorder="1" applyAlignment="1" applyProtection="1">
      <alignment horizontal="centerContinuous" vertical="center"/>
      <protection/>
    </xf>
    <xf numFmtId="0" fontId="7" fillId="0" borderId="0" xfId="27" applyFont="1" applyProtection="1">
      <alignment/>
      <protection/>
    </xf>
    <xf numFmtId="168" fontId="7" fillId="0" borderId="3" xfId="27" applyNumberFormat="1" applyFont="1" applyBorder="1" applyAlignment="1" applyProtection="1">
      <alignment vertical="center"/>
      <protection/>
    </xf>
    <xf numFmtId="0" fontId="7" fillId="0" borderId="0" xfId="27" applyFont="1" applyBorder="1" applyProtection="1">
      <alignment/>
      <protection/>
    </xf>
    <xf numFmtId="0" fontId="7" fillId="0" borderId="0" xfId="27" applyFont="1" applyProtection="1">
      <alignment/>
      <protection locked="0"/>
    </xf>
    <xf numFmtId="0" fontId="0" fillId="0" borderId="0" xfId="42" applyNumberFormat="1" applyFont="1" applyAlignment="1" applyProtection="1">
      <alignment horizontal="centerContinuous" vertical="center"/>
      <protection/>
    </xf>
    <xf numFmtId="168" fontId="0" fillId="0" borderId="0" xfId="27" applyNumberFormat="1" applyFont="1" applyAlignment="1" applyProtection="1">
      <alignment horizontal="centerContinuous" vertical="center"/>
      <protection/>
    </xf>
    <xf numFmtId="168" fontId="7" fillId="0" borderId="3" xfId="27" applyNumberFormat="1" applyFont="1" applyBorder="1" applyProtection="1">
      <alignment/>
      <protection/>
    </xf>
    <xf numFmtId="168" fontId="0" fillId="0" borderId="4" xfId="27" applyNumberFormat="1" applyFont="1" applyBorder="1" applyProtection="1">
      <alignment/>
      <protection/>
    </xf>
    <xf numFmtId="168" fontId="0" fillId="0" borderId="0" xfId="27" applyNumberFormat="1" applyFont="1" applyBorder="1" applyProtection="1">
      <alignment/>
      <protection/>
    </xf>
    <xf numFmtId="0" fontId="0" fillId="0" borderId="0" xfId="27" applyFont="1" applyAlignment="1" applyProtection="1">
      <alignment horizontal="right" vertical="center"/>
      <protection/>
    </xf>
    <xf numFmtId="168" fontId="0" fillId="0" borderId="3" xfId="27" applyNumberFormat="1" applyFont="1" applyBorder="1" applyProtection="1">
      <alignment/>
      <protection/>
    </xf>
    <xf numFmtId="169" fontId="0" fillId="0" borderId="0" xfId="42" applyAlignment="1" applyProtection="1">
      <alignment horizontal="center" vertical="center"/>
      <protection locked="0"/>
    </xf>
    <xf numFmtId="0" fontId="8" fillId="0" borderId="0" xfId="27" applyAlignment="1">
      <alignment vertical="center"/>
      <protection/>
    </xf>
    <xf numFmtId="168" fontId="8" fillId="0" borderId="0" xfId="0" applyFont="1" applyAlignment="1" applyProtection="1" quotePrefix="1">
      <alignment vertical="center"/>
      <protection locked="0"/>
    </xf>
    <xf numFmtId="168" fontId="0" fillId="0" borderId="0" xfId="0" applyAlignment="1" applyProtection="1" quotePrefix="1">
      <alignment vertical="center"/>
      <protection locked="0"/>
    </xf>
    <xf numFmtId="168" fontId="8" fillId="0" borderId="0" xfId="0" applyFont="1" applyAlignment="1" applyProtection="1" quotePrefix="1">
      <alignment horizontal="right" vertical="center"/>
      <protection locked="0"/>
    </xf>
    <xf numFmtId="168" fontId="0" fillId="0" borderId="0" xfId="0" applyAlignment="1" applyProtection="1">
      <alignment horizontal="centerContinuous" vertical="center"/>
      <protection locked="0"/>
    </xf>
    <xf numFmtId="168" fontId="0" fillId="0" borderId="0" xfId="0" applyBorder="1" applyAlignment="1" applyProtection="1">
      <alignment horizontal="centerContinuous" vertical="center"/>
      <protection locked="0"/>
    </xf>
    <xf numFmtId="168" fontId="0" fillId="0" borderId="2" xfId="0" applyFont="1" applyBorder="1" applyAlignment="1" applyProtection="1">
      <alignment horizontal="center" vertical="center"/>
      <protection/>
    </xf>
    <xf numFmtId="171" fontId="0" fillId="0" borderId="3" xfId="0" applyNumberFormat="1" applyBorder="1" applyAlignment="1" applyProtection="1">
      <alignment vertical="center"/>
      <protection locked="0"/>
    </xf>
    <xf numFmtId="171" fontId="0" fillId="0" borderId="0" xfId="0" applyNumberFormat="1" applyBorder="1" applyAlignment="1" applyProtection="1">
      <alignment vertical="center"/>
      <protection locked="0"/>
    </xf>
    <xf numFmtId="171" fontId="7" fillId="0" borderId="3" xfId="0" applyNumberFormat="1" applyFont="1" applyBorder="1" applyAlignment="1" applyProtection="1">
      <alignment vertical="center"/>
      <protection/>
    </xf>
    <xf numFmtId="171" fontId="7" fillId="0" borderId="0" xfId="0" applyNumberFormat="1" applyFont="1" applyBorder="1" applyAlignment="1" applyProtection="1">
      <alignment vertical="center"/>
      <protection/>
    </xf>
    <xf numFmtId="0" fontId="0" fillId="0" borderId="0" xfId="42" applyNumberFormat="1" applyFont="1" applyProtection="1">
      <alignment vertical="center"/>
      <protection/>
    </xf>
    <xf numFmtId="168" fontId="0" fillId="0" borderId="0" xfId="0" applyAlignment="1" applyProtection="1">
      <alignment vertical="center"/>
      <protection locked="0"/>
    </xf>
    <xf numFmtId="171" fontId="0" fillId="0" borderId="5" xfId="0" applyNumberFormat="1" applyBorder="1" applyAlignment="1" applyProtection="1">
      <alignment vertical="center"/>
      <protection/>
    </xf>
    <xf numFmtId="171" fontId="0" fillId="0" borderId="0" xfId="0" applyNumberFormat="1" applyAlignment="1" applyProtection="1">
      <alignment vertical="center"/>
      <protection/>
    </xf>
    <xf numFmtId="49" fontId="0" fillId="0" borderId="0" xfId="42" applyNumberFormat="1" applyFont="1" applyAlignment="1" applyProtection="1">
      <alignment vertical="center"/>
      <protection/>
    </xf>
    <xf numFmtId="49" fontId="0" fillId="0" borderId="0" xfId="42" applyNumberFormat="1" applyFont="1" applyAlignment="1" applyProtection="1">
      <alignment horizontal="left" vertical="center"/>
      <protection/>
    </xf>
    <xf numFmtId="168" fontId="0" fillId="0" borderId="0" xfId="0" applyAlignment="1" applyProtection="1">
      <alignment/>
      <protection/>
    </xf>
    <xf numFmtId="168" fontId="8" fillId="0" borderId="0" xfId="0" applyFont="1" applyAlignment="1" applyProtection="1" quotePrefix="1">
      <alignment horizontal="left" vertical="center"/>
      <protection/>
    </xf>
    <xf numFmtId="168" fontId="0" fillId="0" borderId="0" xfId="0" applyAlignment="1" applyProtection="1" quotePrefix="1">
      <alignment vertical="center"/>
      <protection/>
    </xf>
    <xf numFmtId="178" fontId="0" fillId="0" borderId="3" xfId="0" applyNumberFormat="1" applyBorder="1" applyAlignment="1" applyProtection="1">
      <alignment vertical="center"/>
      <protection/>
    </xf>
    <xf numFmtId="178" fontId="0" fillId="0" borderId="3" xfId="0" applyNumberFormat="1" applyBorder="1" applyAlignment="1" applyProtection="1">
      <alignment vertical="center"/>
      <protection locked="0"/>
    </xf>
    <xf numFmtId="0" fontId="0" fillId="0" borderId="0" xfId="42" applyNumberFormat="1" applyFont="1" applyAlignment="1" applyProtection="1">
      <alignment vertical="center"/>
      <protection/>
    </xf>
    <xf numFmtId="178" fontId="7" fillId="0" borderId="3" xfId="0" applyNumberFormat="1" applyFont="1" applyBorder="1" applyAlignment="1" applyProtection="1">
      <alignment vertical="center"/>
      <protection/>
    </xf>
    <xf numFmtId="178" fontId="7" fillId="0" borderId="3" xfId="0" applyNumberFormat="1" applyFont="1" applyBorder="1" applyAlignment="1" applyProtection="1">
      <alignment vertical="center"/>
      <protection/>
    </xf>
    <xf numFmtId="169" fontId="7" fillId="0" borderId="0" xfId="42" applyFont="1" applyAlignment="1" applyProtection="1">
      <alignment horizontal="centerContinuous" vertical="center"/>
      <protection/>
    </xf>
    <xf numFmtId="170" fontId="7" fillId="0" borderId="3" xfId="0" applyNumberFormat="1" applyFont="1" applyBorder="1" applyAlignment="1" applyProtection="1">
      <alignment horizontal="center" vertical="top"/>
      <protection/>
    </xf>
    <xf numFmtId="0" fontId="0" fillId="0" borderId="0" xfId="0" applyNumberFormat="1" applyAlignment="1" applyProtection="1">
      <alignment horizontal="left" vertical="center"/>
      <protection/>
    </xf>
    <xf numFmtId="0" fontId="0" fillId="0" borderId="0" xfId="0" applyNumberFormat="1" applyAlignment="1" applyProtection="1">
      <alignment vertical="center"/>
      <protection/>
    </xf>
    <xf numFmtId="185" fontId="0" fillId="0" borderId="3" xfId="0" applyNumberFormat="1" applyBorder="1" applyAlignment="1" applyProtection="1">
      <alignment vertical="top"/>
      <protection/>
    </xf>
    <xf numFmtId="178" fontId="7" fillId="0" borderId="0" xfId="0" applyNumberFormat="1" applyFont="1" applyBorder="1" applyAlignment="1" applyProtection="1">
      <alignment vertical="center"/>
      <protection/>
    </xf>
    <xf numFmtId="168" fontId="16" fillId="0" borderId="0" xfId="0" applyFont="1" applyAlignment="1" applyProtection="1">
      <alignment vertical="center"/>
      <protection locked="0"/>
    </xf>
    <xf numFmtId="0" fontId="8" fillId="0" borderId="0" xfId="28" applyProtection="1">
      <alignment/>
      <protection/>
    </xf>
    <xf numFmtId="0" fontId="8" fillId="0" borderId="0" xfId="28" applyFont="1" applyProtection="1" quotePrefix="1">
      <alignment/>
      <protection/>
    </xf>
    <xf numFmtId="0" fontId="8" fillId="0" borderId="0" xfId="28" applyProtection="1" quotePrefix="1">
      <alignment/>
      <protection/>
    </xf>
    <xf numFmtId="0" fontId="8" fillId="0" borderId="0" xfId="28" applyFont="1" applyAlignment="1" applyProtection="1" quotePrefix="1">
      <alignment horizontal="right" vertical="center"/>
      <protection/>
    </xf>
    <xf numFmtId="0" fontId="8" fillId="0" borderId="0" xfId="28" applyProtection="1">
      <alignment/>
      <protection locked="0"/>
    </xf>
    <xf numFmtId="0" fontId="8" fillId="0" borderId="0" xfId="28" applyAlignment="1" applyProtection="1">
      <alignment horizontal="centerContinuous" vertical="center"/>
      <protection locked="0"/>
    </xf>
    <xf numFmtId="0" fontId="8" fillId="0" borderId="0" xfId="28" applyAlignment="1" applyProtection="1">
      <alignment vertical="center"/>
      <protection locked="0"/>
    </xf>
    <xf numFmtId="0" fontId="0" fillId="0" borderId="0" xfId="28" applyFont="1" applyBorder="1" applyAlignment="1" applyProtection="1">
      <alignment horizontal="centerContinuous" vertical="center"/>
      <protection locked="0"/>
    </xf>
    <xf numFmtId="0" fontId="0" fillId="0" borderId="0" xfId="28" applyFont="1" applyProtection="1">
      <alignment/>
      <protection locked="0"/>
    </xf>
    <xf numFmtId="0" fontId="0" fillId="0" borderId="2" xfId="28" applyFont="1" applyBorder="1" applyAlignment="1" applyProtection="1">
      <alignment horizontal="center" vertical="center"/>
      <protection/>
    </xf>
    <xf numFmtId="0" fontId="0" fillId="0" borderId="0" xfId="28" applyFont="1" applyBorder="1" applyAlignment="1" applyProtection="1">
      <alignment horizontal="center" vertical="center"/>
      <protection locked="0"/>
    </xf>
    <xf numFmtId="0" fontId="0" fillId="0" borderId="1" xfId="28" applyFont="1" applyBorder="1" applyProtection="1">
      <alignment/>
      <protection/>
    </xf>
    <xf numFmtId="0" fontId="0" fillId="0" borderId="10" xfId="28" applyFont="1" applyBorder="1" applyProtection="1">
      <alignment/>
      <protection/>
    </xf>
    <xf numFmtId="0" fontId="0" fillId="0" borderId="2" xfId="28" applyFont="1" applyBorder="1" applyProtection="1">
      <alignment/>
      <protection/>
    </xf>
    <xf numFmtId="0" fontId="0" fillId="0" borderId="0" xfId="28" applyFont="1" applyBorder="1" applyProtection="1">
      <alignment/>
      <protection locked="0"/>
    </xf>
    <xf numFmtId="0" fontId="0" fillId="0" borderId="0" xfId="28" applyNumberFormat="1" applyFont="1" applyProtection="1">
      <alignment/>
      <protection/>
    </xf>
    <xf numFmtId="169" fontId="0" fillId="0" borderId="4" xfId="28" applyNumberFormat="1" applyFont="1" applyBorder="1" applyAlignment="1" applyProtection="1">
      <alignment vertical="center"/>
      <protection/>
    </xf>
    <xf numFmtId="169" fontId="0" fillId="0" borderId="3" xfId="28" applyNumberFormat="1" applyFont="1" applyBorder="1" applyAlignment="1" applyProtection="1">
      <alignment vertical="center"/>
      <protection locked="0"/>
    </xf>
    <xf numFmtId="169" fontId="0" fillId="0" borderId="3" xfId="28" applyNumberFormat="1" applyFont="1" applyBorder="1" applyAlignment="1" applyProtection="1">
      <alignment vertical="center"/>
      <protection/>
    </xf>
    <xf numFmtId="168" fontId="7" fillId="0" borderId="4" xfId="28" applyNumberFormat="1" applyFont="1" applyBorder="1" applyAlignment="1" applyProtection="1">
      <alignment vertical="center"/>
      <protection/>
    </xf>
    <xf numFmtId="168" fontId="7" fillId="0" borderId="3" xfId="28" applyNumberFormat="1" applyFont="1" applyBorder="1" applyAlignment="1" applyProtection="1">
      <alignment vertical="center"/>
      <protection/>
    </xf>
    <xf numFmtId="0" fontId="7" fillId="0" borderId="0" xfId="28" applyFont="1" applyBorder="1" applyProtection="1">
      <alignment/>
      <protection/>
    </xf>
    <xf numFmtId="0" fontId="16" fillId="0" borderId="0" xfId="28" applyFont="1" applyProtection="1">
      <alignment/>
      <protection/>
    </xf>
    <xf numFmtId="0" fontId="0" fillId="0" borderId="0" xfId="42" applyNumberFormat="1" applyFont="1" applyAlignment="1" applyProtection="1">
      <alignment vertical="center"/>
      <protection/>
    </xf>
    <xf numFmtId="0" fontId="0" fillId="0" borderId="0" xfId="28" applyFont="1" applyAlignment="1" applyProtection="1">
      <alignment horizontal="centerContinuous" vertical="center"/>
      <protection/>
    </xf>
    <xf numFmtId="0" fontId="0" fillId="0" borderId="0" xfId="28" applyFont="1" applyAlignment="1" applyProtection="1">
      <alignment horizontal="left" vertical="center"/>
      <protection/>
    </xf>
    <xf numFmtId="49" fontId="0" fillId="0" borderId="0" xfId="42" applyNumberFormat="1" applyFont="1" applyAlignment="1" applyProtection="1">
      <alignment horizontal="centerContinuous" vertical="center"/>
      <protection/>
    </xf>
    <xf numFmtId="0" fontId="0" fillId="0" borderId="0" xfId="28" applyFont="1" applyBorder="1" applyAlignment="1" applyProtection="1">
      <alignment horizontal="centerContinuous" vertical="center"/>
      <protection/>
    </xf>
    <xf numFmtId="169" fontId="0" fillId="0" borderId="5" xfId="28" applyNumberFormat="1" applyFont="1" applyBorder="1" applyAlignment="1" applyProtection="1">
      <alignment vertical="center"/>
      <protection/>
    </xf>
    <xf numFmtId="169" fontId="0" fillId="0" borderId="0" xfId="28" applyNumberFormat="1" applyFont="1" applyBorder="1" applyAlignment="1" applyProtection="1">
      <alignment vertical="center"/>
      <protection/>
    </xf>
    <xf numFmtId="0" fontId="8" fillId="0" borderId="0" xfId="28" applyAlignment="1" applyProtection="1">
      <alignment vertical="center"/>
      <protection/>
    </xf>
    <xf numFmtId="0" fontId="8" fillId="0" borderId="0" xfId="28" applyBorder="1" applyProtection="1">
      <alignment/>
      <protection/>
    </xf>
    <xf numFmtId="0" fontId="8" fillId="0" borderId="0" xfId="28">
      <alignment/>
      <protection/>
    </xf>
    <xf numFmtId="0" fontId="8" fillId="0" borderId="0" xfId="28" applyBorder="1" applyProtection="1">
      <alignment/>
      <protection locked="0"/>
    </xf>
    <xf numFmtId="0" fontId="0" fillId="0" borderId="0" xfId="28" applyFont="1" applyProtection="1">
      <alignment/>
      <protection/>
    </xf>
    <xf numFmtId="0" fontId="0" fillId="0" borderId="6" xfId="28" applyFont="1" applyBorder="1" applyAlignment="1" applyProtection="1">
      <alignment horizontal="centerContinuous" vertical="center"/>
      <protection/>
    </xf>
    <xf numFmtId="0" fontId="0" fillId="0" borderId="7" xfId="28" applyFont="1" applyBorder="1" applyAlignment="1" applyProtection="1">
      <alignment horizontal="centerContinuous" vertical="center"/>
      <protection/>
    </xf>
    <xf numFmtId="171" fontId="0" fillId="0" borderId="3" xfId="28" applyNumberFormat="1" applyFont="1" applyBorder="1" applyProtection="1">
      <alignment/>
      <protection locked="0"/>
    </xf>
    <xf numFmtId="171" fontId="0" fillId="0" borderId="3" xfId="28" applyNumberFormat="1" applyFont="1" applyBorder="1" applyProtection="1">
      <alignment/>
      <protection/>
    </xf>
    <xf numFmtId="171" fontId="0" fillId="0" borderId="3" xfId="28" applyNumberFormat="1" applyFont="1" applyBorder="1" applyAlignment="1" applyProtection="1">
      <alignment vertical="center"/>
      <protection locked="0"/>
    </xf>
    <xf numFmtId="0" fontId="22" fillId="0" borderId="0" xfId="28" applyFont="1" applyAlignment="1" applyProtection="1">
      <alignment horizontal="center" vertical="center"/>
      <protection/>
    </xf>
    <xf numFmtId="171" fontId="7" fillId="0" borderId="3" xfId="28" applyNumberFormat="1" applyFont="1" applyBorder="1" applyProtection="1">
      <alignment/>
      <protection/>
    </xf>
    <xf numFmtId="0" fontId="24" fillId="0" borderId="0" xfId="28" applyFont="1" applyProtection="1">
      <alignment/>
      <protection/>
    </xf>
    <xf numFmtId="0" fontId="22" fillId="0" borderId="0" xfId="28" applyFont="1" applyProtection="1">
      <alignment/>
      <protection/>
    </xf>
    <xf numFmtId="0" fontId="0" fillId="0" borderId="0" xfId="28" applyFont="1" applyAlignment="1" applyProtection="1">
      <alignment horizontal="right" vertical="center"/>
      <protection/>
    </xf>
    <xf numFmtId="0" fontId="8" fillId="0" borderId="0" xfId="0" applyNumberFormat="1" applyFont="1" applyAlignment="1" applyProtection="1" quotePrefix="1">
      <alignment vertical="center"/>
      <protection/>
    </xf>
    <xf numFmtId="168" fontId="8" fillId="0" borderId="0" xfId="0" applyFont="1" applyAlignment="1" applyProtection="1" quotePrefix="1">
      <alignment vertical="center"/>
      <protection/>
    </xf>
    <xf numFmtId="168" fontId="8" fillId="0" borderId="0" xfId="0" applyFont="1" applyAlignment="1" applyProtection="1">
      <alignment vertical="center"/>
      <protection locked="0"/>
    </xf>
    <xf numFmtId="168" fontId="0" fillId="0" borderId="0" xfId="0" applyFont="1" applyAlignment="1" applyProtection="1">
      <alignment vertical="center"/>
      <protection locked="0"/>
    </xf>
    <xf numFmtId="168" fontId="0" fillId="0" borderId="0" xfId="0" applyFont="1" applyAlignment="1" applyProtection="1">
      <alignment horizontal="centerContinuous" vertical="center"/>
      <protection locked="0"/>
    </xf>
    <xf numFmtId="168" fontId="0" fillId="0" borderId="0" xfId="0" applyFont="1" applyBorder="1" applyAlignment="1" applyProtection="1">
      <alignment horizontal="centerContinuous" vertical="center"/>
      <protection locked="0"/>
    </xf>
    <xf numFmtId="168" fontId="0" fillId="0" borderId="0" xfId="0" applyFont="1" applyBorder="1" applyAlignment="1" applyProtection="1">
      <alignment horizontal="center" vertical="center"/>
      <protection locked="0"/>
    </xf>
    <xf numFmtId="168" fontId="0" fillId="0" borderId="2" xfId="0" applyFont="1" applyBorder="1" applyAlignment="1" applyProtection="1">
      <alignment horizontal="centerContinuous" vertical="center"/>
      <protection/>
    </xf>
    <xf numFmtId="168" fontId="0" fillId="0" borderId="1" xfId="0" applyFont="1" applyBorder="1" applyAlignment="1" applyProtection="1">
      <alignment vertical="center"/>
      <protection/>
    </xf>
    <xf numFmtId="168" fontId="0" fillId="0" borderId="2" xfId="0" applyFont="1" applyBorder="1" applyAlignment="1" applyProtection="1">
      <alignment vertical="center"/>
      <protection/>
    </xf>
    <xf numFmtId="168" fontId="0" fillId="0" borderId="0" xfId="0" applyFont="1" applyAlignment="1" applyProtection="1">
      <alignment horizontal="left" vertical="center"/>
      <protection/>
    </xf>
    <xf numFmtId="168" fontId="0" fillId="0" borderId="3" xfId="0" applyFont="1" applyBorder="1" applyAlignment="1" applyProtection="1">
      <alignment vertical="center"/>
      <protection locked="0"/>
    </xf>
    <xf numFmtId="168" fontId="7" fillId="0" borderId="3" xfId="0" applyFont="1" applyBorder="1" applyAlignment="1" applyProtection="1">
      <alignment vertical="center"/>
      <protection/>
    </xf>
    <xf numFmtId="168" fontId="7" fillId="0" borderId="3" xfId="0" applyFont="1" applyBorder="1" applyAlignment="1" applyProtection="1">
      <alignment vertical="center"/>
      <protection locked="0"/>
    </xf>
    <xf numFmtId="168" fontId="0" fillId="0" borderId="0" xfId="0" applyFont="1" applyAlignment="1" applyProtection="1">
      <alignment horizontal="right" vertical="center"/>
      <protection/>
    </xf>
    <xf numFmtId="168" fontId="0" fillId="0" borderId="0" xfId="0" applyFont="1" applyBorder="1" applyAlignment="1" applyProtection="1">
      <alignment vertical="center"/>
      <protection/>
    </xf>
    <xf numFmtId="168" fontId="0" fillId="0" borderId="0" xfId="0" applyFont="1" applyAlignment="1">
      <alignment vertical="center"/>
    </xf>
    <xf numFmtId="168" fontId="0" fillId="0" borderId="0" xfId="0" applyFont="1" applyAlignment="1" applyProtection="1">
      <alignment horizontal="right" vertical="center"/>
      <protection locked="0"/>
    </xf>
    <xf numFmtId="171" fontId="0" fillId="0" borderId="3" xfId="0" applyNumberFormat="1" applyFont="1" applyBorder="1" applyAlignment="1" applyProtection="1">
      <alignment vertical="center"/>
      <protection/>
    </xf>
    <xf numFmtId="171" fontId="0" fillId="0" borderId="3" xfId="0" applyNumberFormat="1" applyFont="1" applyBorder="1" applyAlignment="1" applyProtection="1">
      <alignment vertical="center"/>
      <protection locked="0"/>
    </xf>
    <xf numFmtId="169" fontId="0" fillId="0" borderId="0" xfId="42" applyFont="1" applyAlignment="1" applyProtection="1">
      <alignment horizontal="center" vertical="center"/>
      <protection/>
    </xf>
    <xf numFmtId="168" fontId="0" fillId="0" borderId="0" xfId="0" applyFont="1" applyAlignment="1" applyProtection="1">
      <alignment vertical="center"/>
      <protection/>
    </xf>
    <xf numFmtId="168" fontId="0" fillId="0" borderId="5" xfId="0" applyFont="1" applyBorder="1" applyAlignment="1" applyProtection="1">
      <alignment vertical="center"/>
      <protection/>
    </xf>
    <xf numFmtId="180" fontId="0" fillId="0" borderId="3" xfId="0" applyNumberFormat="1" applyBorder="1" applyAlignment="1" applyProtection="1">
      <alignment vertical="center"/>
      <protection locked="0"/>
    </xf>
    <xf numFmtId="180" fontId="0" fillId="0" borderId="0" xfId="0" applyNumberFormat="1" applyBorder="1" applyAlignment="1" applyProtection="1">
      <alignment vertical="center"/>
      <protection locked="0"/>
    </xf>
    <xf numFmtId="180" fontId="0" fillId="0" borderId="3" xfId="0" applyNumberFormat="1" applyBorder="1" applyAlignment="1" applyProtection="1">
      <alignment vertical="center"/>
      <protection/>
    </xf>
    <xf numFmtId="180" fontId="0" fillId="0" borderId="0" xfId="0" applyNumberFormat="1" applyBorder="1" applyAlignment="1" applyProtection="1">
      <alignment vertical="center"/>
      <protection/>
    </xf>
    <xf numFmtId="180" fontId="7" fillId="0" borderId="3" xfId="0" applyNumberFormat="1" applyFont="1" applyBorder="1" applyAlignment="1" applyProtection="1">
      <alignment vertical="center"/>
      <protection locked="0"/>
    </xf>
    <xf numFmtId="180" fontId="7" fillId="0" borderId="0" xfId="0" applyNumberFormat="1" applyFont="1" applyBorder="1" applyAlignment="1" applyProtection="1">
      <alignment vertical="center"/>
      <protection locked="0"/>
    </xf>
    <xf numFmtId="0" fontId="0" fillId="0" borderId="0" xfId="0" applyNumberFormat="1" applyAlignment="1" applyProtection="1">
      <alignment horizontal="right" vertical="center"/>
      <protection/>
    </xf>
    <xf numFmtId="168" fontId="0" fillId="0" borderId="0" xfId="0" applyAlignment="1" applyProtection="1">
      <alignment horizontal="right" vertical="center"/>
      <protection locked="0"/>
    </xf>
    <xf numFmtId="168" fontId="5" fillId="0" borderId="0" xfId="0" applyFont="1" applyAlignment="1" applyProtection="1">
      <alignment horizontal="centerContinuous" vertical="center"/>
      <protection/>
    </xf>
    <xf numFmtId="168" fontId="8" fillId="0" borderId="0" xfId="0" applyFont="1" applyAlignment="1" applyProtection="1">
      <alignment horizontal="centerContinuous" vertical="center"/>
      <protection/>
    </xf>
    <xf numFmtId="168" fontId="0" fillId="0" borderId="3" xfId="0" applyBorder="1" applyAlignment="1" applyProtection="1">
      <alignment vertical="center"/>
      <protection locked="0"/>
    </xf>
    <xf numFmtId="168" fontId="0" fillId="0" borderId="1" xfId="0" applyFont="1" applyBorder="1" applyAlignment="1" applyProtection="1">
      <alignment horizontal="center" vertical="center" wrapText="1"/>
      <protection/>
    </xf>
    <xf numFmtId="168" fontId="0" fillId="0" borderId="0" xfId="0" applyFont="1" applyBorder="1" applyAlignment="1" applyProtection="1">
      <alignment horizontal="center" vertical="center" wrapText="1"/>
      <protection/>
    </xf>
    <xf numFmtId="173" fontId="0" fillId="0" borderId="2" xfId="0" applyNumberFormat="1" applyBorder="1" applyAlignment="1" applyProtection="1">
      <alignment horizontal="right" vertical="center"/>
      <protection/>
    </xf>
    <xf numFmtId="173" fontId="0" fillId="0" borderId="2" xfId="0" applyNumberFormat="1" applyBorder="1" applyAlignment="1" applyProtection="1">
      <alignment vertical="center"/>
      <protection/>
    </xf>
    <xf numFmtId="186" fontId="0" fillId="0" borderId="3" xfId="0" applyNumberFormat="1" applyBorder="1" applyAlignment="1" applyProtection="1">
      <alignment vertical="center"/>
      <protection locked="0"/>
    </xf>
    <xf numFmtId="186" fontId="0" fillId="0" borderId="3" xfId="0" applyNumberFormat="1" applyBorder="1" applyAlignment="1" applyProtection="1">
      <alignment vertical="center"/>
      <protection/>
    </xf>
    <xf numFmtId="173" fontId="0" fillId="0" borderId="3" xfId="0" applyNumberFormat="1" applyBorder="1" applyAlignment="1" applyProtection="1">
      <alignment horizontal="right" vertical="center"/>
      <protection locked="0"/>
    </xf>
    <xf numFmtId="186" fontId="0" fillId="0" borderId="0" xfId="0" applyNumberFormat="1" applyBorder="1" applyAlignment="1" applyProtection="1">
      <alignment vertical="center"/>
      <protection/>
    </xf>
    <xf numFmtId="173" fontId="0" fillId="0" borderId="3" xfId="0" applyNumberFormat="1" applyBorder="1" applyAlignment="1" applyProtection="1">
      <alignment vertical="center"/>
      <protection locked="0"/>
    </xf>
    <xf numFmtId="186" fontId="0" fillId="0" borderId="0" xfId="0" applyNumberFormat="1" applyBorder="1" applyAlignment="1" applyProtection="1">
      <alignment vertical="center"/>
      <protection locked="0"/>
    </xf>
    <xf numFmtId="173" fontId="0" fillId="0" borderId="3" xfId="0" applyNumberFormat="1" applyBorder="1" applyAlignment="1" applyProtection="1">
      <alignment horizontal="right" vertical="center"/>
      <protection/>
    </xf>
    <xf numFmtId="168" fontId="7" fillId="0" borderId="0" xfId="0" applyFont="1" applyAlignment="1" applyProtection="1">
      <alignment horizontal="right" vertical="center"/>
      <protection/>
    </xf>
    <xf numFmtId="186" fontId="7" fillId="0" borderId="3" xfId="0" applyNumberFormat="1" applyFont="1" applyBorder="1" applyAlignment="1" applyProtection="1">
      <alignment vertical="center"/>
      <protection/>
    </xf>
    <xf numFmtId="173" fontId="7" fillId="0" borderId="3" xfId="0" applyNumberFormat="1" applyFont="1" applyBorder="1" applyAlignment="1" applyProtection="1">
      <alignment vertical="center"/>
      <protection/>
    </xf>
    <xf numFmtId="186" fontId="7" fillId="0" borderId="0" xfId="0" applyNumberFormat="1" applyFont="1" applyBorder="1" applyAlignment="1" applyProtection="1">
      <alignment vertical="center"/>
      <protection/>
    </xf>
    <xf numFmtId="173" fontId="0" fillId="0" borderId="0" xfId="0" applyNumberFormat="1" applyFont="1" applyBorder="1" applyAlignment="1" applyProtection="1">
      <alignment horizontal="right" vertical="center"/>
      <protection/>
    </xf>
    <xf numFmtId="173" fontId="0" fillId="0" borderId="3" xfId="0" applyNumberFormat="1" applyFont="1" applyBorder="1" applyAlignment="1" applyProtection="1">
      <alignment horizontal="right" vertical="center"/>
      <protection locked="0"/>
    </xf>
    <xf numFmtId="186" fontId="10" fillId="0" borderId="0" xfId="0" applyNumberFormat="1" applyFont="1" applyBorder="1" applyAlignment="1" applyProtection="1">
      <alignment horizontal="right" vertical="center"/>
      <protection/>
    </xf>
    <xf numFmtId="186" fontId="16" fillId="0" borderId="0" xfId="0" applyNumberFormat="1" applyFont="1" applyBorder="1" applyAlignment="1" applyProtection="1">
      <alignment vertical="center"/>
      <protection locked="0"/>
    </xf>
    <xf numFmtId="169" fontId="0" fillId="0" borderId="0" xfId="42" applyNumberFormat="1" applyAlignment="1" applyProtection="1">
      <alignment vertical="center"/>
      <protection/>
    </xf>
    <xf numFmtId="169" fontId="0" fillId="0" borderId="5" xfId="0" applyNumberFormat="1" applyBorder="1" applyAlignment="1" applyProtection="1">
      <alignment vertical="center"/>
      <protection/>
    </xf>
    <xf numFmtId="186" fontId="17" fillId="0" borderId="0" xfId="0" applyNumberFormat="1" applyFont="1" applyBorder="1" applyAlignment="1" applyProtection="1">
      <alignment horizontal="right" vertical="center"/>
      <protection/>
    </xf>
    <xf numFmtId="186" fontId="0" fillId="0" borderId="0" xfId="0" applyNumberFormat="1" applyFont="1" applyBorder="1" applyAlignment="1" applyProtection="1">
      <alignment vertical="center"/>
      <protection/>
    </xf>
    <xf numFmtId="168" fontId="0" fillId="0" borderId="9" xfId="0" applyBorder="1" applyAlignment="1" applyProtection="1">
      <alignment vertical="center"/>
      <protection/>
    </xf>
    <xf numFmtId="169" fontId="0" fillId="0" borderId="5" xfId="0" applyNumberFormat="1" applyBorder="1" applyAlignment="1" applyProtection="1">
      <alignment horizontal="left" vertical="center"/>
      <protection/>
    </xf>
    <xf numFmtId="178" fontId="0" fillId="0" borderId="0" xfId="0" applyNumberFormat="1" applyBorder="1" applyAlignment="1" applyProtection="1">
      <alignment vertical="center"/>
      <protection/>
    </xf>
    <xf numFmtId="168" fontId="0" fillId="0" borderId="5" xfId="0" applyBorder="1" applyAlignment="1" applyProtection="1">
      <alignment horizontal="centerContinuous" vertical="center"/>
      <protection/>
    </xf>
    <xf numFmtId="169" fontId="0" fillId="0" borderId="0" xfId="0" applyNumberFormat="1" applyAlignment="1" applyProtection="1">
      <alignment horizontal="right" vertical="center" readingOrder="1"/>
      <protection locked="0"/>
    </xf>
    <xf numFmtId="178" fontId="0" fillId="0" borderId="3" xfId="0" applyNumberFormat="1" applyBorder="1" applyAlignment="1" applyProtection="1">
      <alignment vertical="center"/>
      <protection locked="0"/>
    </xf>
    <xf numFmtId="178" fontId="0" fillId="0" borderId="3" xfId="0" applyNumberFormat="1" applyBorder="1" applyAlignment="1" applyProtection="1">
      <alignment horizontal="centerContinuous" vertical="center"/>
      <protection/>
    </xf>
    <xf numFmtId="168" fontId="0" fillId="0" borderId="0" xfId="0" applyBorder="1" applyAlignment="1" applyProtection="1">
      <alignment horizontal="left" vertical="center"/>
      <protection/>
    </xf>
    <xf numFmtId="168" fontId="0" fillId="0" borderId="5" xfId="0" applyBorder="1" applyAlignment="1" applyProtection="1">
      <alignment horizontal="left" vertical="center"/>
      <protection/>
    </xf>
    <xf numFmtId="168" fontId="7" fillId="0" borderId="5" xfId="0" applyFont="1" applyBorder="1" applyAlignment="1" applyProtection="1">
      <alignment horizontal="right" vertical="center"/>
      <protection/>
    </xf>
    <xf numFmtId="168" fontId="7" fillId="0" borderId="5" xfId="0" applyFont="1" applyBorder="1" applyAlignment="1" applyProtection="1">
      <alignment vertical="center"/>
      <protection/>
    </xf>
    <xf numFmtId="178" fontId="0" fillId="0" borderId="0" xfId="0" applyNumberFormat="1" applyBorder="1" applyAlignment="1" applyProtection="1">
      <alignment vertical="center"/>
      <protection locked="0"/>
    </xf>
    <xf numFmtId="168" fontId="0" fillId="0" borderId="0" xfId="0" applyBorder="1" applyAlignment="1" applyProtection="1">
      <alignment vertical="center"/>
      <protection/>
    </xf>
    <xf numFmtId="168" fontId="0" fillId="0" borderId="5" xfId="0" applyBorder="1" applyAlignment="1" applyProtection="1">
      <alignment vertical="center"/>
      <protection/>
    </xf>
    <xf numFmtId="169" fontId="0" fillId="0" borderId="0" xfId="42" applyNumberFormat="1" applyBorder="1" applyAlignment="1" applyProtection="1">
      <alignment vertical="center"/>
      <protection/>
    </xf>
    <xf numFmtId="169" fontId="0" fillId="0" borderId="5" xfId="42" applyNumberFormat="1" applyBorder="1" applyAlignment="1" applyProtection="1">
      <alignment vertical="center"/>
      <protection/>
    </xf>
    <xf numFmtId="168" fontId="16" fillId="0" borderId="0" xfId="0" applyFont="1" applyAlignment="1" applyProtection="1">
      <alignment vertical="center"/>
      <protection/>
    </xf>
    <xf numFmtId="168" fontId="16" fillId="0" borderId="0" xfId="0" applyFont="1" applyBorder="1" applyAlignment="1" applyProtection="1">
      <alignment vertical="center"/>
      <protection/>
    </xf>
    <xf numFmtId="168" fontId="16" fillId="0" borderId="0" xfId="0" applyFont="1" applyAlignment="1" applyProtection="1">
      <alignment vertical="center"/>
      <protection locked="0"/>
    </xf>
    <xf numFmtId="168" fontId="15" fillId="0" borderId="0" xfId="0" applyFont="1" applyAlignment="1" applyProtection="1">
      <alignment vertical="center"/>
      <protection/>
    </xf>
    <xf numFmtId="178" fontId="0" fillId="0" borderId="3" xfId="0" applyNumberFormat="1" applyBorder="1" applyAlignment="1" applyProtection="1">
      <alignment horizontal="right" vertical="center"/>
      <protection locked="0"/>
    </xf>
    <xf numFmtId="168" fontId="7" fillId="0" borderId="0" xfId="0" applyFont="1" applyAlignment="1" applyProtection="1">
      <alignment horizontal="left" vertical="center"/>
      <protection/>
    </xf>
    <xf numFmtId="168" fontId="7" fillId="0" borderId="5" xfId="0" applyFont="1" applyBorder="1" applyAlignment="1" applyProtection="1">
      <alignment horizontal="left" vertical="center"/>
      <protection/>
    </xf>
    <xf numFmtId="178" fontId="0" fillId="0" borderId="4" xfId="0" applyNumberFormat="1" applyBorder="1" applyAlignment="1" applyProtection="1">
      <alignment vertical="center"/>
      <protection locked="0"/>
    </xf>
    <xf numFmtId="2" fontId="8" fillId="0" borderId="0" xfId="0" applyNumberFormat="1" applyFont="1" applyAlignment="1" applyProtection="1" quotePrefix="1">
      <alignment horizontal="right" vertical="center"/>
      <protection locked="0"/>
    </xf>
    <xf numFmtId="2" fontId="0" fillId="0" borderId="0" xfId="0" applyNumberFormat="1" applyAlignment="1" applyProtection="1">
      <alignment vertical="center"/>
      <protection locked="0"/>
    </xf>
    <xf numFmtId="2" fontId="0" fillId="0" borderId="0" xfId="0" applyNumberFormat="1" applyAlignment="1" applyProtection="1">
      <alignment vertical="center"/>
      <protection locked="0"/>
    </xf>
    <xf numFmtId="2" fontId="0" fillId="0" borderId="0" xfId="0" applyNumberFormat="1" applyBorder="1" applyAlignment="1" applyProtection="1">
      <alignment vertical="center"/>
      <protection locked="0"/>
    </xf>
    <xf numFmtId="2" fontId="0" fillId="0" borderId="0" xfId="0" applyNumberFormat="1" applyBorder="1" applyAlignment="1" applyProtection="1">
      <alignment vertical="center"/>
      <protection locked="0"/>
    </xf>
    <xf numFmtId="187" fontId="0" fillId="0" borderId="3" xfId="0" applyNumberFormat="1" applyBorder="1" applyAlignment="1" applyProtection="1">
      <alignment vertical="center"/>
      <protection locked="0"/>
    </xf>
    <xf numFmtId="188" fontId="0" fillId="0" borderId="0" xfId="0" applyNumberFormat="1" applyBorder="1" applyAlignment="1" applyProtection="1">
      <alignment vertical="center"/>
      <protection locked="0"/>
    </xf>
    <xf numFmtId="2" fontId="0" fillId="0" borderId="0" xfId="0" applyNumberFormat="1" applyBorder="1" applyAlignment="1" applyProtection="1">
      <alignment vertical="center"/>
      <protection/>
    </xf>
    <xf numFmtId="0" fontId="0" fillId="0" borderId="0" xfId="42" applyNumberFormat="1" applyAlignment="1" applyProtection="1">
      <alignment horizontal="left" vertical="center"/>
      <protection/>
    </xf>
    <xf numFmtId="187" fontId="0" fillId="0" borderId="3" xfId="0" applyNumberFormat="1" applyBorder="1" applyAlignment="1" applyProtection="1">
      <alignment vertical="center"/>
      <protection/>
    </xf>
    <xf numFmtId="187" fontId="7" fillId="0" borderId="3" xfId="0" applyNumberFormat="1" applyFont="1" applyBorder="1" applyAlignment="1" applyProtection="1">
      <alignment vertical="center"/>
      <protection locked="0"/>
    </xf>
    <xf numFmtId="188" fontId="7" fillId="0" borderId="0" xfId="0" applyNumberFormat="1" applyFont="1" applyBorder="1" applyAlignment="1" applyProtection="1">
      <alignment vertical="center"/>
      <protection locked="0"/>
    </xf>
    <xf numFmtId="2" fontId="0" fillId="0" borderId="0" xfId="0" applyNumberFormat="1" applyAlignment="1" applyProtection="1">
      <alignment vertical="center"/>
      <protection/>
    </xf>
    <xf numFmtId="2" fontId="0" fillId="0" borderId="1" xfId="0" applyNumberFormat="1" applyBorder="1" applyAlignment="1" applyProtection="1">
      <alignment vertical="center"/>
      <protection/>
    </xf>
    <xf numFmtId="2" fontId="0" fillId="0" borderId="0" xfId="0" applyNumberFormat="1" applyBorder="1" applyAlignment="1" applyProtection="1">
      <alignment horizontal="left" vertical="center"/>
      <protection/>
    </xf>
    <xf numFmtId="2" fontId="0" fillId="0" borderId="0" xfId="0" applyNumberFormat="1" applyAlignment="1" applyProtection="1">
      <alignment horizontal="left" vertical="center"/>
      <protection/>
    </xf>
    <xf numFmtId="168" fontId="8" fillId="0" borderId="0" xfId="0" applyFont="1" applyAlignment="1" applyProtection="1">
      <alignment vertical="center"/>
      <protection locked="0"/>
    </xf>
    <xf numFmtId="168" fontId="0" fillId="0" borderId="0" xfId="0" applyNumberFormat="1" applyAlignment="1" applyProtection="1">
      <alignment vertical="center"/>
      <protection locked="0"/>
    </xf>
    <xf numFmtId="169" fontId="0" fillId="0" borderId="0" xfId="0" applyNumberFormat="1" applyAlignment="1" applyProtection="1">
      <alignment vertical="center"/>
      <protection locked="0"/>
    </xf>
    <xf numFmtId="168" fontId="8" fillId="0" borderId="0" xfId="0" applyFont="1" applyAlignment="1" applyProtection="1" quotePrefix="1">
      <alignment horizontal="right" vertical="center"/>
      <protection/>
    </xf>
    <xf numFmtId="0" fontId="0" fillId="0" borderId="0" xfId="0" applyNumberFormat="1" applyAlignment="1">
      <alignment vertical="center"/>
    </xf>
    <xf numFmtId="0" fontId="0" fillId="0" borderId="0" xfId="0" applyNumberFormat="1" applyAlignment="1" applyProtection="1">
      <alignment vertical="center"/>
      <protection locked="0"/>
    </xf>
    <xf numFmtId="0" fontId="0" fillId="0" borderId="0" xfId="0" applyNumberFormat="1" applyBorder="1" applyAlignment="1" applyProtection="1">
      <alignment horizontal="center" vertical="center"/>
      <protection/>
    </xf>
    <xf numFmtId="169" fontId="0" fillId="0" borderId="3" xfId="42" applyBorder="1" applyProtection="1">
      <alignment vertical="center"/>
      <protection/>
    </xf>
    <xf numFmtId="168" fontId="0" fillId="0" borderId="3" xfId="0" applyNumberFormat="1" applyBorder="1" applyAlignment="1" applyProtection="1">
      <alignment vertical="center"/>
      <protection/>
    </xf>
    <xf numFmtId="168" fontId="0" fillId="0" borderId="3" xfId="0" applyNumberFormat="1" applyBorder="1" applyAlignment="1" applyProtection="1">
      <alignment vertical="center"/>
      <protection locked="0"/>
    </xf>
    <xf numFmtId="190" fontId="0" fillId="0" borderId="3" xfId="0" applyNumberFormat="1" applyBorder="1" applyAlignment="1" applyProtection="1">
      <alignment vertical="center"/>
      <protection locked="0"/>
    </xf>
    <xf numFmtId="168" fontId="0" fillId="0" borderId="0" xfId="0" applyNumberFormat="1" applyBorder="1" applyAlignment="1" applyProtection="1">
      <alignment vertical="center"/>
      <protection/>
    </xf>
    <xf numFmtId="168" fontId="0" fillId="0" borderId="3" xfId="0" applyNumberFormat="1" applyBorder="1" applyAlignment="1" applyProtection="1">
      <alignment horizontal="right" vertical="center"/>
      <protection/>
    </xf>
    <xf numFmtId="190" fontId="0" fillId="0" borderId="3" xfId="0" applyNumberFormat="1" applyBorder="1" applyAlignment="1" applyProtection="1">
      <alignment vertical="center"/>
      <protection/>
    </xf>
    <xf numFmtId="168" fontId="7" fillId="0" borderId="3" xfId="0" applyNumberFormat="1" applyFont="1" applyBorder="1" applyAlignment="1" applyProtection="1">
      <alignment vertical="center"/>
      <protection/>
    </xf>
    <xf numFmtId="190" fontId="7" fillId="0" borderId="3" xfId="0" applyNumberFormat="1" applyFont="1" applyBorder="1" applyAlignment="1" applyProtection="1">
      <alignment vertical="center"/>
      <protection/>
    </xf>
    <xf numFmtId="168" fontId="17" fillId="0" borderId="0" xfId="0" applyNumberFormat="1" applyFont="1" applyBorder="1" applyAlignment="1" applyProtection="1">
      <alignment horizontal="left" vertical="center"/>
      <protection/>
    </xf>
    <xf numFmtId="168" fontId="7" fillId="0" borderId="3" xfId="0" applyNumberFormat="1" applyFont="1" applyBorder="1" applyAlignment="1" applyProtection="1">
      <alignment horizontal="right" vertical="center"/>
      <protection/>
    </xf>
    <xf numFmtId="169" fontId="0" fillId="0" borderId="0" xfId="42" applyFont="1" applyAlignment="1" applyProtection="1">
      <alignment horizontal="left" vertical="center" indent="1"/>
      <protection/>
    </xf>
    <xf numFmtId="168" fontId="0" fillId="0" borderId="3" xfId="0" applyNumberFormat="1" applyFont="1" applyBorder="1" applyAlignment="1" applyProtection="1">
      <alignment vertical="center"/>
      <protection locked="0"/>
    </xf>
    <xf numFmtId="168" fontId="0" fillId="0" borderId="3" xfId="0" applyNumberFormat="1" applyFont="1" applyBorder="1" applyAlignment="1" applyProtection="1">
      <alignment vertical="center"/>
      <protection/>
    </xf>
    <xf numFmtId="168" fontId="0" fillId="0" borderId="0" xfId="0" applyBorder="1" applyAlignment="1">
      <alignment vertical="center"/>
    </xf>
    <xf numFmtId="168" fontId="0" fillId="0" borderId="3" xfId="0" applyNumberFormat="1" applyFont="1" applyBorder="1" applyAlignment="1" applyProtection="1">
      <alignment vertical="center"/>
      <protection/>
    </xf>
    <xf numFmtId="190" fontId="0" fillId="0" borderId="3" xfId="0" applyNumberFormat="1" applyFont="1" applyBorder="1" applyAlignment="1" applyProtection="1">
      <alignment vertical="center"/>
      <protection/>
    </xf>
    <xf numFmtId="168" fontId="10" fillId="0" borderId="0" xfId="0" applyNumberFormat="1" applyFont="1" applyBorder="1" applyAlignment="1" applyProtection="1">
      <alignment horizontal="left" vertical="center"/>
      <protection/>
    </xf>
    <xf numFmtId="169" fontId="0" fillId="0" borderId="2" xfId="42" applyBorder="1" applyProtection="1">
      <alignment vertical="center"/>
      <protection/>
    </xf>
    <xf numFmtId="169" fontId="0" fillId="0" borderId="10" xfId="42" applyBorder="1" applyProtection="1">
      <alignment vertical="center"/>
      <protection/>
    </xf>
    <xf numFmtId="189" fontId="0" fillId="0" borderId="3" xfId="0" applyNumberFormat="1" applyBorder="1" applyAlignment="1" applyProtection="1">
      <alignment vertical="center"/>
      <protection locked="0"/>
    </xf>
    <xf numFmtId="189" fontId="0" fillId="0" borderId="0" xfId="0" applyNumberFormat="1" applyBorder="1" applyAlignment="1" applyProtection="1">
      <alignment vertical="center"/>
      <protection/>
    </xf>
    <xf numFmtId="189" fontId="0" fillId="0" borderId="3" xfId="0" applyNumberFormat="1" applyBorder="1" applyAlignment="1" applyProtection="1">
      <alignment vertical="center"/>
      <protection/>
    </xf>
    <xf numFmtId="189" fontId="7" fillId="0" borderId="3" xfId="0" applyNumberFormat="1" applyFont="1" applyBorder="1" applyAlignment="1" applyProtection="1">
      <alignment vertical="center"/>
      <protection/>
    </xf>
    <xf numFmtId="189" fontId="0" fillId="0" borderId="3" xfId="0" applyNumberFormat="1" applyFont="1" applyBorder="1" applyAlignment="1" applyProtection="1">
      <alignment vertical="center"/>
      <protection locked="0"/>
    </xf>
    <xf numFmtId="173" fontId="0" fillId="0" borderId="4" xfId="0" applyNumberFormat="1" applyBorder="1" applyAlignment="1" applyProtection="1">
      <alignment vertical="center"/>
      <protection/>
    </xf>
    <xf numFmtId="168" fontId="0" fillId="0" borderId="0" xfId="0" applyNumberFormat="1" applyAlignment="1" applyProtection="1">
      <alignment horizontal="center" vertical="center"/>
      <protection/>
    </xf>
    <xf numFmtId="168" fontId="0" fillId="0" borderId="0" xfId="0" applyAlignment="1" applyProtection="1">
      <alignment horizontal="justify" vertical="center"/>
      <protection/>
    </xf>
    <xf numFmtId="168" fontId="8" fillId="0" borderId="0" xfId="0" applyFont="1" applyAlignment="1" applyProtection="1" quotePrefix="1">
      <alignment horizontal="left" vertical="center"/>
      <protection/>
    </xf>
    <xf numFmtId="168" fontId="0" fillId="0" borderId="0" xfId="0" applyFont="1" applyAlignment="1" applyProtection="1">
      <alignment horizontal="centerContinuous" vertical="center"/>
      <protection/>
    </xf>
    <xf numFmtId="168" fontId="0" fillId="0" borderId="0" xfId="0" applyFont="1" applyBorder="1" applyAlignment="1" applyProtection="1">
      <alignment horizontal="centerContinuous" vertical="center"/>
      <protection/>
    </xf>
    <xf numFmtId="168" fontId="0" fillId="0" borderId="2" xfId="0" applyFont="1" applyBorder="1" applyAlignment="1" applyProtection="1">
      <alignment horizontal="center" vertical="center"/>
      <protection/>
    </xf>
    <xf numFmtId="168" fontId="0" fillId="0" borderId="0" xfId="0" applyFont="1" applyBorder="1" applyAlignment="1" applyProtection="1">
      <alignment horizontal="center" vertical="center"/>
      <protection/>
    </xf>
    <xf numFmtId="168" fontId="0" fillId="0" borderId="3" xfId="0" applyFont="1" applyBorder="1" applyAlignment="1" applyProtection="1">
      <alignment horizontal="right" vertical="center"/>
      <protection locked="0"/>
    </xf>
    <xf numFmtId="168" fontId="0" fillId="0" borderId="3" xfId="0" applyFont="1" applyBorder="1" applyAlignment="1" applyProtection="1">
      <alignment horizontal="centerContinuous" vertical="center"/>
      <protection/>
    </xf>
    <xf numFmtId="49" fontId="0" fillId="0" borderId="0" xfId="42" applyNumberFormat="1" applyFont="1" applyProtection="1">
      <alignment vertical="center"/>
      <protection/>
    </xf>
    <xf numFmtId="0" fontId="8" fillId="0" borderId="0" xfId="29" applyProtection="1">
      <alignment/>
      <protection/>
    </xf>
    <xf numFmtId="178" fontId="8" fillId="0" borderId="0" xfId="29" applyNumberFormat="1" applyProtection="1">
      <alignment/>
      <protection/>
    </xf>
    <xf numFmtId="0" fontId="8" fillId="0" borderId="0" xfId="29" applyFont="1" applyAlignment="1" applyProtection="1" quotePrefix="1">
      <alignment horizontal="right" vertical="center"/>
      <protection/>
    </xf>
    <xf numFmtId="0" fontId="8" fillId="0" borderId="0" xfId="29" applyProtection="1">
      <alignment/>
      <protection locked="0"/>
    </xf>
    <xf numFmtId="178" fontId="5" fillId="0" borderId="0" xfId="39" applyNumberFormat="1" applyAlignment="1" applyProtection="1">
      <alignment horizontal="centerContinuous" vertical="center"/>
      <protection/>
    </xf>
    <xf numFmtId="178" fontId="8" fillId="0" borderId="0" xfId="29" applyNumberFormat="1" applyAlignment="1" applyProtection="1">
      <alignment horizontal="centerContinuous" vertical="center"/>
      <protection/>
    </xf>
    <xf numFmtId="0" fontId="8" fillId="0" borderId="11" xfId="29" applyBorder="1" applyProtection="1">
      <alignment/>
      <protection/>
    </xf>
    <xf numFmtId="178" fontId="8" fillId="0" borderId="0" xfId="29" applyNumberFormat="1" applyBorder="1" applyProtection="1">
      <alignment/>
      <protection/>
    </xf>
    <xf numFmtId="0" fontId="0" fillId="0" borderId="0" xfId="29" applyFont="1" applyAlignment="1" applyProtection="1">
      <alignment horizontal="centerContinuous" vertical="center"/>
      <protection/>
    </xf>
    <xf numFmtId="0" fontId="0" fillId="0" borderId="0" xfId="29" applyFont="1" applyAlignment="1" applyProtection="1">
      <alignment vertical="center"/>
      <protection/>
    </xf>
    <xf numFmtId="0" fontId="0" fillId="0" borderId="0" xfId="29" applyFont="1" applyProtection="1">
      <alignment/>
      <protection locked="0"/>
    </xf>
    <xf numFmtId="0" fontId="0" fillId="0" borderId="1" xfId="29" applyFont="1" applyBorder="1" applyProtection="1">
      <alignment/>
      <protection/>
    </xf>
    <xf numFmtId="178" fontId="0" fillId="0" borderId="2" xfId="29" applyNumberFormat="1" applyFont="1" applyBorder="1" applyProtection="1">
      <alignment/>
      <protection/>
    </xf>
    <xf numFmtId="178" fontId="0" fillId="0" borderId="3" xfId="29" applyNumberFormat="1" applyFont="1" applyBorder="1" applyProtection="1">
      <alignment/>
      <protection/>
    </xf>
    <xf numFmtId="178" fontId="0" fillId="0" borderId="3" xfId="29" applyNumberFormat="1" applyFont="1" applyBorder="1" applyProtection="1">
      <alignment/>
      <protection locked="0"/>
    </xf>
    <xf numFmtId="0" fontId="0" fillId="0" borderId="0" xfId="29" applyFont="1" applyAlignment="1" applyProtection="1">
      <alignment horizontal="left" vertical="center"/>
      <protection/>
    </xf>
    <xf numFmtId="0" fontId="0" fillId="0" borderId="0" xfId="29" applyFont="1" applyProtection="1">
      <alignment/>
      <protection/>
    </xf>
    <xf numFmtId="0" fontId="0" fillId="0" borderId="0" xfId="29" applyFont="1" applyAlignment="1" applyProtection="1">
      <alignment horizontal="right" vertical="center"/>
      <protection/>
    </xf>
    <xf numFmtId="192" fontId="0" fillId="0" borderId="3" xfId="29" applyNumberFormat="1" applyFont="1" applyBorder="1" applyProtection="1">
      <alignment/>
      <protection/>
    </xf>
    <xf numFmtId="0" fontId="7" fillId="0" borderId="0" xfId="29" applyFont="1" applyAlignment="1" applyProtection="1">
      <alignment horizontal="right" vertical="center"/>
      <protection/>
    </xf>
    <xf numFmtId="178" fontId="7" fillId="0" borderId="3" xfId="29" applyNumberFormat="1" applyFont="1" applyBorder="1" applyProtection="1">
      <alignment/>
      <protection/>
    </xf>
    <xf numFmtId="192" fontId="7" fillId="0" borderId="3" xfId="29" applyNumberFormat="1" applyFont="1" applyBorder="1" applyProtection="1">
      <alignment/>
      <protection/>
    </xf>
    <xf numFmtId="192" fontId="0" fillId="0" borderId="0" xfId="29" applyNumberFormat="1" applyFont="1" applyBorder="1" applyProtection="1">
      <alignment/>
      <protection/>
    </xf>
    <xf numFmtId="192" fontId="0" fillId="0" borderId="0" xfId="29" applyNumberFormat="1" applyFont="1" applyBorder="1" applyAlignment="1" applyProtection="1">
      <alignment horizontal="right" vertical="center"/>
      <protection/>
    </xf>
    <xf numFmtId="178" fontId="0" fillId="0" borderId="3" xfId="42" applyNumberFormat="1" applyFont="1" applyBorder="1" applyProtection="1">
      <alignment vertical="center"/>
      <protection/>
    </xf>
    <xf numFmtId="169" fontId="15" fillId="0" borderId="0" xfId="42" applyFont="1" applyProtection="1">
      <alignment vertical="center"/>
      <protection/>
    </xf>
    <xf numFmtId="0" fontId="0" fillId="0" borderId="0" xfId="29" applyFont="1" applyBorder="1" applyProtection="1">
      <alignment/>
      <protection/>
    </xf>
    <xf numFmtId="0" fontId="0" fillId="0" borderId="0" xfId="29" applyFont="1">
      <alignment/>
      <protection/>
    </xf>
    <xf numFmtId="0" fontId="0" fillId="0" borderId="0" xfId="29" applyFont="1" applyAlignment="1">
      <alignment horizontal="justify" vertical="center" wrapText="1"/>
      <protection/>
    </xf>
    <xf numFmtId="178" fontId="0" fillId="0" borderId="0" xfId="29" applyNumberFormat="1" applyFont="1" applyProtection="1">
      <alignment/>
      <protection locked="0"/>
    </xf>
    <xf numFmtId="0" fontId="0" fillId="0" borderId="0" xfId="29" applyFont="1" applyAlignment="1" applyProtection="1">
      <alignment horizontal="justify" vertical="center" wrapText="1"/>
      <protection locked="0"/>
    </xf>
    <xf numFmtId="178" fontId="8" fillId="0" borderId="0" xfId="29" applyNumberFormat="1" applyProtection="1">
      <alignment/>
      <protection locked="0"/>
    </xf>
    <xf numFmtId="168" fontId="0" fillId="0" borderId="0" xfId="42" applyNumberFormat="1" applyFont="1" applyAlignment="1" applyProtection="1">
      <alignment horizontal="left" vertical="center"/>
      <protection/>
    </xf>
    <xf numFmtId="168" fontId="0" fillId="0" borderId="0" xfId="42" applyNumberFormat="1" applyFont="1" applyProtection="1">
      <alignment vertical="center"/>
      <protection/>
    </xf>
    <xf numFmtId="168" fontId="0" fillId="0" borderId="0" xfId="0" applyAlignment="1" applyProtection="1">
      <alignment horizontal="left" vertical="center" indent="1"/>
      <protection/>
    </xf>
    <xf numFmtId="168" fontId="0" fillId="0" borderId="0" xfId="0" applyFont="1" applyAlignment="1" applyProtection="1">
      <alignment horizontal="left" vertical="center"/>
      <protection/>
    </xf>
    <xf numFmtId="168" fontId="8" fillId="0" borderId="0" xfId="0" applyFont="1" applyAlignment="1" applyProtection="1" quotePrefix="1">
      <alignment vertical="center"/>
      <protection/>
    </xf>
    <xf numFmtId="168" fontId="5" fillId="0" borderId="0" xfId="39" applyFont="1" applyAlignment="1" applyProtection="1">
      <alignment vertical="center"/>
      <protection/>
    </xf>
    <xf numFmtId="168" fontId="5" fillId="0" borderId="0" xfId="39" applyFont="1" applyBorder="1" applyAlignment="1" applyProtection="1">
      <alignment vertical="center"/>
      <protection/>
    </xf>
    <xf numFmtId="168" fontId="0" fillId="0" borderId="1" xfId="0" applyFont="1" applyBorder="1" applyAlignment="1" applyProtection="1">
      <alignment horizontal="center" vertical="center"/>
      <protection/>
    </xf>
    <xf numFmtId="168" fontId="0" fillId="0" borderId="5" xfId="38" applyFont="1" applyBorder="1" applyAlignment="1" applyProtection="1">
      <alignment horizontal="center" vertical="center"/>
      <protection/>
    </xf>
    <xf numFmtId="168" fontId="0" fillId="0" borderId="3" xfId="38" applyFont="1" applyBorder="1" applyAlignment="1" applyProtection="1">
      <alignment horizontal="center" vertical="center" wrapText="1"/>
      <protection/>
    </xf>
    <xf numFmtId="168" fontId="0" fillId="0" borderId="6" xfId="38" applyFont="1" applyBorder="1" applyAlignment="1" applyProtection="1">
      <alignment horizontal="center" vertical="center"/>
      <protection/>
    </xf>
    <xf numFmtId="168" fontId="0" fillId="0" borderId="3" xfId="38" applyFont="1" applyBorder="1" applyAlignment="1" applyProtection="1">
      <alignment horizontal="center" vertical="center"/>
      <protection/>
    </xf>
    <xf numFmtId="168" fontId="0" fillId="0" borderId="2" xfId="38" applyFont="1" applyBorder="1" applyAlignment="1" applyProtection="1">
      <alignment horizontal="center" vertical="center"/>
      <protection/>
    </xf>
    <xf numFmtId="169" fontId="0" fillId="0" borderId="0" xfId="48" applyFont="1" applyBorder="1" applyAlignment="1" applyProtection="1">
      <alignment horizontal="left"/>
      <protection/>
    </xf>
    <xf numFmtId="194" fontId="0" fillId="0" borderId="3" xfId="38" applyNumberFormat="1" applyFont="1" applyBorder="1" applyAlignment="1" applyProtection="1">
      <alignment/>
      <protection/>
    </xf>
    <xf numFmtId="168" fontId="0" fillId="0" borderId="4" xfId="38" applyFont="1" applyBorder="1" applyAlignment="1" applyProtection="1">
      <alignment/>
      <protection locked="0"/>
    </xf>
    <xf numFmtId="168" fontId="0" fillId="0" borderId="3" xfId="38" applyFont="1" applyBorder="1" applyAlignment="1" applyProtection="1">
      <alignment/>
      <protection locked="0"/>
    </xf>
    <xf numFmtId="168" fontId="0" fillId="0" borderId="3" xfId="38" applyFont="1" applyBorder="1" applyAlignment="1" applyProtection="1">
      <alignment/>
      <protection/>
    </xf>
    <xf numFmtId="0" fontId="0" fillId="0" borderId="0" xfId="48" applyNumberFormat="1" applyFont="1" applyAlignment="1" applyProtection="1">
      <alignment horizontal="left"/>
      <protection/>
    </xf>
    <xf numFmtId="168" fontId="0" fillId="0" borderId="5" xfId="38" applyFont="1" applyBorder="1" applyAlignment="1" applyProtection="1">
      <alignment/>
      <protection/>
    </xf>
    <xf numFmtId="168" fontId="0" fillId="0" borderId="4" xfId="38" applyFont="1" applyBorder="1" applyAlignment="1" applyProtection="1">
      <alignment/>
      <protection/>
    </xf>
    <xf numFmtId="168" fontId="0" fillId="0" borderId="0" xfId="38" applyFont="1" applyAlignment="1" applyProtection="1">
      <alignment/>
      <protection/>
    </xf>
    <xf numFmtId="168" fontId="0" fillId="0" borderId="0" xfId="38" applyFont="1" applyAlignment="1" applyProtection="1">
      <alignment/>
      <protection locked="0"/>
    </xf>
    <xf numFmtId="169" fontId="0" fillId="0" borderId="0" xfId="48" applyFont="1" applyAlignment="1" applyProtection="1">
      <alignment horizontal="left"/>
      <protection/>
    </xf>
    <xf numFmtId="169" fontId="0" fillId="0" borderId="0" xfId="48" applyFont="1" applyAlignment="1" applyProtection="1">
      <alignment horizontal="center"/>
      <protection/>
    </xf>
    <xf numFmtId="0" fontId="0" fillId="0" borderId="0" xfId="38" applyNumberFormat="1" applyFont="1" applyAlignment="1" applyProtection="1">
      <alignment/>
      <protection/>
    </xf>
    <xf numFmtId="169" fontId="0" fillId="0" borderId="0" xfId="48" applyFont="1" applyAlignment="1" applyProtection="1">
      <alignment horizontal="centerContinuous"/>
      <protection/>
    </xf>
    <xf numFmtId="194" fontId="0" fillId="0" borderId="3" xfId="38" applyNumberFormat="1" applyFont="1" applyBorder="1" applyAlignment="1" applyProtection="1">
      <alignment/>
      <protection locked="0"/>
    </xf>
    <xf numFmtId="168" fontId="22" fillId="0" borderId="3" xfId="38" applyFont="1" applyBorder="1" applyAlignment="1" applyProtection="1">
      <alignment/>
      <protection/>
    </xf>
    <xf numFmtId="168" fontId="0" fillId="0" borderId="0" xfId="0" applyFont="1" applyAlignment="1" applyProtection="1">
      <alignment vertical="center"/>
      <protection/>
    </xf>
    <xf numFmtId="168" fontId="0" fillId="0" borderId="0" xfId="0" applyFont="1" applyAlignment="1">
      <alignment vertical="center"/>
    </xf>
    <xf numFmtId="168" fontId="0" fillId="0" borderId="0" xfId="0" applyAlignment="1">
      <alignment vertical="center"/>
    </xf>
    <xf numFmtId="0" fontId="0" fillId="0" borderId="0" xfId="36" applyProtection="1">
      <alignment vertical="center"/>
      <protection/>
    </xf>
    <xf numFmtId="0" fontId="8" fillId="0" borderId="0" xfId="36" applyFont="1" applyAlignment="1" applyProtection="1" quotePrefix="1">
      <alignment horizontal="right" vertical="center"/>
      <protection/>
    </xf>
    <xf numFmtId="0" fontId="0" fillId="0" borderId="0" xfId="36" applyProtection="1">
      <alignment vertical="center"/>
      <protection locked="0"/>
    </xf>
    <xf numFmtId="0" fontId="0" fillId="0" borderId="0" xfId="36" applyBorder="1" applyProtection="1">
      <alignment vertical="center"/>
      <protection/>
    </xf>
    <xf numFmtId="0" fontId="5" fillId="0" borderId="0" xfId="40" applyFont="1" applyAlignment="1" applyProtection="1">
      <alignment horizontal="centerContinuous" vertical="center"/>
      <protection/>
    </xf>
    <xf numFmtId="0" fontId="5" fillId="0" borderId="0" xfId="40" applyAlignment="1" applyProtection="1">
      <alignment horizontal="centerContinuous" vertical="center"/>
      <protection/>
    </xf>
    <xf numFmtId="0" fontId="5" fillId="0" borderId="0" xfId="40" applyBorder="1" applyAlignment="1" applyProtection="1">
      <alignment horizontal="centerContinuous" vertical="center"/>
      <protection/>
    </xf>
    <xf numFmtId="0" fontId="0" fillId="0" borderId="7" xfId="36" applyBorder="1" applyAlignment="1" applyProtection="1" quotePrefix="1">
      <alignment horizontal="centerContinuous" vertical="center"/>
      <protection/>
    </xf>
    <xf numFmtId="0" fontId="0" fillId="0" borderId="12" xfId="36" applyBorder="1" applyAlignment="1" applyProtection="1">
      <alignment horizontal="centerContinuous" vertical="center"/>
      <protection/>
    </xf>
    <xf numFmtId="0" fontId="0" fillId="0" borderId="8" xfId="36" applyBorder="1" applyAlignment="1" applyProtection="1" quotePrefix="1">
      <alignment horizontal="centerContinuous" vertical="center"/>
      <protection/>
    </xf>
    <xf numFmtId="0" fontId="0" fillId="0" borderId="8" xfId="36" applyBorder="1" applyAlignment="1" applyProtection="1">
      <alignment horizontal="centerContinuous" vertical="center"/>
      <protection/>
    </xf>
    <xf numFmtId="0" fontId="0" fillId="0" borderId="11" xfId="36" applyBorder="1" applyAlignment="1" applyProtection="1" quotePrefix="1">
      <alignment horizontal="centerContinuous" vertical="center"/>
      <protection/>
    </xf>
    <xf numFmtId="0" fontId="0" fillId="0" borderId="11" xfId="36" applyBorder="1" applyAlignment="1" applyProtection="1">
      <alignment horizontal="centerContinuous" vertical="center"/>
      <protection/>
    </xf>
    <xf numFmtId="0" fontId="0" fillId="0" borderId="1" xfId="36" applyBorder="1" applyAlignment="1" applyProtection="1">
      <alignment horizontal="centerContinuous" vertical="center"/>
      <protection/>
    </xf>
    <xf numFmtId="0" fontId="0" fillId="0" borderId="9" xfId="36" applyBorder="1" applyAlignment="1" applyProtection="1">
      <alignment horizontal="centerContinuous" vertical="center"/>
      <protection/>
    </xf>
    <xf numFmtId="0" fontId="0" fillId="0" borderId="5" xfId="36" applyBorder="1" applyProtection="1">
      <alignment vertical="center"/>
      <protection/>
    </xf>
    <xf numFmtId="0" fontId="0" fillId="0" borderId="0" xfId="36" applyBorder="1" applyAlignment="1" applyProtection="1">
      <alignment horizontal="left" vertical="center"/>
      <protection/>
    </xf>
    <xf numFmtId="0" fontId="0" fillId="0" borderId="5" xfId="36" applyBorder="1" applyAlignment="1" applyProtection="1">
      <alignment horizontal="centerContinuous" vertical="center"/>
      <protection/>
    </xf>
    <xf numFmtId="183" fontId="0" fillId="0" borderId="0" xfId="43" applyNumberFormat="1" applyFont="1" applyBorder="1" applyAlignment="1" applyProtection="1">
      <alignment horizontal="left" vertical="center" indent="1"/>
      <protection/>
    </xf>
    <xf numFmtId="0" fontId="8" fillId="0" borderId="5" xfId="21" applyFont="1" applyBorder="1" applyAlignment="1" applyProtection="1">
      <alignment vertical="center"/>
      <protection/>
    </xf>
    <xf numFmtId="191" fontId="7" fillId="0" borderId="4" xfId="36" applyNumberFormat="1" applyFont="1" applyBorder="1" applyProtection="1">
      <alignment vertical="center"/>
      <protection/>
    </xf>
    <xf numFmtId="168" fontId="0" fillId="0" borderId="5" xfId="36" applyNumberFormat="1" applyBorder="1" applyProtection="1">
      <alignment vertical="center"/>
      <protection locked="0"/>
    </xf>
    <xf numFmtId="168" fontId="0" fillId="0" borderId="0" xfId="36" applyNumberFormat="1" applyBorder="1" applyProtection="1">
      <alignment vertical="center"/>
      <protection locked="0"/>
    </xf>
    <xf numFmtId="183" fontId="0" fillId="0" borderId="0" xfId="36" applyNumberFormat="1" applyBorder="1" applyAlignment="1" applyProtection="1">
      <alignment horizontal="left" vertical="center"/>
      <protection/>
    </xf>
    <xf numFmtId="0" fontId="0" fillId="0" borderId="5" xfId="36" applyFont="1" applyBorder="1" applyAlignment="1" applyProtection="1">
      <alignment vertical="center"/>
      <protection/>
    </xf>
    <xf numFmtId="178" fontId="0" fillId="0" borderId="5" xfId="36" applyNumberFormat="1" applyBorder="1" applyProtection="1">
      <alignment vertical="center"/>
      <protection/>
    </xf>
    <xf numFmtId="178" fontId="0" fillId="0" borderId="0" xfId="36" applyNumberFormat="1" applyBorder="1" applyProtection="1">
      <alignment vertical="center"/>
      <protection/>
    </xf>
    <xf numFmtId="183" fontId="0" fillId="0" borderId="5" xfId="43" applyFont="1" applyBorder="1" applyAlignment="1" applyProtection="1">
      <alignment vertical="center"/>
      <protection/>
    </xf>
    <xf numFmtId="178" fontId="0" fillId="0" borderId="4" xfId="36" applyNumberFormat="1" applyBorder="1" applyProtection="1">
      <alignment vertical="center"/>
      <protection/>
    </xf>
    <xf numFmtId="168" fontId="0" fillId="0" borderId="4" xfId="36" applyNumberFormat="1" applyBorder="1" applyProtection="1">
      <alignment vertical="center"/>
      <protection locked="0"/>
    </xf>
    <xf numFmtId="0" fontId="0" fillId="0" borderId="5" xfId="36" applyBorder="1" applyAlignment="1" applyProtection="1">
      <alignment vertical="center"/>
      <protection/>
    </xf>
    <xf numFmtId="0" fontId="0" fillId="0" borderId="3" xfId="36" applyBorder="1" applyProtection="1">
      <alignment vertical="center"/>
      <protection/>
    </xf>
    <xf numFmtId="0" fontId="0" fillId="0" borderId="4" xfId="36" applyBorder="1" applyProtection="1">
      <alignment vertical="center"/>
      <protection/>
    </xf>
    <xf numFmtId="0" fontId="0" fillId="0" borderId="0" xfId="43" applyNumberFormat="1" applyFont="1" applyBorder="1" applyAlignment="1" applyProtection="1">
      <alignment horizontal="left" vertical="center"/>
      <protection/>
    </xf>
    <xf numFmtId="191" fontId="7" fillId="0" borderId="0" xfId="36" applyNumberFormat="1" applyFont="1" applyBorder="1" applyProtection="1">
      <alignment vertical="center"/>
      <protection/>
    </xf>
    <xf numFmtId="0" fontId="8" fillId="0" borderId="0" xfId="30" applyAlignment="1" applyProtection="1">
      <alignment vertical="center"/>
      <protection/>
    </xf>
    <xf numFmtId="0" fontId="8" fillId="0" borderId="0" xfId="30" applyProtection="1">
      <alignment/>
      <protection/>
    </xf>
    <xf numFmtId="0" fontId="8" fillId="0" borderId="0" xfId="30" applyBorder="1" applyProtection="1">
      <alignment/>
      <protection/>
    </xf>
    <xf numFmtId="0" fontId="8" fillId="0" borderId="0" xfId="30">
      <alignment/>
      <protection/>
    </xf>
    <xf numFmtId="0" fontId="8" fillId="0" borderId="0" xfId="30" applyProtection="1">
      <alignment/>
      <protection locked="0"/>
    </xf>
    <xf numFmtId="0" fontId="0" fillId="0" borderId="0" xfId="36" applyBorder="1" applyProtection="1">
      <alignment vertical="center"/>
      <protection locked="0"/>
    </xf>
    <xf numFmtId="0" fontId="8" fillId="0" borderId="0" xfId="37" applyFont="1" applyAlignment="1" applyProtection="1" quotePrefix="1">
      <alignment horizontal="left" vertical="center"/>
      <protection/>
    </xf>
    <xf numFmtId="0" fontId="0" fillId="0" borderId="0" xfId="37" applyFont="1" applyAlignment="1" applyProtection="1">
      <alignment vertical="center"/>
      <protection/>
    </xf>
    <xf numFmtId="1" fontId="8" fillId="0" borderId="0" xfId="37" applyNumberFormat="1" applyFont="1" applyAlignment="1" applyProtection="1" quotePrefix="1">
      <alignment horizontal="right" vertical="center"/>
      <protection/>
    </xf>
    <xf numFmtId="0" fontId="0" fillId="0" borderId="0" xfId="37" applyFont="1" applyProtection="1">
      <alignment vertical="center"/>
      <protection/>
    </xf>
    <xf numFmtId="0" fontId="0" fillId="0" borderId="5" xfId="37" applyFont="1" applyBorder="1" applyAlignment="1" applyProtection="1">
      <alignment horizontal="center" vertical="center" wrapText="1"/>
      <protection/>
    </xf>
    <xf numFmtId="0" fontId="0" fillId="0" borderId="3" xfId="37" applyFont="1" applyBorder="1" applyAlignment="1" applyProtection="1">
      <alignment horizontal="center" vertical="center" wrapText="1"/>
      <protection/>
    </xf>
    <xf numFmtId="0" fontId="0" fillId="0" borderId="8" xfId="37" applyFont="1" applyBorder="1" applyAlignment="1" applyProtection="1">
      <alignment horizontal="center" vertical="center"/>
      <protection/>
    </xf>
    <xf numFmtId="0" fontId="0" fillId="0" borderId="0" xfId="37" applyFont="1" applyBorder="1" applyAlignment="1" applyProtection="1">
      <alignment horizontal="center" vertical="center" wrapText="1"/>
      <protection/>
    </xf>
    <xf numFmtId="0" fontId="0" fillId="0" borderId="5" xfId="37" applyFont="1" applyBorder="1" applyAlignment="1" applyProtection="1">
      <alignment horizontal="center" vertical="center"/>
      <protection/>
    </xf>
    <xf numFmtId="183" fontId="0" fillId="0" borderId="0" xfId="37" applyNumberFormat="1" applyFont="1" applyAlignment="1" applyProtection="1">
      <alignment horizontal="left"/>
      <protection/>
    </xf>
    <xf numFmtId="0" fontId="0" fillId="0" borderId="5" xfId="37" applyFont="1" applyBorder="1" applyAlignment="1" applyProtection="1">
      <alignment/>
      <protection/>
    </xf>
    <xf numFmtId="168" fontId="0" fillId="0" borderId="5" xfId="37" applyNumberFormat="1" applyFont="1" applyBorder="1" applyAlignment="1" applyProtection="1">
      <alignment/>
      <protection locked="0"/>
    </xf>
    <xf numFmtId="168" fontId="0" fillId="0" borderId="3" xfId="37" applyNumberFormat="1" applyFont="1" applyBorder="1" applyAlignment="1" applyProtection="1">
      <alignment/>
      <protection/>
    </xf>
    <xf numFmtId="0" fontId="0" fillId="0" borderId="0" xfId="37" applyFont="1" applyAlignment="1" applyProtection="1">
      <alignment/>
      <protection/>
    </xf>
    <xf numFmtId="0" fontId="0" fillId="0" borderId="0" xfId="37" applyFont="1" applyAlignment="1" applyProtection="1">
      <alignment horizontal="left"/>
      <protection/>
    </xf>
    <xf numFmtId="168" fontId="0" fillId="0" borderId="5" xfId="37" applyNumberFormat="1" applyFont="1" applyBorder="1" applyAlignment="1" applyProtection="1">
      <alignment/>
      <protection/>
    </xf>
    <xf numFmtId="183" fontId="0" fillId="0" borderId="0" xfId="37" applyNumberFormat="1" applyFont="1" applyAlignment="1" applyProtection="1">
      <alignment horizontal="left" indent="1"/>
      <protection/>
    </xf>
    <xf numFmtId="0" fontId="0" fillId="0" borderId="5" xfId="37" applyFont="1" applyBorder="1" applyAlignment="1" applyProtection="1">
      <alignment vertical="center"/>
      <protection/>
    </xf>
    <xf numFmtId="0" fontId="22" fillId="0" borderId="5" xfId="37" applyFont="1" applyBorder="1" applyAlignment="1" applyProtection="1">
      <alignment/>
      <protection/>
    </xf>
    <xf numFmtId="168" fontId="22" fillId="0" borderId="5" xfId="37" applyNumberFormat="1" applyFont="1" applyBorder="1" applyAlignment="1" applyProtection="1">
      <alignment/>
      <protection/>
    </xf>
    <xf numFmtId="168" fontId="22" fillId="0" borderId="3" xfId="37" applyNumberFormat="1" applyFont="1" applyBorder="1" applyAlignment="1" applyProtection="1">
      <alignment/>
      <protection/>
    </xf>
    <xf numFmtId="0" fontId="22" fillId="0" borderId="5" xfId="37" applyFont="1" applyBorder="1" applyAlignment="1" applyProtection="1">
      <alignment vertical="center"/>
      <protection/>
    </xf>
    <xf numFmtId="195" fontId="0" fillId="0" borderId="0" xfId="37" applyNumberFormat="1" applyFont="1" applyAlignment="1" applyProtection="1">
      <alignment vertical="center"/>
      <protection/>
    </xf>
    <xf numFmtId="168" fontId="13" fillId="0" borderId="0" xfId="38" applyFont="1" applyAlignment="1" applyProtection="1" quotePrefix="1">
      <alignment horizontal="left" vertical="center"/>
      <protection/>
    </xf>
    <xf numFmtId="168" fontId="0" fillId="0" borderId="0" xfId="38" applyProtection="1">
      <alignment vertical="center"/>
      <protection/>
    </xf>
    <xf numFmtId="168" fontId="0" fillId="0" borderId="0" xfId="38" applyAlignment="1" applyProtection="1">
      <alignment vertical="center"/>
      <protection/>
    </xf>
    <xf numFmtId="168" fontId="0" fillId="0" borderId="2" xfId="38" applyBorder="1" applyAlignment="1" applyProtection="1">
      <alignment horizontal="centerContinuous" vertical="center"/>
      <protection/>
    </xf>
    <xf numFmtId="168" fontId="0" fillId="0" borderId="1" xfId="38" applyBorder="1" applyAlignment="1" applyProtection="1">
      <alignment horizontal="centerContinuous" vertical="center"/>
      <protection/>
    </xf>
    <xf numFmtId="168" fontId="0" fillId="0" borderId="6" xfId="38" applyBorder="1" applyAlignment="1" applyProtection="1">
      <alignment horizontal="centerContinuous" vertical="center"/>
      <protection/>
    </xf>
    <xf numFmtId="168" fontId="0" fillId="0" borderId="7" xfId="38" applyBorder="1" applyAlignment="1" applyProtection="1">
      <alignment horizontal="centerContinuous" vertical="center"/>
      <protection/>
    </xf>
    <xf numFmtId="168" fontId="0" fillId="0" borderId="0" xfId="38" applyBorder="1" applyAlignment="1" applyProtection="1">
      <alignment vertical="center"/>
      <protection/>
    </xf>
    <xf numFmtId="168" fontId="0" fillId="0" borderId="1" xfId="38" applyBorder="1" applyProtection="1">
      <alignment vertical="center"/>
      <protection/>
    </xf>
    <xf numFmtId="168" fontId="0" fillId="0" borderId="2" xfId="38" applyBorder="1" applyProtection="1">
      <alignment vertical="center"/>
      <protection/>
    </xf>
    <xf numFmtId="169" fontId="7" fillId="0" borderId="0" xfId="49" applyNumberFormat="1" applyFont="1" applyAlignment="1" applyProtection="1">
      <alignment horizontal="left" vertical="center"/>
      <protection/>
    </xf>
    <xf numFmtId="168" fontId="0" fillId="0" borderId="0" xfId="38" applyFont="1" applyProtection="1">
      <alignment vertical="center"/>
      <protection/>
    </xf>
    <xf numFmtId="168" fontId="7" fillId="0" borderId="3" xfId="38" applyFont="1" applyBorder="1" applyProtection="1">
      <alignment vertical="center"/>
      <protection/>
    </xf>
    <xf numFmtId="168" fontId="7" fillId="0" borderId="0" xfId="38" applyFont="1" applyProtection="1">
      <alignment vertical="center"/>
      <protection/>
    </xf>
    <xf numFmtId="168" fontId="0" fillId="0" borderId="3" xfId="38" applyFont="1" applyBorder="1" applyProtection="1">
      <alignment vertical="center"/>
      <protection/>
    </xf>
    <xf numFmtId="168" fontId="0" fillId="0" borderId="3" xfId="38" applyFont="1" applyBorder="1" applyProtection="1">
      <alignment vertical="center"/>
      <protection locked="0"/>
    </xf>
    <xf numFmtId="168" fontId="0" fillId="0" borderId="0" xfId="38" applyFont="1" applyProtection="1">
      <alignment vertical="center"/>
      <protection/>
    </xf>
    <xf numFmtId="0" fontId="0" fillId="0" borderId="0" xfId="49" applyNumberFormat="1" applyFont="1" applyAlignment="1" applyProtection="1">
      <alignment horizontal="right" vertical="center"/>
      <protection/>
    </xf>
    <xf numFmtId="168" fontId="0" fillId="0" borderId="3" xfId="38" applyFont="1" applyBorder="1" applyProtection="1">
      <alignment vertical="center"/>
      <protection/>
    </xf>
    <xf numFmtId="0" fontId="8" fillId="0" borderId="0" xfId="31" applyAlignment="1" applyProtection="1">
      <alignment vertical="center"/>
      <protection/>
    </xf>
    <xf numFmtId="0" fontId="0" fillId="0" borderId="0" xfId="38" applyNumberFormat="1" applyFont="1" applyAlignment="1" applyProtection="1">
      <alignment vertical="center"/>
      <protection/>
    </xf>
    <xf numFmtId="168" fontId="0" fillId="0" borderId="3" xfId="38" applyFont="1" applyBorder="1" applyProtection="1">
      <alignment vertical="center"/>
      <protection locked="0"/>
    </xf>
    <xf numFmtId="0" fontId="0" fillId="0" borderId="5" xfId="38" applyNumberFormat="1" applyFont="1" applyBorder="1" applyProtection="1">
      <alignment vertical="center"/>
      <protection/>
    </xf>
    <xf numFmtId="168" fontId="15" fillId="0" borderId="0" xfId="38" applyFont="1" applyAlignment="1" applyProtection="1">
      <alignment vertical="center"/>
      <protection/>
    </xf>
    <xf numFmtId="168" fontId="7" fillId="0" borderId="3" xfId="38" applyFont="1" applyBorder="1" applyProtection="1">
      <alignment vertical="center"/>
      <protection locked="0"/>
    </xf>
    <xf numFmtId="169" fontId="7" fillId="0" borderId="0" xfId="49" applyFont="1" applyAlignment="1" applyProtection="1">
      <alignment horizontal="centerContinuous" vertical="center"/>
      <protection/>
    </xf>
    <xf numFmtId="168" fontId="0" fillId="0" borderId="0" xfId="38" applyAlignment="1" applyProtection="1">
      <alignment horizontal="centerContinuous" vertical="center"/>
      <protection/>
    </xf>
    <xf numFmtId="168" fontId="7" fillId="0" borderId="0" xfId="38" applyFont="1" applyAlignment="1" applyProtection="1">
      <alignment horizontal="right" vertical="center"/>
      <protection/>
    </xf>
    <xf numFmtId="168" fontId="7" fillId="0" borderId="3" xfId="38" applyFont="1" applyBorder="1" applyProtection="1">
      <alignment vertical="center"/>
      <protection/>
    </xf>
    <xf numFmtId="168" fontId="0" fillId="0" borderId="0" xfId="38" applyFont="1" applyAlignment="1" applyProtection="1" quotePrefix="1">
      <alignment horizontal="right" vertical="center"/>
      <protection/>
    </xf>
    <xf numFmtId="0" fontId="8" fillId="0" borderId="0" xfId="31" applyProtection="1">
      <alignment/>
      <protection/>
    </xf>
    <xf numFmtId="0" fontId="8" fillId="0" borderId="0" xfId="31" applyBorder="1" applyProtection="1">
      <alignment/>
      <protection/>
    </xf>
    <xf numFmtId="168" fontId="0" fillId="0" borderId="0" xfId="38" applyAlignment="1" applyProtection="1">
      <alignment horizontal="justify" vertical="center" wrapText="1"/>
      <protection/>
    </xf>
    <xf numFmtId="168" fontId="16" fillId="0" borderId="0" xfId="38" applyFont="1" applyAlignment="1" applyProtection="1">
      <alignment horizontal="justify" vertical="center" wrapText="1"/>
      <protection/>
    </xf>
    <xf numFmtId="0" fontId="8" fillId="0" borderId="0" xfId="32" applyFont="1" applyProtection="1">
      <alignment/>
      <protection/>
    </xf>
    <xf numFmtId="0" fontId="8" fillId="0" borderId="0" xfId="32" applyFont="1" applyProtection="1" quotePrefix="1">
      <alignment/>
      <protection/>
    </xf>
    <xf numFmtId="0" fontId="8" fillId="0" borderId="0" xfId="32" applyFont="1" applyAlignment="1" applyProtection="1" quotePrefix="1">
      <alignment horizontal="right" vertical="center"/>
      <protection/>
    </xf>
    <xf numFmtId="0" fontId="8" fillId="0" borderId="0" xfId="32" applyFont="1" applyProtection="1">
      <alignment/>
      <protection locked="0"/>
    </xf>
    <xf numFmtId="0" fontId="8" fillId="0" borderId="0" xfId="32" applyFont="1" applyAlignment="1" applyProtection="1">
      <alignment horizontal="centerContinuous" vertical="center"/>
      <protection locked="0"/>
    </xf>
    <xf numFmtId="0" fontId="8" fillId="0" borderId="0" xfId="32" applyFont="1" applyAlignment="1" applyProtection="1">
      <alignment horizontal="centerContinuous" vertical="center"/>
      <protection/>
    </xf>
    <xf numFmtId="0" fontId="0" fillId="0" borderId="2" xfId="32" applyFont="1" applyBorder="1" applyAlignment="1" applyProtection="1">
      <alignment horizontal="center" vertical="center"/>
      <protection/>
    </xf>
    <xf numFmtId="0" fontId="0" fillId="0" borderId="0" xfId="32" applyFont="1" applyBorder="1" applyAlignment="1" applyProtection="1">
      <alignment horizontal="centerContinuous" vertical="center"/>
      <protection/>
    </xf>
    <xf numFmtId="0" fontId="0" fillId="0" borderId="0" xfId="32" applyFont="1" applyProtection="1">
      <alignment/>
      <protection/>
    </xf>
    <xf numFmtId="0" fontId="0" fillId="0" borderId="0" xfId="32" applyFont="1" applyProtection="1">
      <alignment/>
      <protection locked="0"/>
    </xf>
    <xf numFmtId="0" fontId="0" fillId="0" borderId="0" xfId="32" applyFont="1" applyBorder="1" applyAlignment="1" applyProtection="1">
      <alignment horizontal="center" vertical="center"/>
      <protection/>
    </xf>
    <xf numFmtId="0" fontId="0" fillId="0" borderId="0" xfId="32" applyFont="1" applyAlignment="1" applyProtection="1">
      <alignment horizontal="centerContinuous" vertical="center"/>
      <protection/>
    </xf>
    <xf numFmtId="0" fontId="0" fillId="0" borderId="0" xfId="32" applyFont="1" applyAlignment="1" applyProtection="1">
      <alignment horizontal="right" vertical="center"/>
      <protection/>
    </xf>
    <xf numFmtId="0" fontId="0" fillId="0" borderId="1" xfId="32" applyFont="1" applyBorder="1" applyProtection="1">
      <alignment/>
      <protection/>
    </xf>
    <xf numFmtId="0" fontId="0" fillId="0" borderId="2" xfId="32" applyFont="1" applyBorder="1" applyProtection="1">
      <alignment/>
      <protection/>
    </xf>
    <xf numFmtId="0" fontId="0" fillId="0" borderId="0" xfId="32" applyFont="1" applyBorder="1" applyProtection="1">
      <alignment/>
      <protection/>
    </xf>
    <xf numFmtId="0" fontId="0" fillId="0" borderId="0" xfId="32" applyFont="1" applyAlignment="1" applyProtection="1">
      <alignment horizontal="left" vertical="center"/>
      <protection/>
    </xf>
    <xf numFmtId="0" fontId="0" fillId="0" borderId="3" xfId="32" applyFont="1" applyBorder="1" applyProtection="1">
      <alignment/>
      <protection/>
    </xf>
    <xf numFmtId="169" fontId="0" fillId="0" borderId="0" xfId="32" applyNumberFormat="1" applyFont="1" applyAlignment="1" applyProtection="1">
      <alignment horizontal="left" vertical="center"/>
      <protection/>
    </xf>
    <xf numFmtId="168" fontId="0" fillId="0" borderId="3" xfId="32" applyNumberFormat="1" applyFont="1" applyBorder="1" applyProtection="1">
      <alignment/>
      <protection/>
    </xf>
    <xf numFmtId="168" fontId="0" fillId="0" borderId="3" xfId="32" applyNumberFormat="1" applyFont="1" applyBorder="1" applyProtection="1">
      <alignment/>
      <protection locked="0"/>
    </xf>
    <xf numFmtId="0" fontId="0" fillId="0" borderId="0" xfId="32" applyFont="1" applyAlignment="1" applyProtection="1">
      <alignment vertical="center"/>
      <protection/>
    </xf>
    <xf numFmtId="0" fontId="0" fillId="0" borderId="0" xfId="32" applyNumberFormat="1" applyFont="1" applyProtection="1">
      <alignment/>
      <protection/>
    </xf>
    <xf numFmtId="0" fontId="25" fillId="0" borderId="0" xfId="32" applyNumberFormat="1" applyFont="1" applyAlignment="1" applyProtection="1">
      <alignment vertical="center"/>
      <protection/>
    </xf>
    <xf numFmtId="168" fontId="7" fillId="0" borderId="3" xfId="32" applyNumberFormat="1" applyFont="1" applyBorder="1" applyProtection="1">
      <alignment/>
      <protection/>
    </xf>
    <xf numFmtId="0" fontId="7" fillId="0" borderId="0" xfId="32" applyFont="1" applyBorder="1" applyProtection="1">
      <alignment/>
      <protection/>
    </xf>
    <xf numFmtId="0" fontId="25" fillId="0" borderId="0" xfId="32" applyFont="1" applyAlignment="1" applyProtection="1">
      <alignment horizontal="right" vertical="center"/>
      <protection/>
    </xf>
    <xf numFmtId="0" fontId="7" fillId="0" borderId="3" xfId="32" applyFont="1" applyBorder="1" applyProtection="1">
      <alignment/>
      <protection/>
    </xf>
    <xf numFmtId="0" fontId="0" fillId="0" borderId="3" xfId="32" applyFont="1" applyBorder="1" applyProtection="1">
      <alignment/>
      <protection/>
    </xf>
    <xf numFmtId="0" fontId="0" fillId="0" borderId="0" xfId="32" applyFont="1" applyBorder="1" applyProtection="1">
      <alignment/>
      <protection/>
    </xf>
    <xf numFmtId="0" fontId="0" fillId="0" borderId="0" xfId="32" applyFont="1" applyBorder="1" applyProtection="1">
      <alignment/>
      <protection locked="0"/>
    </xf>
    <xf numFmtId="0" fontId="7" fillId="0" borderId="0" xfId="32" applyFont="1" applyAlignment="1" applyProtection="1">
      <alignment horizontal="right" vertical="center"/>
      <protection/>
    </xf>
    <xf numFmtId="0" fontId="8" fillId="0" borderId="0" xfId="32" applyFont="1" applyBorder="1" applyProtection="1">
      <alignment/>
      <protection locked="0"/>
    </xf>
    <xf numFmtId="0" fontId="0" fillId="0" borderId="0" xfId="32" applyFont="1" applyAlignment="1" applyProtection="1">
      <alignment horizontal="justify" vertical="center" wrapText="1"/>
      <protection locked="0"/>
    </xf>
    <xf numFmtId="0" fontId="0" fillId="0" borderId="0" xfId="32" applyFont="1" applyAlignment="1">
      <alignment horizontal="justify" vertical="center" wrapText="1"/>
      <protection/>
    </xf>
    <xf numFmtId="0" fontId="0" fillId="0" borderId="4" xfId="32" applyFont="1" applyBorder="1" applyAlignment="1" applyProtection="1">
      <alignment horizontal="center" vertical="center"/>
      <protection/>
    </xf>
    <xf numFmtId="0" fontId="0" fillId="0" borderId="9" xfId="32" applyFont="1" applyBorder="1" applyProtection="1">
      <alignment/>
      <protection/>
    </xf>
    <xf numFmtId="0" fontId="0" fillId="0" borderId="4" xfId="32" applyFont="1" applyBorder="1" applyAlignment="1" applyProtection="1">
      <alignment horizontal="left" vertical="center" wrapText="1" indent="1"/>
      <protection/>
    </xf>
    <xf numFmtId="0" fontId="0" fillId="0" borderId="3" xfId="32" applyFont="1" applyBorder="1" applyAlignment="1" applyProtection="1">
      <alignment vertical="center"/>
      <protection/>
    </xf>
    <xf numFmtId="171" fontId="0" fillId="0" borderId="3" xfId="32" applyNumberFormat="1" applyFont="1" applyBorder="1" applyProtection="1">
      <alignment/>
      <protection locked="0"/>
    </xf>
    <xf numFmtId="171" fontId="0" fillId="0" borderId="3" xfId="32" applyNumberFormat="1" applyFont="1" applyBorder="1" applyProtection="1">
      <alignment/>
      <protection/>
    </xf>
    <xf numFmtId="0" fontId="0" fillId="0" borderId="3" xfId="32" applyFont="1" applyBorder="1" applyAlignment="1" applyProtection="1">
      <alignment horizontal="left" vertical="center" indent="1"/>
      <protection/>
    </xf>
    <xf numFmtId="0" fontId="0" fillId="0" borderId="2" xfId="32" applyFont="1" applyBorder="1" applyAlignment="1" applyProtection="1">
      <alignment horizontal="left" vertical="center" indent="1"/>
      <protection/>
    </xf>
    <xf numFmtId="0" fontId="0" fillId="0" borderId="3" xfId="32" applyFont="1" applyBorder="1" applyAlignment="1" applyProtection="1">
      <alignment horizontal="left" indent="1"/>
      <protection/>
    </xf>
    <xf numFmtId="0" fontId="0" fillId="0" borderId="2" xfId="32" applyFont="1" applyBorder="1" applyAlignment="1" applyProtection="1">
      <alignment horizontal="left" indent="1"/>
      <protection/>
    </xf>
    <xf numFmtId="0" fontId="0" fillId="0" borderId="13" xfId="32" applyFont="1" applyBorder="1" applyAlignment="1" applyProtection="1">
      <alignment horizontal="left" vertical="center" wrapText="1" indent="1"/>
      <protection/>
    </xf>
    <xf numFmtId="171" fontId="0" fillId="0" borderId="4" xfId="32" applyNumberFormat="1" applyFont="1" applyBorder="1" applyProtection="1">
      <alignment/>
      <protection locked="0"/>
    </xf>
    <xf numFmtId="0" fontId="0" fillId="0" borderId="0" xfId="32" applyFont="1" applyAlignment="1" applyProtection="1">
      <alignment/>
      <protection/>
    </xf>
    <xf numFmtId="0" fontId="0" fillId="0" borderId="10" xfId="32" applyFont="1" applyBorder="1" applyAlignment="1" applyProtection="1">
      <alignment horizontal="left" indent="1"/>
      <protection/>
    </xf>
    <xf numFmtId="0" fontId="0" fillId="0" borderId="4" xfId="32" applyFont="1" applyBorder="1" applyProtection="1">
      <alignment/>
      <protection/>
    </xf>
    <xf numFmtId="171" fontId="0" fillId="0" borderId="4" xfId="32" applyNumberFormat="1" applyFont="1" applyBorder="1" applyProtection="1">
      <alignment/>
      <protection/>
    </xf>
    <xf numFmtId="171" fontId="0" fillId="0" borderId="0" xfId="32" applyNumberFormat="1" applyFont="1" applyBorder="1" applyProtection="1">
      <alignment/>
      <protection/>
    </xf>
    <xf numFmtId="0" fontId="0" fillId="0" borderId="4" xfId="32" applyFont="1" applyBorder="1" applyAlignment="1" applyProtection="1">
      <alignment horizontal="justify" vertical="center" wrapText="1"/>
      <protection/>
    </xf>
    <xf numFmtId="0" fontId="8" fillId="0" borderId="0" xfId="32" applyFont="1" applyAlignment="1" applyProtection="1">
      <alignment horizontal="justify" vertical="center" wrapText="1"/>
      <protection locked="0"/>
    </xf>
    <xf numFmtId="0" fontId="8" fillId="0" borderId="0" xfId="32" applyFont="1" applyBorder="1" applyAlignment="1">
      <alignment horizontal="justify" vertical="center" wrapText="1"/>
      <protection/>
    </xf>
    <xf numFmtId="0" fontId="8" fillId="0" borderId="0" xfId="32" applyFont="1" applyAlignment="1">
      <alignment horizontal="justify" vertical="center" wrapText="1"/>
      <protection/>
    </xf>
    <xf numFmtId="168" fontId="0" fillId="0" borderId="1" xfId="0" applyFont="1" applyBorder="1" applyAlignment="1" applyProtection="1">
      <alignment horizontal="centerContinuous" vertical="center"/>
      <protection/>
    </xf>
    <xf numFmtId="168" fontId="0" fillId="0" borderId="9" xfId="0" applyFont="1" applyBorder="1" applyAlignment="1" applyProtection="1">
      <alignment horizontal="centerContinuous" vertical="center"/>
      <protection/>
    </xf>
    <xf numFmtId="168" fontId="0" fillId="0" borderId="1" xfId="0" applyFont="1" applyBorder="1" applyAlignment="1" applyProtection="1">
      <alignment vertical="center"/>
      <protection/>
    </xf>
    <xf numFmtId="0" fontId="0" fillId="0" borderId="9" xfId="0" applyNumberFormat="1" applyFont="1" applyBorder="1" applyAlignment="1" applyProtection="1">
      <alignment vertical="center"/>
      <protection/>
    </xf>
    <xf numFmtId="168" fontId="0" fillId="0" borderId="10" xfId="0" applyFont="1" applyBorder="1" applyAlignment="1" applyProtection="1">
      <alignment vertical="center"/>
      <protection/>
    </xf>
    <xf numFmtId="168" fontId="0" fillId="0" borderId="9" xfId="0" applyFont="1" applyBorder="1" applyAlignment="1" applyProtection="1">
      <alignment vertical="center"/>
      <protection/>
    </xf>
    <xf numFmtId="0" fontId="0" fillId="0" borderId="0" xfId="0" applyNumberFormat="1" applyFont="1" applyBorder="1" applyAlignment="1" applyProtection="1">
      <alignment vertical="center"/>
      <protection/>
    </xf>
    <xf numFmtId="168" fontId="0" fillId="0" borderId="4" xfId="0" applyFont="1" applyBorder="1" applyAlignment="1" applyProtection="1">
      <alignment vertical="center"/>
      <protection locked="0"/>
    </xf>
    <xf numFmtId="168" fontId="0" fillId="0" borderId="5" xfId="0" applyFont="1" applyBorder="1" applyAlignment="1" applyProtection="1">
      <alignment vertical="center"/>
      <protection locked="0"/>
    </xf>
    <xf numFmtId="49" fontId="0" fillId="0" borderId="0" xfId="42" applyNumberFormat="1" applyFont="1" applyAlignment="1" applyProtection="1">
      <alignment vertical="center"/>
      <protection/>
    </xf>
    <xf numFmtId="49" fontId="0" fillId="0" borderId="0" xfId="42" applyNumberFormat="1" applyFont="1" applyAlignment="1" applyProtection="1">
      <alignment horizontal="centerContinuous" vertical="center"/>
      <protection/>
    </xf>
    <xf numFmtId="168" fontId="7" fillId="0" borderId="4" xfId="0" applyFont="1" applyBorder="1" applyAlignment="1" applyProtection="1">
      <alignment vertical="center"/>
      <protection/>
    </xf>
    <xf numFmtId="0" fontId="8" fillId="0" borderId="0" xfId="33" applyProtection="1">
      <alignment/>
      <protection/>
    </xf>
    <xf numFmtId="0" fontId="8" fillId="0" borderId="0" xfId="33" applyFont="1" applyProtection="1" quotePrefix="1">
      <alignment/>
      <protection/>
    </xf>
    <xf numFmtId="0" fontId="8" fillId="0" borderId="0" xfId="33" applyFont="1" applyAlignment="1" applyProtection="1" quotePrefix="1">
      <alignment horizontal="right" vertical="center"/>
      <protection/>
    </xf>
    <xf numFmtId="0" fontId="8" fillId="0" borderId="0" xfId="33" applyProtection="1">
      <alignment/>
      <protection locked="0"/>
    </xf>
    <xf numFmtId="0" fontId="8" fillId="0" borderId="0" xfId="33" applyBorder="1" applyProtection="1">
      <alignment/>
      <protection/>
    </xf>
    <xf numFmtId="0" fontId="8" fillId="0" borderId="0" xfId="33" applyAlignment="1" applyProtection="1">
      <alignment horizontal="center" vertical="center"/>
      <protection/>
    </xf>
    <xf numFmtId="0" fontId="0" fillId="0" borderId="0" xfId="33" applyFont="1" applyBorder="1" applyProtection="1">
      <alignment/>
      <protection/>
    </xf>
    <xf numFmtId="0" fontId="0" fillId="0" borderId="0" xfId="33" applyFont="1" applyProtection="1">
      <alignment/>
      <protection/>
    </xf>
    <xf numFmtId="0" fontId="0" fillId="0" borderId="0" xfId="33" applyFont="1" applyProtection="1">
      <alignment/>
      <protection locked="0"/>
    </xf>
    <xf numFmtId="0" fontId="0" fillId="0" borderId="1" xfId="33" applyFont="1" applyBorder="1" applyProtection="1">
      <alignment/>
      <protection/>
    </xf>
    <xf numFmtId="0" fontId="0" fillId="0" borderId="2" xfId="33" applyFont="1" applyBorder="1" applyProtection="1">
      <alignment/>
      <protection/>
    </xf>
    <xf numFmtId="0" fontId="0" fillId="0" borderId="3" xfId="33" applyFont="1" applyBorder="1" applyProtection="1">
      <alignment/>
      <protection/>
    </xf>
    <xf numFmtId="168" fontId="0" fillId="0" borderId="3" xfId="33" applyNumberFormat="1" applyFont="1" applyBorder="1" applyProtection="1">
      <alignment/>
      <protection/>
    </xf>
    <xf numFmtId="168" fontId="0" fillId="0" borderId="3" xfId="33" applyNumberFormat="1" applyFont="1" applyBorder="1" applyProtection="1">
      <alignment/>
      <protection locked="0"/>
    </xf>
    <xf numFmtId="0" fontId="7" fillId="0" borderId="0" xfId="33" applyFont="1" applyBorder="1" applyProtection="1">
      <alignment/>
      <protection/>
    </xf>
    <xf numFmtId="168" fontId="7" fillId="0" borderId="3" xfId="33" applyNumberFormat="1" applyFont="1" applyBorder="1" applyProtection="1">
      <alignment/>
      <protection/>
    </xf>
    <xf numFmtId="0" fontId="0" fillId="0" borderId="0" xfId="33" applyFont="1" applyAlignment="1" applyProtection="1">
      <alignment horizontal="left" vertical="center"/>
      <protection/>
    </xf>
    <xf numFmtId="0" fontId="0" fillId="0" borderId="0" xfId="33" applyFont="1" applyAlignment="1" applyProtection="1">
      <alignment vertical="center"/>
      <protection/>
    </xf>
    <xf numFmtId="168" fontId="0" fillId="0" borderId="3" xfId="0" applyFont="1" applyBorder="1" applyAlignment="1" applyProtection="1">
      <alignment horizontal="center" vertical="center"/>
      <protection/>
    </xf>
    <xf numFmtId="168" fontId="0" fillId="0" borderId="11" xfId="0" applyFont="1" applyBorder="1" applyAlignment="1" applyProtection="1">
      <alignment horizontal="center" vertical="center" wrapText="1"/>
      <protection/>
    </xf>
    <xf numFmtId="168" fontId="0" fillId="0" borderId="1" xfId="0" applyFont="1" applyBorder="1" applyAlignment="1" applyProtection="1">
      <alignment vertical="center"/>
      <protection/>
    </xf>
    <xf numFmtId="168" fontId="0" fillId="0" borderId="2" xfId="0" applyFont="1" applyBorder="1" applyAlignment="1" applyProtection="1">
      <alignment vertical="center"/>
      <protection/>
    </xf>
    <xf numFmtId="168" fontId="0" fillId="0" borderId="0" xfId="0" applyFont="1" applyBorder="1" applyAlignment="1" applyProtection="1">
      <alignment vertical="center" wrapText="1"/>
      <protection/>
    </xf>
    <xf numFmtId="168" fontId="0" fillId="0" borderId="0" xfId="0" applyFont="1" applyBorder="1" applyAlignment="1" applyProtection="1">
      <alignment horizontal="left" vertical="center"/>
      <protection/>
    </xf>
    <xf numFmtId="178" fontId="0" fillId="0" borderId="3" xfId="0" applyNumberFormat="1" applyFont="1" applyBorder="1" applyAlignment="1" applyProtection="1">
      <alignment vertical="center"/>
      <protection/>
    </xf>
    <xf numFmtId="178" fontId="0" fillId="0" borderId="3" xfId="0" applyNumberFormat="1" applyFont="1" applyBorder="1" applyAlignment="1" applyProtection="1">
      <alignment vertical="center"/>
      <protection locked="0"/>
    </xf>
    <xf numFmtId="168" fontId="0" fillId="0" borderId="0" xfId="0" applyFont="1" applyBorder="1" applyAlignment="1" applyProtection="1">
      <alignment vertical="center"/>
      <protection/>
    </xf>
    <xf numFmtId="168" fontId="0" fillId="0" borderId="1" xfId="0" applyFont="1" applyBorder="1" applyAlignment="1" applyProtection="1">
      <alignment vertical="center"/>
      <protection/>
    </xf>
    <xf numFmtId="168" fontId="7" fillId="0" borderId="0" xfId="0" applyFont="1" applyBorder="1" applyAlignment="1" applyProtection="1">
      <alignment horizontal="left" vertical="center"/>
      <protection/>
    </xf>
    <xf numFmtId="168" fontId="7" fillId="0" borderId="0" xfId="0" applyFont="1" applyFill="1" applyBorder="1" applyAlignment="1" applyProtection="1">
      <alignment horizontal="right" vertical="top"/>
      <protection/>
    </xf>
    <xf numFmtId="168" fontId="0" fillId="0" borderId="1" xfId="0" applyFont="1" applyBorder="1" applyAlignment="1" applyProtection="1">
      <alignment/>
      <protection/>
    </xf>
    <xf numFmtId="168" fontId="0" fillId="0" borderId="0" xfId="34" applyProtection="1">
      <alignment horizontal="centerContinuous" vertical="center"/>
      <protection/>
    </xf>
    <xf numFmtId="0" fontId="8" fillId="0" borderId="0" xfId="34" applyNumberFormat="1" applyFont="1" applyAlignment="1" applyProtection="1" quotePrefix="1">
      <alignment horizontal="right" vertical="center"/>
      <protection/>
    </xf>
    <xf numFmtId="168" fontId="0" fillId="0" borderId="0" xfId="34" applyAlignment="1" applyProtection="1">
      <alignment vertical="center"/>
      <protection/>
    </xf>
    <xf numFmtId="168" fontId="0" fillId="0" borderId="0" xfId="34" applyProtection="1">
      <alignment horizontal="centerContinuous" vertical="center"/>
      <protection locked="0"/>
    </xf>
    <xf numFmtId="168" fontId="0" fillId="0" borderId="0" xfId="34" applyAlignment="1" applyProtection="1">
      <alignment horizontal="centerContinuous" vertical="center"/>
      <protection/>
    </xf>
    <xf numFmtId="168" fontId="0" fillId="0" borderId="0" xfId="34" applyAlignment="1" applyProtection="1">
      <alignment horizontal="center" vertical="center"/>
      <protection/>
    </xf>
    <xf numFmtId="168" fontId="16" fillId="0" borderId="0" xfId="34" applyFont="1" applyBorder="1" applyAlignment="1" applyProtection="1">
      <alignment horizontal="centerContinuous" vertical="center"/>
      <protection/>
    </xf>
    <xf numFmtId="168" fontId="0" fillId="0" borderId="2" xfId="34" applyBorder="1" applyAlignment="1" applyProtection="1">
      <alignment horizontal="center" vertical="center"/>
      <protection/>
    </xf>
    <xf numFmtId="168" fontId="0" fillId="0" borderId="1" xfId="34" applyBorder="1" applyProtection="1">
      <alignment horizontal="centerContinuous" vertical="center"/>
      <protection/>
    </xf>
    <xf numFmtId="168" fontId="0" fillId="0" borderId="2" xfId="34" applyBorder="1" applyProtection="1">
      <alignment horizontal="centerContinuous" vertical="center"/>
      <protection/>
    </xf>
    <xf numFmtId="168" fontId="0" fillId="0" borderId="3" xfId="34" applyBorder="1" applyAlignment="1" applyProtection="1">
      <alignment vertical="center"/>
      <protection/>
    </xf>
    <xf numFmtId="168" fontId="0" fillId="0" borderId="3" xfId="34" applyBorder="1" applyAlignment="1" applyProtection="1">
      <alignment horizontal="right" vertical="center"/>
      <protection/>
    </xf>
    <xf numFmtId="168" fontId="0" fillId="0" borderId="3" xfId="34" applyBorder="1" applyAlignment="1" applyProtection="1">
      <alignment vertical="center"/>
      <protection locked="0"/>
    </xf>
    <xf numFmtId="168" fontId="0" fillId="0" borderId="4" xfId="34" applyBorder="1" applyAlignment="1" applyProtection="1">
      <alignment vertical="center"/>
      <protection/>
    </xf>
    <xf numFmtId="168" fontId="0" fillId="0" borderId="4" xfId="34" applyBorder="1" applyAlignment="1" applyProtection="1">
      <alignment horizontal="right" vertical="center"/>
      <protection/>
    </xf>
    <xf numFmtId="168" fontId="0" fillId="0" borderId="0" xfId="34" applyBorder="1" applyAlignment="1" applyProtection="1">
      <alignment vertical="center"/>
      <protection/>
    </xf>
    <xf numFmtId="49" fontId="7" fillId="0" borderId="0" xfId="34" applyNumberFormat="1" applyFont="1" applyAlignment="1" applyProtection="1" quotePrefix="1">
      <alignment horizontal="right" vertical="center"/>
      <protection/>
    </xf>
    <xf numFmtId="168" fontId="7" fillId="0" borderId="4" xfId="34" applyFont="1" applyBorder="1" applyAlignment="1" applyProtection="1">
      <alignment vertical="center"/>
      <protection/>
    </xf>
    <xf numFmtId="168" fontId="7" fillId="0" borderId="3" xfId="34" applyFont="1" applyBorder="1" applyAlignment="1" applyProtection="1">
      <alignment vertical="center"/>
      <protection/>
    </xf>
    <xf numFmtId="168" fontId="0" fillId="0" borderId="0" xfId="34" applyBorder="1" applyProtection="1">
      <alignment horizontal="centerContinuous" vertical="center"/>
      <protection/>
    </xf>
    <xf numFmtId="168" fontId="0" fillId="0" borderId="0" xfId="34">
      <alignment horizontal="centerContinuous" vertical="center"/>
      <protection/>
    </xf>
    <xf numFmtId="168" fontId="0" fillId="0" borderId="0" xfId="34" applyProtection="1">
      <alignment horizontal="center" vertical="center"/>
      <protection/>
    </xf>
    <xf numFmtId="178" fontId="0" fillId="0" borderId="3" xfId="0" applyNumberFormat="1" applyFont="1" applyBorder="1" applyAlignment="1" applyProtection="1">
      <alignment vertical="center"/>
      <protection/>
    </xf>
    <xf numFmtId="178" fontId="0" fillId="0" borderId="3" xfId="0" applyNumberFormat="1" applyFont="1" applyBorder="1" applyAlignment="1" applyProtection="1">
      <alignment vertical="center"/>
      <protection locked="0"/>
    </xf>
    <xf numFmtId="169" fontId="15" fillId="0" borderId="0" xfId="42" applyFont="1" applyAlignment="1" applyProtection="1">
      <alignment horizontal="centerContinuous" vertical="center"/>
      <protection/>
    </xf>
    <xf numFmtId="178" fontId="15" fillId="0" borderId="3" xfId="0" applyNumberFormat="1" applyFont="1" applyBorder="1" applyAlignment="1" applyProtection="1">
      <alignment vertical="center"/>
      <protection locked="0"/>
    </xf>
    <xf numFmtId="49" fontId="0" fillId="0" borderId="0" xfId="0" applyNumberFormat="1" applyFont="1" applyAlignment="1" applyProtection="1">
      <alignment vertical="center"/>
      <protection/>
    </xf>
    <xf numFmtId="178" fontId="0" fillId="0" borderId="4" xfId="0" applyNumberFormat="1" applyFont="1" applyBorder="1" applyAlignment="1" applyProtection="1">
      <alignment vertical="center"/>
      <protection locked="0"/>
    </xf>
    <xf numFmtId="178" fontId="0" fillId="0" borderId="4"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locked="0"/>
    </xf>
    <xf numFmtId="168" fontId="5" fillId="0" borderId="11" xfId="39" applyFont="1" applyBorder="1" applyAlignment="1" applyProtection="1">
      <alignment horizontal="center" vertical="center"/>
      <protection/>
    </xf>
    <xf numFmtId="169" fontId="0" fillId="0" borderId="0" xfId="47" applyFont="1" applyProtection="1">
      <alignment vertical="center"/>
      <protection/>
    </xf>
    <xf numFmtId="168" fontId="26" fillId="0" borderId="0" xfId="39" applyFont="1" applyProtection="1">
      <alignment vertical="center"/>
      <protection/>
    </xf>
    <xf numFmtId="169" fontId="0" fillId="0" borderId="0" xfId="47" applyFont="1" applyProtection="1" quotePrefix="1">
      <alignment vertical="center"/>
      <protection/>
    </xf>
    <xf numFmtId="171" fontId="0" fillId="0" borderId="0" xfId="0" applyNumberFormat="1" applyBorder="1" applyAlignment="1" applyProtection="1">
      <alignment vertical="center"/>
      <protection/>
    </xf>
    <xf numFmtId="169" fontId="15" fillId="0" borderId="0" xfId="47" applyProtection="1" quotePrefix="1">
      <alignment vertical="center"/>
      <protection/>
    </xf>
    <xf numFmtId="49" fontId="0" fillId="0" borderId="0" xfId="47" applyNumberFormat="1" applyFont="1" applyProtection="1">
      <alignment vertical="center"/>
      <protection/>
    </xf>
    <xf numFmtId="49" fontId="0" fillId="0" borderId="0" xfId="47" applyNumberFormat="1" applyFont="1" applyProtection="1" quotePrefix="1">
      <alignment vertical="center"/>
      <protection/>
    </xf>
    <xf numFmtId="171" fontId="0" fillId="0" borderId="5" xfId="0" applyNumberFormat="1" applyFont="1" applyBorder="1" applyAlignment="1" applyProtection="1">
      <alignment vertical="center"/>
      <protection/>
    </xf>
    <xf numFmtId="171" fontId="0" fillId="0" borderId="0" xfId="0" applyNumberFormat="1" applyFont="1" applyBorder="1" applyAlignment="1" applyProtection="1">
      <alignment vertical="center"/>
      <protection/>
    </xf>
    <xf numFmtId="169" fontId="0" fillId="0" borderId="0" xfId="47" applyFont="1" applyBorder="1" applyProtection="1" quotePrefix="1">
      <alignment vertical="center"/>
      <protection/>
    </xf>
    <xf numFmtId="171" fontId="0" fillId="0" borderId="4" xfId="0" applyNumberFormat="1" applyFont="1" applyBorder="1" applyAlignment="1" applyProtection="1">
      <alignment vertical="center"/>
      <protection/>
    </xf>
    <xf numFmtId="169" fontId="0" fillId="0" borderId="5" xfId="47" applyFont="1" applyBorder="1" applyProtection="1" quotePrefix="1">
      <alignment vertical="center"/>
      <protection/>
    </xf>
    <xf numFmtId="169" fontId="16" fillId="0" borderId="0" xfId="47" applyFont="1" applyBorder="1" applyProtection="1" quotePrefix="1">
      <alignment vertical="center"/>
      <protection/>
    </xf>
    <xf numFmtId="169" fontId="0" fillId="0" borderId="0" xfId="47" applyNumberFormat="1" applyFont="1" applyBorder="1" applyProtection="1">
      <alignment vertical="center"/>
      <protection/>
    </xf>
    <xf numFmtId="49" fontId="0" fillId="0" borderId="0" xfId="47" applyNumberFormat="1" applyFont="1" applyBorder="1" applyProtection="1">
      <alignment vertical="center"/>
      <protection/>
    </xf>
    <xf numFmtId="0" fontId="0" fillId="0" borderId="5" xfId="0" applyNumberFormat="1" applyFont="1" applyBorder="1" applyAlignment="1" applyProtection="1">
      <alignment horizontal="left" vertical="center"/>
      <protection/>
    </xf>
    <xf numFmtId="169" fontId="16" fillId="0" borderId="5" xfId="47" applyFont="1" applyBorder="1" applyProtection="1" quotePrefix="1">
      <alignment vertical="center"/>
      <protection/>
    </xf>
    <xf numFmtId="49" fontId="0" fillId="0" borderId="5" xfId="47" applyNumberFormat="1" applyFont="1" applyBorder="1" applyProtection="1">
      <alignment vertical="center"/>
      <protection/>
    </xf>
    <xf numFmtId="171" fontId="0" fillId="0" borderId="0" xfId="0" applyNumberFormat="1" applyFont="1" applyBorder="1" applyAlignment="1" applyProtection="1">
      <alignment vertical="center"/>
      <protection locked="0"/>
    </xf>
    <xf numFmtId="168" fontId="27" fillId="0" borderId="0" xfId="0" applyFont="1" applyBorder="1" applyAlignment="1" applyProtection="1">
      <alignment/>
      <protection/>
    </xf>
    <xf numFmtId="0" fontId="8" fillId="0" borderId="0" xfId="35" applyFont="1" applyAlignment="1" applyProtection="1" quotePrefix="1">
      <alignment horizontal="left"/>
      <protection/>
    </xf>
    <xf numFmtId="0" fontId="0" fillId="0" borderId="0" xfId="35" applyFont="1" applyAlignment="1" applyProtection="1" quotePrefix="1">
      <alignment horizontal="left"/>
      <protection/>
    </xf>
    <xf numFmtId="0" fontId="0" fillId="0" borderId="0" xfId="35" applyFont="1" applyProtection="1">
      <alignment/>
      <protection/>
    </xf>
    <xf numFmtId="0" fontId="0" fillId="0" borderId="0" xfId="35" applyFont="1">
      <alignment/>
      <protection/>
    </xf>
    <xf numFmtId="0" fontId="0" fillId="0" borderId="0" xfId="35" applyFont="1" applyAlignment="1" applyProtection="1">
      <alignment horizontal="right"/>
      <protection/>
    </xf>
    <xf numFmtId="0" fontId="5" fillId="0" borderId="0" xfId="35" applyFont="1" applyAlignment="1" applyProtection="1">
      <alignment horizontal="right"/>
      <protection/>
    </xf>
    <xf numFmtId="0" fontId="0" fillId="0" borderId="11" xfId="35" applyFont="1" applyBorder="1" applyAlignment="1" applyProtection="1">
      <alignment horizontal="right"/>
      <protection/>
    </xf>
    <xf numFmtId="0" fontId="0" fillId="0" borderId="11" xfId="35" applyFont="1" applyBorder="1" applyProtection="1">
      <alignment/>
      <protection/>
    </xf>
    <xf numFmtId="0" fontId="0" fillId="0" borderId="0" xfId="35" applyFont="1" applyBorder="1" applyAlignment="1" applyProtection="1">
      <alignment horizontal="center" vertical="center" wrapText="1"/>
      <protection/>
    </xf>
    <xf numFmtId="0" fontId="0" fillId="0" borderId="0" xfId="35" applyFont="1" applyAlignment="1" applyProtection="1">
      <alignment/>
      <protection/>
    </xf>
    <xf numFmtId="0" fontId="0" fillId="0" borderId="0" xfId="35" applyFont="1" applyBorder="1" applyAlignment="1" applyProtection="1">
      <alignment horizontal="right" vertical="center" wrapText="1"/>
      <protection/>
    </xf>
    <xf numFmtId="0" fontId="0" fillId="0" borderId="0" xfId="35" applyFont="1" applyBorder="1" applyAlignment="1" applyProtection="1">
      <alignment horizontal="center" vertical="center"/>
      <protection/>
    </xf>
    <xf numFmtId="169" fontId="0" fillId="0" borderId="3" xfId="42" applyNumberFormat="1" applyFont="1" applyBorder="1" applyAlignment="1" applyProtection="1" quotePrefix="1">
      <alignment horizontal="left" vertical="center" indent="1"/>
      <protection/>
    </xf>
    <xf numFmtId="169" fontId="0" fillId="0" borderId="5" xfId="42" applyNumberFormat="1" applyFont="1" applyBorder="1" applyAlignment="1" applyProtection="1" quotePrefix="1">
      <alignment horizontal="left" vertical="center" indent="1"/>
      <protection/>
    </xf>
    <xf numFmtId="168" fontId="0" fillId="0" borderId="0" xfId="35" applyNumberFormat="1" applyFont="1" applyBorder="1" applyProtection="1">
      <alignment/>
      <protection locked="0"/>
    </xf>
    <xf numFmtId="168" fontId="0" fillId="0" borderId="4" xfId="35" applyNumberFormat="1" applyFont="1" applyBorder="1" applyProtection="1">
      <alignment/>
      <protection locked="0"/>
    </xf>
    <xf numFmtId="168" fontId="0" fillId="0" borderId="4" xfId="35" applyNumberFormat="1" applyFont="1" applyBorder="1" applyProtection="1">
      <alignment/>
      <protection/>
    </xf>
    <xf numFmtId="197" fontId="0" fillId="0" borderId="0" xfId="35" applyNumberFormat="1" applyFont="1" applyProtection="1">
      <alignment/>
      <protection/>
    </xf>
    <xf numFmtId="168" fontId="0" fillId="0" borderId="0" xfId="35" applyNumberFormat="1" applyFont="1" applyBorder="1" applyProtection="1">
      <alignment/>
      <protection/>
    </xf>
    <xf numFmtId="169" fontId="0" fillId="0" borderId="3" xfId="35" applyNumberFormat="1" applyFont="1" applyBorder="1" applyAlignment="1" applyProtection="1">
      <alignment horizontal="left" indent="1"/>
      <protection/>
    </xf>
    <xf numFmtId="169" fontId="0" fillId="0" borderId="5" xfId="35" applyNumberFormat="1" applyFont="1" applyBorder="1" applyAlignment="1" applyProtection="1">
      <alignment horizontal="left" indent="1"/>
      <protection/>
    </xf>
    <xf numFmtId="0" fontId="7" fillId="0" borderId="3" xfId="35" applyNumberFormat="1" applyFont="1" applyBorder="1" applyAlignment="1" applyProtection="1">
      <alignment horizontal="right" indent="1"/>
      <protection/>
    </xf>
    <xf numFmtId="169" fontId="7" fillId="0" borderId="5" xfId="35" applyNumberFormat="1" applyFont="1" applyBorder="1" applyAlignment="1" applyProtection="1">
      <alignment horizontal="left" indent="1"/>
      <protection/>
    </xf>
    <xf numFmtId="168" fontId="7" fillId="0" borderId="0" xfId="35" applyNumberFormat="1" applyFont="1" applyBorder="1" applyProtection="1">
      <alignment/>
      <protection/>
    </xf>
    <xf numFmtId="168" fontId="7" fillId="0" borderId="4" xfId="35" applyNumberFormat="1" applyFont="1" applyBorder="1" applyProtection="1">
      <alignment/>
      <protection/>
    </xf>
    <xf numFmtId="197" fontId="7" fillId="0" borderId="0" xfId="35" applyNumberFormat="1" applyFont="1" applyProtection="1">
      <alignment/>
      <protection/>
    </xf>
    <xf numFmtId="0" fontId="0" fillId="0" borderId="0" xfId="35" applyFont="1" applyBorder="1" applyProtection="1">
      <alignment/>
      <protection/>
    </xf>
    <xf numFmtId="169" fontId="7" fillId="0" borderId="3" xfId="35" applyNumberFormat="1" applyFont="1" applyBorder="1" applyAlignment="1" applyProtection="1">
      <alignment horizontal="left" indent="1"/>
      <protection/>
    </xf>
    <xf numFmtId="0" fontId="7" fillId="0" borderId="0" xfId="35" applyNumberFormat="1" applyFont="1" applyBorder="1" applyAlignment="1" applyProtection="1">
      <alignment horizontal="right"/>
      <protection/>
    </xf>
    <xf numFmtId="169" fontId="7" fillId="0" borderId="0" xfId="35" applyNumberFormat="1" applyFont="1" applyBorder="1" applyAlignment="1" applyProtection="1">
      <alignment horizontal="left" indent="1"/>
      <protection/>
    </xf>
    <xf numFmtId="0" fontId="0" fillId="0" borderId="0" xfId="35" applyFont="1" applyAlignment="1" applyProtection="1">
      <alignment vertical="center"/>
      <protection/>
    </xf>
    <xf numFmtId="169" fontId="7" fillId="0" borderId="0" xfId="42" applyFont="1" applyBorder="1" applyProtection="1">
      <alignment vertical="center"/>
      <protection/>
    </xf>
    <xf numFmtId="0" fontId="0" fillId="0" borderId="0" xfId="35" applyFont="1" applyBorder="1" applyProtection="1">
      <alignment/>
      <protection/>
    </xf>
    <xf numFmtId="0" fontId="0" fillId="0" borderId="0" xfId="35" applyFont="1" applyProtection="1">
      <alignment/>
      <protection/>
    </xf>
    <xf numFmtId="0" fontId="0" fillId="0" borderId="0" xfId="35" applyFont="1" applyAlignment="1">
      <alignment horizontal="right" vertical="top" wrapText="1"/>
      <protection/>
    </xf>
    <xf numFmtId="0" fontId="0" fillId="0" borderId="0" xfId="35" applyFont="1" applyAlignment="1">
      <alignment horizontal="justify" vertical="top" wrapText="1"/>
      <protection/>
    </xf>
    <xf numFmtId="0" fontId="0" fillId="0" borderId="0" xfId="35" applyFont="1" applyAlignment="1">
      <alignment horizontal="right"/>
      <protection/>
    </xf>
    <xf numFmtId="0" fontId="0" fillId="0" borderId="0" xfId="35" applyFont="1" applyAlignment="1" applyProtection="1">
      <alignment horizontal="left"/>
      <protection/>
    </xf>
    <xf numFmtId="0" fontId="8" fillId="0" borderId="0" xfId="35" applyFont="1" applyAlignment="1" applyProtection="1" quotePrefix="1">
      <alignment horizontal="right"/>
      <protection/>
    </xf>
    <xf numFmtId="0" fontId="0" fillId="0" borderId="11" xfId="35" applyFont="1" applyBorder="1" applyAlignment="1" applyProtection="1">
      <alignment horizontal="left"/>
      <protection/>
    </xf>
    <xf numFmtId="0" fontId="0" fillId="0" borderId="11" xfId="35" applyFont="1" applyBorder="1" applyAlignment="1" applyProtection="1">
      <alignment/>
      <protection/>
    </xf>
    <xf numFmtId="0" fontId="0" fillId="0" borderId="12" xfId="35" applyFont="1" applyBorder="1" applyProtection="1">
      <alignment/>
      <protection/>
    </xf>
    <xf numFmtId="0" fontId="0" fillId="0" borderId="8" xfId="35" applyFont="1" applyBorder="1" applyAlignment="1" applyProtection="1">
      <alignment horizontal="center" vertical="center" wrapText="1"/>
      <protection/>
    </xf>
    <xf numFmtId="0" fontId="0" fillId="0" borderId="0" xfId="35" applyFont="1" applyBorder="1" applyAlignment="1" applyProtection="1">
      <alignment horizontal="left"/>
      <protection/>
    </xf>
    <xf numFmtId="168" fontId="0" fillId="0" borderId="3" xfId="35" applyNumberFormat="1" applyFont="1" applyBorder="1" applyProtection="1">
      <alignment/>
      <protection/>
    </xf>
    <xf numFmtId="0" fontId="0" fillId="0" borderId="0" xfId="35" applyFont="1" applyBorder="1" applyAlignment="1" applyProtection="1">
      <alignment/>
      <protection/>
    </xf>
    <xf numFmtId="0" fontId="10" fillId="0" borderId="0" xfId="35" applyFont="1" applyAlignment="1" applyProtection="1">
      <alignment vertical="center" wrapText="1"/>
      <protection/>
    </xf>
    <xf numFmtId="0" fontId="0" fillId="0" borderId="0" xfId="35" applyFont="1" applyAlignment="1" applyProtection="1">
      <alignment vertical="center" wrapText="1"/>
      <protection/>
    </xf>
    <xf numFmtId="0" fontId="0" fillId="0" borderId="0" xfId="35" applyFont="1" applyAlignment="1">
      <alignment horizontal="left"/>
      <protection/>
    </xf>
    <xf numFmtId="0" fontId="0" fillId="0" borderId="0" xfId="35" applyFont="1" applyAlignment="1">
      <alignment/>
      <protection/>
    </xf>
    <xf numFmtId="0" fontId="0" fillId="0" borderId="0" xfId="35" applyFont="1" applyBorder="1" applyAlignment="1" applyProtection="1">
      <alignment horizontal="right"/>
      <protection/>
    </xf>
    <xf numFmtId="0" fontId="0" fillId="0" borderId="5" xfId="35" applyFont="1" applyBorder="1" applyAlignment="1" applyProtection="1">
      <alignment horizontal="right"/>
      <protection/>
    </xf>
    <xf numFmtId="0" fontId="7" fillId="0" borderId="0" xfId="35" applyFont="1" applyAlignment="1" applyProtection="1">
      <alignment horizontal="left" indent="1"/>
      <protection/>
    </xf>
    <xf numFmtId="0" fontId="7" fillId="0" borderId="5" xfId="35" applyFont="1" applyBorder="1" applyProtection="1">
      <alignment/>
      <protection/>
    </xf>
    <xf numFmtId="0" fontId="0" fillId="0" borderId="4" xfId="35" applyFont="1" applyBorder="1" applyProtection="1">
      <alignment/>
      <protection/>
    </xf>
    <xf numFmtId="0" fontId="0" fillId="0" borderId="5" xfId="35" applyFont="1" applyBorder="1" applyProtection="1">
      <alignment/>
      <protection/>
    </xf>
    <xf numFmtId="183" fontId="0" fillId="0" borderId="0" xfId="35" applyNumberFormat="1" applyFont="1" applyAlignment="1" applyProtection="1">
      <alignment horizontal="left" indent="1"/>
      <protection/>
    </xf>
    <xf numFmtId="0" fontId="7" fillId="0" borderId="0" xfId="35" applyFont="1" applyAlignment="1" applyProtection="1">
      <alignment horizontal="right" indent="1"/>
      <protection/>
    </xf>
    <xf numFmtId="0" fontId="7" fillId="0" borderId="5" xfId="35" applyFont="1" applyBorder="1" applyAlignment="1" applyProtection="1">
      <alignment horizontal="right" indent="1"/>
      <protection/>
    </xf>
    <xf numFmtId="0" fontId="0" fillId="0" borderId="0" xfId="35" applyFont="1" applyAlignment="1" applyProtection="1">
      <alignment horizontal="right" vertical="center"/>
      <protection/>
    </xf>
    <xf numFmtId="0" fontId="0" fillId="0" borderId="0" xfId="35" applyFont="1" applyProtection="1">
      <alignment/>
      <protection locked="0"/>
    </xf>
    <xf numFmtId="0" fontId="0" fillId="0" borderId="0" xfId="35" applyFont="1" applyBorder="1" applyProtection="1">
      <alignment/>
      <protection locked="0"/>
    </xf>
    <xf numFmtId="0" fontId="8" fillId="0" borderId="0" xfId="35" applyFont="1" applyProtection="1">
      <alignment/>
      <protection/>
    </xf>
    <xf numFmtId="0" fontId="8" fillId="0" borderId="0" xfId="35" applyFont="1" applyAlignment="1" applyProtection="1">
      <alignment/>
      <protection/>
    </xf>
    <xf numFmtId="0" fontId="8" fillId="0" borderId="0" xfId="35" applyFont="1">
      <alignment/>
      <protection/>
    </xf>
    <xf numFmtId="0" fontId="7" fillId="0" borderId="0" xfId="35" applyFont="1" applyAlignment="1" applyProtection="1">
      <alignment horizontal="right"/>
      <protection/>
    </xf>
    <xf numFmtId="0" fontId="0" fillId="0" borderId="3" xfId="35" applyFont="1" applyBorder="1" applyProtection="1">
      <alignment/>
      <protection/>
    </xf>
    <xf numFmtId="197" fontId="0" fillId="0" borderId="4" xfId="35" applyNumberFormat="1" applyFont="1" applyBorder="1" applyProtection="1">
      <alignment/>
      <protection/>
    </xf>
    <xf numFmtId="168" fontId="7" fillId="0" borderId="3" xfId="35" applyNumberFormat="1" applyFont="1" applyBorder="1" applyProtection="1">
      <alignment/>
      <protection/>
    </xf>
    <xf numFmtId="0" fontId="0" fillId="0" borderId="3" xfId="35" applyFont="1" applyBorder="1" applyAlignment="1" applyProtection="1">
      <alignment horizontal="right"/>
      <protection/>
    </xf>
    <xf numFmtId="0" fontId="7" fillId="0" borderId="0" xfId="35" applyFont="1" applyBorder="1" applyAlignment="1" applyProtection="1">
      <alignment horizontal="left" indent="1"/>
      <protection/>
    </xf>
    <xf numFmtId="0" fontId="0" fillId="0" borderId="0" xfId="35" applyFont="1" applyBorder="1" applyAlignment="1" applyProtection="1">
      <alignment horizontal="left" indent="1"/>
      <protection/>
    </xf>
    <xf numFmtId="183" fontId="0" fillId="0" borderId="0" xfId="35" applyNumberFormat="1" applyFont="1" applyBorder="1" applyAlignment="1" applyProtection="1">
      <alignment horizontal="left" indent="1"/>
      <protection/>
    </xf>
    <xf numFmtId="0" fontId="7" fillId="0" borderId="0" xfId="35" applyFont="1" applyBorder="1" applyAlignment="1" applyProtection="1">
      <alignment horizontal="right" indent="1"/>
      <protection/>
    </xf>
    <xf numFmtId="0" fontId="5" fillId="0" borderId="0" xfId="35" applyFont="1" applyAlignment="1">
      <alignment/>
      <protection/>
    </xf>
    <xf numFmtId="0" fontId="0" fillId="0" borderId="5" xfId="35" applyFont="1" applyBorder="1" applyAlignment="1" applyProtection="1">
      <alignment horizontal="left" indent="1"/>
      <protection/>
    </xf>
    <xf numFmtId="0" fontId="8" fillId="0" borderId="0" xfId="35" applyNumberFormat="1" applyFont="1" applyAlignment="1" applyProtection="1" quotePrefix="1">
      <alignment horizontal="right"/>
      <protection/>
    </xf>
    <xf numFmtId="0" fontId="8" fillId="0" borderId="0" xfId="35" applyNumberFormat="1" applyFont="1" applyAlignment="1" applyProtection="1" quotePrefix="1">
      <alignment horizontal="left"/>
      <protection/>
    </xf>
    <xf numFmtId="0" fontId="0" fillId="0" borderId="0" xfId="35" applyNumberFormat="1" applyFont="1" applyAlignment="1" applyProtection="1" quotePrefix="1">
      <alignment horizontal="right"/>
      <protection/>
    </xf>
    <xf numFmtId="0" fontId="5" fillId="0" borderId="0" xfId="35" applyFont="1" applyAlignment="1" applyProtection="1">
      <alignment/>
      <protection/>
    </xf>
    <xf numFmtId="0" fontId="0" fillId="0" borderId="4" xfId="35" applyFont="1" applyBorder="1" applyAlignment="1" applyProtection="1">
      <alignment horizontal="left"/>
      <protection/>
    </xf>
    <xf numFmtId="168" fontId="16" fillId="0" borderId="0" xfId="0" applyFont="1" applyBorder="1" applyAlignment="1" applyProtection="1">
      <alignment vertical="center"/>
      <protection locked="0"/>
    </xf>
    <xf numFmtId="168" fontId="0" fillId="0" borderId="3" xfId="0" applyBorder="1" applyAlignment="1" applyProtection="1">
      <alignment horizontal="center" vertical="center"/>
      <protection/>
    </xf>
    <xf numFmtId="0" fontId="0" fillId="0" borderId="3" xfId="23" applyFont="1" applyBorder="1" applyAlignment="1" applyProtection="1">
      <alignment horizontal="center" vertical="center" wrapText="1"/>
      <protection/>
    </xf>
    <xf numFmtId="0" fontId="0" fillId="0" borderId="9" xfId="23" applyFont="1" applyBorder="1" applyAlignment="1" applyProtection="1">
      <alignment horizontal="center" vertical="center" wrapText="1"/>
      <protection/>
    </xf>
    <xf numFmtId="0" fontId="0" fillId="0" borderId="0" xfId="23" applyFont="1" applyBorder="1" applyAlignment="1" applyProtection="1">
      <alignment horizontal="center" vertical="center" wrapText="1"/>
      <protection/>
    </xf>
    <xf numFmtId="0" fontId="0" fillId="0" borderId="5" xfId="23" applyFont="1" applyBorder="1" applyAlignment="1" applyProtection="1">
      <alignment horizontal="center" vertical="center" wrapText="1"/>
      <protection/>
    </xf>
    <xf numFmtId="0" fontId="0" fillId="0" borderId="11" xfId="23" applyFont="1" applyBorder="1" applyAlignment="1" applyProtection="1">
      <alignment horizontal="center" vertical="center" wrapText="1"/>
      <protection/>
    </xf>
    <xf numFmtId="0" fontId="0" fillId="0" borderId="14" xfId="23" applyFont="1" applyBorder="1" applyAlignment="1" applyProtection="1">
      <alignment horizontal="center" vertical="center" wrapText="1"/>
      <protection/>
    </xf>
    <xf numFmtId="169" fontId="0" fillId="0" borderId="0" xfId="42"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42"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0" fontId="0" fillId="0" borderId="4" xfId="23" applyFont="1" applyBorder="1" applyAlignment="1" applyProtection="1">
      <alignment horizontal="center" vertical="center" wrapText="1"/>
      <protection/>
    </xf>
    <xf numFmtId="0" fontId="0" fillId="0" borderId="13" xfId="23" applyFont="1" applyBorder="1" applyAlignment="1" applyProtection="1">
      <alignment horizontal="center" vertical="center" wrapText="1"/>
      <protection/>
    </xf>
    <xf numFmtId="0" fontId="0" fillId="0" borderId="0" xfId="23" applyFont="1" applyAlignment="1" applyProtection="1">
      <alignment horizontal="justify" vertical="top" wrapText="1"/>
      <protection/>
    </xf>
    <xf numFmtId="0" fontId="8" fillId="0" borderId="0" xfId="23" applyAlignment="1" applyProtection="1">
      <alignment horizontal="justify" vertical="top" wrapText="1"/>
      <protection/>
    </xf>
    <xf numFmtId="0" fontId="0" fillId="0" borderId="0" xfId="23" applyFont="1" applyAlignment="1" applyProtection="1">
      <alignment horizontal="center" vertical="center" wrapText="1"/>
      <protection/>
    </xf>
    <xf numFmtId="0" fontId="0" fillId="0" borderId="11" xfId="23" applyFont="1" applyBorder="1" applyAlignment="1" applyProtection="1">
      <alignment horizontal="center" vertical="center" wrapText="1"/>
      <protection/>
    </xf>
    <xf numFmtId="0" fontId="0" fillId="0" borderId="9" xfId="23" applyFont="1" applyBorder="1" applyAlignment="1" applyProtection="1">
      <alignment horizontal="center" vertical="center"/>
      <protection/>
    </xf>
    <xf numFmtId="0" fontId="0" fillId="0" borderId="5" xfId="23" applyFont="1" applyBorder="1" applyAlignment="1" applyProtection="1">
      <alignment horizontal="center" vertical="center"/>
      <protection/>
    </xf>
    <xf numFmtId="0" fontId="0" fillId="0" borderId="14" xfId="23" applyFont="1" applyBorder="1" applyAlignment="1" applyProtection="1">
      <alignment horizontal="center" vertical="center"/>
      <protection/>
    </xf>
    <xf numFmtId="0" fontId="0" fillId="0" borderId="10" xfId="23" applyFont="1" applyBorder="1" applyAlignment="1" applyProtection="1">
      <alignment horizontal="center" vertical="center" wrapText="1"/>
      <protection/>
    </xf>
    <xf numFmtId="0" fontId="0" fillId="0" borderId="6" xfId="23" applyFont="1" applyBorder="1" applyAlignment="1" applyProtection="1">
      <alignment horizontal="center" vertical="center"/>
      <protection/>
    </xf>
    <xf numFmtId="0" fontId="0" fillId="0" borderId="7" xfId="23" applyFont="1" applyBorder="1" applyAlignment="1" applyProtection="1">
      <alignment horizontal="center" vertical="center"/>
      <protection/>
    </xf>
    <xf numFmtId="0" fontId="0" fillId="0" borderId="4" xfId="23" applyFont="1" applyBorder="1" applyAlignment="1" applyProtection="1">
      <alignment vertical="center" wrapText="1"/>
      <protection/>
    </xf>
    <xf numFmtId="0" fontId="0" fillId="0" borderId="13" xfId="23" applyFont="1" applyBorder="1" applyAlignment="1" applyProtection="1">
      <alignment vertical="center" wrapText="1"/>
      <protection/>
    </xf>
    <xf numFmtId="0" fontId="0" fillId="0" borderId="0" xfId="23" applyFont="1" applyAlignment="1" applyProtection="1">
      <alignment horizontal="justify" vertical="top"/>
      <protection/>
    </xf>
    <xf numFmtId="0" fontId="8" fillId="0" borderId="0" xfId="23" applyAlignment="1" applyProtection="1">
      <alignment horizontal="justify" vertical="top"/>
      <protection/>
    </xf>
    <xf numFmtId="168" fontId="5" fillId="0" borderId="0" xfId="39" applyFont="1" applyAlignment="1" applyProtection="1">
      <alignment horizontal="center" vertical="center"/>
      <protection/>
    </xf>
    <xf numFmtId="0" fontId="0" fillId="0" borderId="1" xfId="23" applyFont="1" applyBorder="1" applyAlignment="1" applyProtection="1">
      <alignment horizontal="center" vertical="center" wrapText="1"/>
      <protection/>
    </xf>
    <xf numFmtId="0" fontId="8" fillId="0" borderId="14" xfId="22" applyFont="1" applyBorder="1" applyAlignment="1">
      <alignment/>
      <protection/>
    </xf>
    <xf numFmtId="0" fontId="0" fillId="0" borderId="10" xfId="23" applyFont="1" applyBorder="1" applyAlignment="1" applyProtection="1">
      <alignment horizontal="center" vertical="center"/>
      <protection/>
    </xf>
    <xf numFmtId="0" fontId="0" fillId="0" borderId="4" xfId="23" applyFont="1" applyBorder="1" applyAlignment="1" applyProtection="1">
      <alignment horizontal="center" vertical="center"/>
      <protection/>
    </xf>
    <xf numFmtId="0" fontId="0" fillId="0" borderId="13" xfId="23" applyFont="1" applyBorder="1" applyAlignment="1" applyProtection="1">
      <alignment horizontal="center" vertical="center"/>
      <protection/>
    </xf>
    <xf numFmtId="0" fontId="0" fillId="0" borderId="2" xfId="23" applyFont="1" applyBorder="1" applyAlignment="1" applyProtection="1">
      <alignment horizontal="center" vertical="center" wrapText="1"/>
      <protection/>
    </xf>
    <xf numFmtId="0" fontId="0" fillId="0" borderId="3" xfId="23" applyFont="1" applyBorder="1" applyAlignment="1" applyProtection="1">
      <alignment horizontal="center" vertical="center" wrapText="1"/>
      <protection/>
    </xf>
    <xf numFmtId="0" fontId="0" fillId="0" borderId="15" xfId="23" applyFont="1" applyBorder="1" applyAlignment="1" applyProtection="1">
      <alignment horizontal="center" vertical="center" wrapText="1"/>
      <protection/>
    </xf>
    <xf numFmtId="0" fontId="8" fillId="0" borderId="0" xfId="22" applyFont="1" applyBorder="1" applyAlignment="1">
      <alignment/>
      <protection/>
    </xf>
    <xf numFmtId="0" fontId="8" fillId="0" borderId="5" xfId="22" applyFont="1" applyBorder="1" applyAlignment="1">
      <alignment/>
      <protection/>
    </xf>
    <xf numFmtId="0" fontId="8" fillId="0" borderId="11" xfId="22" applyFont="1" applyBorder="1" applyAlignment="1">
      <alignment/>
      <protection/>
    </xf>
    <xf numFmtId="0" fontId="8" fillId="0" borderId="9" xfId="22" applyFont="1" applyBorder="1" applyAlignment="1">
      <alignment/>
      <protection/>
    </xf>
    <xf numFmtId="0" fontId="8" fillId="0" borderId="0" xfId="22" applyFont="1" applyAlignment="1">
      <alignment/>
      <protection/>
    </xf>
    <xf numFmtId="0" fontId="0" fillId="0" borderId="7" xfId="20" applyFont="1" applyBorder="1" applyAlignment="1" applyProtection="1">
      <alignment horizontal="center" vertical="center" wrapText="1"/>
      <protection/>
    </xf>
    <xf numFmtId="0" fontId="0" fillId="0" borderId="6" xfId="20" applyFont="1" applyBorder="1" applyAlignment="1">
      <alignment horizontal="center" vertical="center" wrapText="1"/>
      <protection/>
    </xf>
    <xf numFmtId="0" fontId="0" fillId="0" borderId="7" xfId="20" applyFont="1" applyBorder="1" applyAlignment="1">
      <alignment horizontal="center" vertical="center" wrapText="1"/>
      <protection/>
    </xf>
    <xf numFmtId="0" fontId="0" fillId="0" borderId="2" xfId="20" applyFont="1" applyBorder="1" applyAlignment="1">
      <alignment horizontal="center" vertical="center" wrapText="1"/>
      <protection/>
    </xf>
    <xf numFmtId="0" fontId="0" fillId="0" borderId="9" xfId="20" applyFont="1" applyBorder="1" applyAlignment="1">
      <alignment horizontal="center" vertical="center" wrapText="1"/>
      <protection/>
    </xf>
    <xf numFmtId="0" fontId="0" fillId="0" borderId="1" xfId="20" applyFont="1" applyBorder="1" applyAlignment="1">
      <alignment horizontal="center" vertical="center" wrapText="1"/>
      <protection/>
    </xf>
    <xf numFmtId="0" fontId="8" fillId="0" borderId="1" xfId="22" applyFont="1" applyBorder="1" applyAlignment="1">
      <alignment/>
      <protection/>
    </xf>
    <xf numFmtId="0" fontId="0" fillId="0" borderId="12" xfId="20" applyFont="1" applyBorder="1" applyAlignment="1" applyProtection="1">
      <alignment horizontal="center" vertical="center" wrapText="1"/>
      <protection/>
    </xf>
    <xf numFmtId="0" fontId="8" fillId="0" borderId="9" xfId="22" applyFont="1" applyBorder="1" applyAlignment="1">
      <alignment horizontal="center" vertical="center" wrapText="1"/>
      <protection/>
    </xf>
    <xf numFmtId="0" fontId="0" fillId="0" borderId="0" xfId="20" applyFont="1" applyBorder="1" applyAlignment="1" applyProtection="1">
      <alignment horizontal="center" vertical="center" wrapText="1"/>
      <protection/>
    </xf>
    <xf numFmtId="0" fontId="8" fillId="0" borderId="5" xfId="22" applyFont="1" applyBorder="1" applyAlignment="1">
      <alignment horizontal="center" vertical="center" wrapText="1"/>
      <protection/>
    </xf>
    <xf numFmtId="0" fontId="0" fillId="0" borderId="11" xfId="20" applyFont="1" applyBorder="1" applyAlignment="1" applyProtection="1">
      <alignment horizontal="center" vertical="center" wrapText="1"/>
      <protection/>
    </xf>
    <xf numFmtId="0" fontId="8" fillId="0" borderId="14" xfId="22" applyFont="1" applyBorder="1" applyAlignment="1">
      <alignment horizontal="center" vertical="center" wrapText="1"/>
      <protection/>
    </xf>
    <xf numFmtId="0" fontId="0" fillId="0" borderId="6" xfId="20" applyFont="1" applyBorder="1" applyAlignment="1" applyProtection="1">
      <alignment horizontal="center" vertical="center" wrapText="1"/>
      <protection/>
    </xf>
    <xf numFmtId="169" fontId="0" fillId="0" borderId="0" xfId="44" applyFont="1" applyAlignment="1" applyProtection="1">
      <alignment horizontal="center" vertical="center"/>
      <protection/>
    </xf>
    <xf numFmtId="0" fontId="8" fillId="0" borderId="0" xfId="22" applyFont="1" applyAlignment="1" applyProtection="1">
      <alignment horizontal="left" vertical="center"/>
      <protection/>
    </xf>
    <xf numFmtId="169" fontId="0" fillId="0" borderId="0" xfId="44" applyFont="1" applyAlignment="1" applyProtection="1">
      <alignment horizontal="left" vertical="center"/>
      <protection/>
    </xf>
    <xf numFmtId="0" fontId="0" fillId="0" borderId="1" xfId="20" applyFont="1" applyBorder="1" applyAlignment="1" applyProtection="1">
      <alignment horizontal="center" vertical="center" wrapText="1"/>
      <protection/>
    </xf>
    <xf numFmtId="0" fontId="0" fillId="0" borderId="0" xfId="22" applyFont="1" applyAlignment="1" applyProtection="1">
      <alignment horizontal="justify" vertical="top"/>
      <protection/>
    </xf>
    <xf numFmtId="0" fontId="8" fillId="0" borderId="0" xfId="22" applyFont="1" applyAlignment="1">
      <alignment horizontal="justify" vertical="top"/>
      <protection/>
    </xf>
    <xf numFmtId="0" fontId="0" fillId="0" borderId="14" xfId="22" applyFont="1" applyBorder="1" applyAlignment="1" applyProtection="1">
      <alignment horizontal="center" vertical="center" wrapText="1"/>
      <protection/>
    </xf>
    <xf numFmtId="0" fontId="0" fillId="0" borderId="6" xfId="22" applyFont="1" applyBorder="1" applyAlignment="1" applyProtection="1">
      <alignment horizontal="center" vertical="center"/>
      <protection/>
    </xf>
    <xf numFmtId="0" fontId="0" fillId="0" borderId="12" xfId="22" applyFont="1" applyBorder="1" applyAlignment="1" applyProtection="1">
      <alignment horizontal="center" vertical="center"/>
      <protection/>
    </xf>
    <xf numFmtId="0" fontId="0" fillId="0" borderId="7" xfId="22" applyFont="1" applyBorder="1" applyAlignment="1" applyProtection="1">
      <alignment horizontal="center" vertical="center"/>
      <protection/>
    </xf>
    <xf numFmtId="0" fontId="0" fillId="0" borderId="5" xfId="22" applyFont="1" applyBorder="1" applyAlignment="1" applyProtection="1">
      <alignment horizontal="center" vertical="center"/>
      <protection/>
    </xf>
    <xf numFmtId="0" fontId="0" fillId="0" borderId="14" xfId="22" applyFont="1" applyBorder="1" applyAlignment="1" applyProtection="1">
      <alignment horizontal="center" vertical="center"/>
      <protection/>
    </xf>
    <xf numFmtId="0" fontId="0" fillId="0" borderId="2" xfId="22" applyFont="1" applyBorder="1" applyAlignment="1" applyProtection="1">
      <alignment horizontal="center" vertical="center" wrapText="1"/>
      <protection/>
    </xf>
    <xf numFmtId="0" fontId="0" fillId="0" borderId="9" xfId="22" applyFont="1" applyBorder="1" applyAlignment="1" applyProtection="1">
      <alignment horizontal="center" vertical="center" wrapText="1"/>
      <protection/>
    </xf>
    <xf numFmtId="0" fontId="0" fillId="0" borderId="15" xfId="22" applyFont="1" applyBorder="1" applyAlignment="1" applyProtection="1">
      <alignment horizontal="center" vertical="center" wrapText="1"/>
      <protection/>
    </xf>
    <xf numFmtId="0" fontId="0" fillId="0" borderId="11" xfId="22" applyFont="1" applyBorder="1" applyAlignment="1" applyProtection="1">
      <alignment horizontal="center" vertical="center" wrapText="1"/>
      <protection/>
    </xf>
    <xf numFmtId="0" fontId="0" fillId="0" borderId="1" xfId="22" applyFont="1" applyBorder="1" applyAlignment="1" applyProtection="1">
      <alignment horizontal="center" vertical="center"/>
      <protection/>
    </xf>
    <xf numFmtId="0" fontId="0" fillId="0" borderId="0" xfId="22" applyFont="1" applyAlignment="1" applyProtection="1">
      <alignment horizontal="center" vertical="center"/>
      <protection/>
    </xf>
    <xf numFmtId="0" fontId="0" fillId="0" borderId="11" xfId="22" applyFont="1" applyBorder="1" applyAlignment="1" applyProtection="1">
      <alignment horizontal="center" vertical="center"/>
      <protection/>
    </xf>
    <xf numFmtId="0" fontId="0" fillId="0" borderId="9" xfId="22" applyFont="1" applyBorder="1" applyAlignment="1" applyProtection="1">
      <alignment horizontal="center" vertical="center"/>
      <protection/>
    </xf>
    <xf numFmtId="168" fontId="0" fillId="0" borderId="15" xfId="0" applyBorder="1" applyAlignment="1" applyProtection="1">
      <alignment horizontal="center" vertical="center" wrapText="1"/>
      <protection/>
    </xf>
    <xf numFmtId="168" fontId="0" fillId="0" borderId="14" xfId="0" applyBorder="1" applyAlignment="1" applyProtection="1">
      <alignment horizontal="center" vertical="center" wrapText="1"/>
      <protection/>
    </xf>
    <xf numFmtId="0" fontId="0" fillId="0" borderId="1" xfId="22" applyFont="1" applyBorder="1" applyAlignment="1" applyProtection="1">
      <alignment horizontal="center" vertical="center" wrapText="1"/>
      <protection/>
    </xf>
    <xf numFmtId="168" fontId="0" fillId="0" borderId="2" xfId="0" applyBorder="1" applyAlignment="1" applyProtection="1">
      <alignment horizontal="center" vertical="center" wrapText="1"/>
      <protection/>
    </xf>
    <xf numFmtId="168" fontId="0" fillId="0" borderId="9" xfId="0" applyBorder="1" applyAlignment="1" applyProtection="1">
      <alignment horizontal="center" vertical="center" wrapText="1"/>
      <protection/>
    </xf>
    <xf numFmtId="168" fontId="0" fillId="0" borderId="3" xfId="0" applyBorder="1" applyAlignment="1" applyProtection="1">
      <alignment horizontal="center" vertical="center" wrapText="1"/>
      <protection/>
    </xf>
    <xf numFmtId="168" fontId="0" fillId="0" borderId="5" xfId="0" applyBorder="1" applyAlignment="1" applyProtection="1">
      <alignment horizontal="center" vertical="center" wrapText="1"/>
      <protection/>
    </xf>
    <xf numFmtId="168" fontId="0" fillId="0" borderId="0" xfId="0" applyAlignment="1" applyProtection="1">
      <alignment horizontal="center" vertical="center"/>
      <protection locked="0"/>
    </xf>
    <xf numFmtId="217" fontId="0" fillId="0" borderId="3" xfId="0" applyNumberFormat="1" applyBorder="1" applyAlignment="1" applyProtection="1">
      <alignment vertical="center"/>
      <protection/>
    </xf>
    <xf numFmtId="220" fontId="0" fillId="0" borderId="3" xfId="0" applyNumberFormat="1" applyBorder="1" applyAlignment="1" applyProtection="1">
      <alignment vertical="center"/>
      <protection/>
    </xf>
    <xf numFmtId="217" fontId="0" fillId="0" borderId="0" xfId="0" applyNumberFormat="1" applyBorder="1" applyAlignment="1" applyProtection="1">
      <alignment vertical="center"/>
      <protection/>
    </xf>
    <xf numFmtId="217" fontId="0" fillId="0" borderId="3" xfId="0" applyNumberFormat="1" applyFont="1" applyBorder="1" applyAlignment="1" applyProtection="1">
      <alignment vertical="center"/>
      <protection/>
    </xf>
    <xf numFmtId="220" fontId="0" fillId="0" borderId="3" xfId="0" applyNumberFormat="1" applyFont="1" applyBorder="1" applyAlignment="1" applyProtection="1">
      <alignment vertical="center"/>
      <protection/>
    </xf>
    <xf numFmtId="217" fontId="0" fillId="0" borderId="0" xfId="0" applyNumberFormat="1" applyFont="1" applyBorder="1" applyAlignment="1" applyProtection="1">
      <alignment vertical="center"/>
      <protection/>
    </xf>
    <xf numFmtId="168" fontId="7" fillId="0" borderId="0" xfId="0" applyFont="1" applyAlignment="1" applyProtection="1">
      <alignment horizontal="center" vertical="center"/>
      <protection locked="0"/>
    </xf>
    <xf numFmtId="217" fontId="0" fillId="0" borderId="4" xfId="0" applyNumberFormat="1" applyFont="1" applyBorder="1" applyAlignment="1" applyProtection="1">
      <alignment vertical="center"/>
      <protection/>
    </xf>
    <xf numFmtId="220" fontId="0" fillId="0" borderId="0" xfId="0" applyNumberFormat="1" applyFont="1" applyBorder="1" applyAlignment="1" applyProtection="1">
      <alignment vertical="center"/>
      <protection/>
    </xf>
    <xf numFmtId="168" fontId="0" fillId="0" borderId="0" xfId="0" applyFont="1" applyAlignment="1" applyProtection="1">
      <alignment horizontal="center" vertical="center"/>
      <protection locked="0"/>
    </xf>
    <xf numFmtId="217" fontId="0" fillId="0" borderId="4" xfId="0" applyNumberFormat="1" applyFont="1" applyBorder="1" applyAlignment="1" applyProtection="1">
      <alignment vertical="center"/>
      <protection/>
    </xf>
    <xf numFmtId="217" fontId="0" fillId="0" borderId="0" xfId="0" applyNumberFormat="1" applyFont="1" applyBorder="1" applyAlignment="1" applyProtection="1">
      <alignment vertical="center"/>
      <protection/>
    </xf>
    <xf numFmtId="220" fontId="0" fillId="0" borderId="0" xfId="0" applyNumberFormat="1" applyFont="1" applyBorder="1" applyAlignment="1" applyProtection="1">
      <alignment vertical="center"/>
      <protection/>
    </xf>
    <xf numFmtId="217" fontId="0" fillId="0" borderId="3" xfId="0" applyNumberFormat="1" applyFont="1" applyBorder="1" applyAlignment="1" applyProtection="1">
      <alignment vertical="center"/>
      <protection/>
    </xf>
    <xf numFmtId="168" fontId="0" fillId="0" borderId="0" xfId="0" applyFont="1" applyAlignment="1" applyProtection="1">
      <alignment horizontal="center" vertical="center"/>
      <protection locked="0"/>
    </xf>
    <xf numFmtId="217" fontId="0" fillId="0" borderId="0" xfId="0" applyNumberFormat="1" applyFont="1" applyBorder="1" applyAlignment="1" applyProtection="1">
      <alignment vertical="center"/>
      <protection locked="0"/>
    </xf>
    <xf numFmtId="217" fontId="0" fillId="0" borderId="4" xfId="0" applyNumberFormat="1" applyFont="1" applyBorder="1" applyAlignment="1" applyProtection="1">
      <alignment vertical="center"/>
      <protection locked="0"/>
    </xf>
    <xf numFmtId="220" fontId="0" fillId="0" borderId="0" xfId="0" applyNumberFormat="1" applyFont="1" applyBorder="1" applyAlignment="1" applyProtection="1">
      <alignment vertical="center"/>
      <protection locked="0"/>
    </xf>
    <xf numFmtId="217" fontId="0" fillId="0" borderId="3" xfId="0" applyNumberFormat="1" applyFont="1" applyBorder="1" applyAlignment="1" applyProtection="1">
      <alignment vertical="center"/>
      <protection locked="0"/>
    </xf>
    <xf numFmtId="168" fontId="0" fillId="0" borderId="0" xfId="0" applyFont="1" applyBorder="1" applyAlignment="1" applyProtection="1">
      <alignment vertical="center"/>
      <protection locked="0"/>
    </xf>
    <xf numFmtId="217" fontId="7" fillId="0" borderId="4" xfId="0" applyNumberFormat="1" applyFont="1" applyBorder="1" applyAlignment="1" applyProtection="1">
      <alignment vertical="center"/>
      <protection locked="0"/>
    </xf>
    <xf numFmtId="217" fontId="7" fillId="0" borderId="0" xfId="0" applyNumberFormat="1" applyFont="1" applyBorder="1" applyAlignment="1" applyProtection="1">
      <alignment vertical="center"/>
      <protection locked="0"/>
    </xf>
    <xf numFmtId="220" fontId="7" fillId="0" borderId="0" xfId="0" applyNumberFormat="1" applyFont="1" applyBorder="1" applyAlignment="1" applyProtection="1">
      <alignment vertical="center"/>
      <protection locked="0"/>
    </xf>
    <xf numFmtId="217" fontId="7" fillId="0" borderId="3" xfId="0" applyNumberFormat="1" applyFont="1" applyBorder="1" applyAlignment="1" applyProtection="1">
      <alignment vertical="center"/>
      <protection locked="0"/>
    </xf>
    <xf numFmtId="168" fontId="0" fillId="0" borderId="0" xfId="0" applyNumberFormat="1" applyBorder="1" applyAlignment="1" applyProtection="1">
      <alignment horizontal="center" vertical="center"/>
      <protection locked="0"/>
    </xf>
    <xf numFmtId="168" fontId="0" fillId="0" borderId="3" xfId="0" applyNumberFormat="1" applyBorder="1" applyAlignment="1" applyProtection="1">
      <alignment horizontal="center" vertical="center"/>
      <protection locked="0"/>
    </xf>
    <xf numFmtId="168" fontId="0" fillId="0" borderId="3" xfId="0" applyNumberFormat="1" applyBorder="1" applyAlignment="1" applyProtection="1">
      <alignment horizontal="center" vertical="center"/>
      <protection/>
    </xf>
    <xf numFmtId="168" fontId="7" fillId="0" borderId="3" xfId="0" applyNumberFormat="1" applyFont="1" applyBorder="1" applyAlignment="1" applyProtection="1">
      <alignment horizontal="center" vertical="center"/>
      <protection/>
    </xf>
    <xf numFmtId="1" fontId="0" fillId="0" borderId="2" xfId="0" applyNumberFormat="1" applyBorder="1" applyAlignment="1" applyProtection="1" quotePrefix="1">
      <alignment horizontal="center" vertical="center"/>
      <protection/>
    </xf>
    <xf numFmtId="168" fontId="5" fillId="0" borderId="0" xfId="39" applyAlignment="1" applyProtection="1">
      <alignment horizontal="centerContinuous" vertical="center"/>
      <protection locked="0"/>
    </xf>
    <xf numFmtId="168" fontId="16" fillId="0" borderId="0" xfId="0" applyFont="1" applyBorder="1" applyAlignment="1" applyProtection="1">
      <alignment horizontal="centerContinuous" vertical="center"/>
      <protection locked="0"/>
    </xf>
    <xf numFmtId="169" fontId="0" fillId="0" borderId="0" xfId="0" applyNumberFormat="1" applyBorder="1" applyAlignment="1" applyProtection="1">
      <alignment horizontal="center" vertical="center"/>
      <protection/>
    </xf>
    <xf numFmtId="169" fontId="0" fillId="0" borderId="0" xfId="0" applyNumberFormat="1" applyBorder="1" applyAlignment="1" applyProtection="1">
      <alignment horizontal="center" vertical="center"/>
      <protection locked="0"/>
    </xf>
    <xf numFmtId="169" fontId="0" fillId="0" borderId="0" xfId="0" applyNumberFormat="1" applyAlignment="1" applyProtection="1">
      <alignment horizontal="center" vertical="center"/>
      <protection/>
    </xf>
    <xf numFmtId="169" fontId="0" fillId="0" borderId="3" xfId="0" applyNumberFormat="1" applyBorder="1" applyAlignment="1" applyProtection="1">
      <alignment horizontal="center" vertical="center"/>
      <protection locked="0"/>
    </xf>
    <xf numFmtId="168" fontId="0" fillId="0" borderId="0" xfId="0" applyBorder="1" applyAlignment="1" applyProtection="1">
      <alignment/>
      <protection locked="0"/>
    </xf>
    <xf numFmtId="168" fontId="5" fillId="0" borderId="0" xfId="39" applyFont="1" applyAlignment="1" applyProtection="1">
      <alignment horizontal="center" vertical="center"/>
      <protection/>
    </xf>
    <xf numFmtId="168" fontId="0" fillId="0" borderId="0" xfId="0" applyAlignment="1" applyProtection="1">
      <alignment horizontal="center" vertical="center"/>
      <protection/>
    </xf>
    <xf numFmtId="168" fontId="0" fillId="0" borderId="6" xfId="0" applyBorder="1" applyAlignment="1" applyProtection="1">
      <alignment horizontal="center" vertical="center"/>
      <protection/>
    </xf>
    <xf numFmtId="168" fontId="0" fillId="0" borderId="7" xfId="0" applyBorder="1" applyAlignment="1" applyProtection="1">
      <alignment horizontal="center" vertical="center"/>
      <protection/>
    </xf>
    <xf numFmtId="168" fontId="0" fillId="0" borderId="2" xfId="0" applyFont="1" applyBorder="1" applyAlignment="1" applyProtection="1">
      <alignment horizontal="center" vertical="center" wrapText="1"/>
      <protection/>
    </xf>
    <xf numFmtId="168" fontId="0" fillId="0" borderId="1" xfId="0" applyBorder="1" applyAlignment="1" applyProtection="1">
      <alignment horizontal="center" vertical="center"/>
      <protection/>
    </xf>
    <xf numFmtId="168" fontId="0" fillId="0" borderId="15" xfId="0" applyBorder="1" applyAlignment="1" applyProtection="1">
      <alignment horizontal="center" vertical="center"/>
      <protection/>
    </xf>
    <xf numFmtId="168" fontId="0" fillId="0" borderId="11" xfId="0" applyBorder="1" applyAlignment="1" applyProtection="1">
      <alignment horizontal="center" vertical="center"/>
      <protection/>
    </xf>
    <xf numFmtId="168" fontId="0" fillId="0" borderId="10" xfId="0" applyBorder="1" applyAlignment="1" applyProtection="1">
      <alignment horizontal="center" vertical="center"/>
      <protection/>
    </xf>
    <xf numFmtId="168" fontId="0" fillId="0" borderId="13" xfId="0" applyBorder="1" applyAlignment="1" applyProtection="1">
      <alignment horizontal="center" vertical="center"/>
      <protection/>
    </xf>
    <xf numFmtId="168" fontId="0" fillId="0" borderId="9" xfId="0" applyBorder="1" applyAlignment="1" applyProtection="1">
      <alignment horizontal="center" vertical="center"/>
      <protection/>
    </xf>
    <xf numFmtId="168" fontId="0" fillId="0" borderId="0" xfId="0" applyBorder="1" applyAlignment="1" applyProtection="1">
      <alignment horizontal="center" vertical="center"/>
      <protection/>
    </xf>
    <xf numFmtId="168" fontId="0" fillId="0" borderId="5" xfId="0" applyBorder="1" applyAlignment="1" applyProtection="1">
      <alignment horizontal="center" vertical="center"/>
      <protection/>
    </xf>
    <xf numFmtId="168" fontId="0" fillId="0" borderId="14" xfId="0" applyBorder="1" applyAlignment="1" applyProtection="1">
      <alignment horizontal="center" vertical="center"/>
      <protection/>
    </xf>
    <xf numFmtId="168" fontId="0" fillId="0" borderId="4" xfId="0" applyBorder="1" applyAlignment="1" applyProtection="1">
      <alignment horizontal="center" vertical="center"/>
      <protection/>
    </xf>
    <xf numFmtId="168" fontId="0" fillId="0" borderId="2" xfId="0" applyBorder="1" applyAlignment="1" applyProtection="1">
      <alignment horizontal="center" vertical="center"/>
      <protection/>
    </xf>
    <xf numFmtId="168" fontId="0" fillId="0" borderId="0" xfId="0" applyFont="1" applyAlignment="1" applyProtection="1">
      <alignment horizontal="justify" vertical="top"/>
      <protection/>
    </xf>
    <xf numFmtId="168" fontId="0" fillId="0" borderId="0" xfId="0" applyAlignment="1" applyProtection="1">
      <alignment horizontal="justify" vertical="top"/>
      <protection/>
    </xf>
    <xf numFmtId="168" fontId="0" fillId="0" borderId="10" xfId="0" applyBorder="1" applyAlignment="1" applyProtection="1">
      <alignment horizontal="center" vertical="center" wrapText="1"/>
      <protection/>
    </xf>
    <xf numFmtId="0" fontId="0" fillId="0" borderId="15" xfId="23" applyFont="1" applyBorder="1" applyAlignment="1" applyProtection="1">
      <alignment horizontal="center" vertical="center" wrapText="1"/>
      <protection/>
    </xf>
    <xf numFmtId="0" fontId="0" fillId="0" borderId="10" xfId="23" applyFont="1" applyBorder="1" applyAlignment="1" applyProtection="1">
      <alignment horizontal="center" vertical="center" wrapText="1"/>
      <protection/>
    </xf>
    <xf numFmtId="0" fontId="0" fillId="0" borderId="13" xfId="23" applyFont="1" applyBorder="1" applyAlignment="1" applyProtection="1">
      <alignment horizontal="center" vertical="center"/>
      <protection/>
    </xf>
    <xf numFmtId="169" fontId="0" fillId="0" borderId="0" xfId="42" applyNumberFormat="1" applyAlignment="1" applyProtection="1">
      <alignment horizontal="left" vertical="center"/>
      <protection/>
    </xf>
    <xf numFmtId="169" fontId="0" fillId="0" borderId="0" xfId="0" applyNumberFormat="1" applyAlignment="1" applyProtection="1">
      <alignment horizontal="left" vertical="center"/>
      <protection/>
    </xf>
    <xf numFmtId="169" fontId="0" fillId="0" borderId="0" xfId="42" applyAlignment="1" applyProtection="1">
      <alignment horizontal="left" vertical="center"/>
      <protection/>
    </xf>
    <xf numFmtId="168" fontId="0" fillId="0" borderId="0" xfId="0" applyAlignment="1" applyProtection="1">
      <alignment horizontal="left" vertical="center"/>
      <protection/>
    </xf>
    <xf numFmtId="169" fontId="0" fillId="0" borderId="0" xfId="42" applyFont="1" applyAlignment="1" applyProtection="1">
      <alignment horizontal="left" vertical="center"/>
      <protection/>
    </xf>
    <xf numFmtId="0" fontId="0" fillId="0" borderId="0" xfId="0" applyNumberFormat="1" applyFont="1" applyAlignment="1" applyProtection="1">
      <alignment horizontal="justify" vertical="top" wrapText="1"/>
      <protection/>
    </xf>
    <xf numFmtId="168" fontId="0" fillId="0" borderId="1" xfId="0" applyBorder="1" applyAlignment="1" applyProtection="1">
      <alignment horizontal="center" vertical="center" wrapText="1"/>
      <protection/>
    </xf>
    <xf numFmtId="168" fontId="0" fillId="0" borderId="0" xfId="0" applyBorder="1" applyAlignment="1" applyProtection="1">
      <alignment horizontal="center" vertical="center" wrapText="1"/>
      <protection/>
    </xf>
    <xf numFmtId="168" fontId="0" fillId="0" borderId="11" xfId="0" applyBorder="1" applyAlignment="1" applyProtection="1">
      <alignment horizontal="center" vertical="center" wrapText="1"/>
      <protection/>
    </xf>
    <xf numFmtId="168" fontId="5" fillId="0" borderId="0" xfId="0" applyFont="1" applyAlignment="1" applyProtection="1">
      <alignment horizontal="center" vertical="top" wrapText="1"/>
      <protection/>
    </xf>
    <xf numFmtId="168" fontId="5" fillId="0" borderId="0" xfId="0" applyFont="1" applyAlignment="1" applyProtection="1">
      <alignment horizontal="center" wrapText="1"/>
      <protection/>
    </xf>
    <xf numFmtId="169" fontId="0" fillId="0" borderId="0" xfId="42" applyNumberFormat="1" applyFont="1" applyAlignment="1" applyProtection="1">
      <alignment horizontal="left" vertical="center"/>
      <protection/>
    </xf>
    <xf numFmtId="168" fontId="0" fillId="0" borderId="6" xfId="0" applyFont="1" applyBorder="1" applyAlignment="1" applyProtection="1">
      <alignment horizontal="center" vertical="center"/>
      <protection/>
    </xf>
    <xf numFmtId="168" fontId="16" fillId="0" borderId="7" xfId="0" applyFont="1" applyBorder="1" applyAlignment="1" applyProtection="1">
      <alignment horizontal="center" vertical="center"/>
      <protection/>
    </xf>
    <xf numFmtId="168" fontId="0" fillId="0" borderId="3" xfId="0" applyBorder="1" applyAlignment="1" applyProtection="1">
      <alignment horizontal="center" vertical="center"/>
      <protection/>
    </xf>
    <xf numFmtId="0" fontId="0" fillId="0" borderId="0" xfId="24" applyFont="1" applyAlignment="1" applyProtection="1">
      <alignment horizontal="justify" vertical="top" wrapText="1"/>
      <protection/>
    </xf>
    <xf numFmtId="0" fontId="0" fillId="0" borderId="0" xfId="24" applyFont="1" applyAlignment="1" applyProtection="1">
      <alignment horizontal="justify" vertical="top"/>
      <protection/>
    </xf>
    <xf numFmtId="0" fontId="0" fillId="0" borderId="0" xfId="24" applyFont="1" applyAlignment="1" applyProtection="1">
      <alignment horizontal="left" vertical="center"/>
      <protection/>
    </xf>
    <xf numFmtId="183" fontId="0" fillId="0" borderId="0" xfId="45" applyFont="1" applyBorder="1" applyAlignment="1" applyProtection="1">
      <alignment horizontal="left" vertical="center"/>
      <protection/>
    </xf>
    <xf numFmtId="183" fontId="7" fillId="0" borderId="0" xfId="45" applyFont="1" applyAlignment="1" applyProtection="1">
      <alignment horizontal="left" vertical="center"/>
      <protection/>
    </xf>
    <xf numFmtId="183" fontId="0" fillId="0" borderId="0" xfId="45" applyNumberFormat="1" applyFont="1" applyAlignment="1" applyProtection="1">
      <alignment horizontal="left" vertical="center"/>
      <protection/>
    </xf>
    <xf numFmtId="183" fontId="0" fillId="0" borderId="0" xfId="24" applyNumberFormat="1" applyFont="1" applyAlignment="1" applyProtection="1">
      <alignment horizontal="left" vertical="center"/>
      <protection/>
    </xf>
    <xf numFmtId="183" fontId="0" fillId="0" borderId="0" xfId="45" applyFont="1" applyAlignment="1" applyProtection="1">
      <alignment horizontal="left" vertical="center"/>
      <protection/>
    </xf>
    <xf numFmtId="183" fontId="0" fillId="0" borderId="0" xfId="45" applyNumberFormat="1" applyFont="1" applyAlignment="1" applyProtection="1">
      <alignment horizontal="center" vertical="center"/>
      <protection/>
    </xf>
    <xf numFmtId="0" fontId="0" fillId="0" borderId="0" xfId="24" applyFont="1" applyAlignment="1" applyProtection="1">
      <alignment horizontal="center" vertical="center"/>
      <protection/>
    </xf>
    <xf numFmtId="183" fontId="0" fillId="0" borderId="0" xfId="45" applyNumberFormat="1" applyFont="1" applyAlignment="1" applyProtection="1">
      <alignment horizontal="left" vertical="center" indent="1"/>
      <protection/>
    </xf>
    <xf numFmtId="183" fontId="0" fillId="0" borderId="0" xfId="24" applyNumberFormat="1" applyFont="1" applyAlignment="1" applyProtection="1">
      <alignment horizontal="left" vertical="center" indent="1"/>
      <protection/>
    </xf>
    <xf numFmtId="183" fontId="0" fillId="0" borderId="0" xfId="24" applyNumberFormat="1" applyFont="1" applyAlignment="1" applyProtection="1">
      <alignment horizontal="center" vertical="center"/>
      <protection/>
    </xf>
    <xf numFmtId="0" fontId="0" fillId="0" borderId="0" xfId="24" applyFont="1" applyAlignment="1" applyProtection="1">
      <alignment horizontal="left" vertical="center" indent="1"/>
      <protection/>
    </xf>
    <xf numFmtId="0" fontId="0" fillId="0" borderId="1" xfId="24" applyFont="1" applyBorder="1" applyAlignment="1" applyProtection="1">
      <alignment horizontal="center" vertical="center" wrapText="1"/>
      <protection/>
    </xf>
    <xf numFmtId="0" fontId="0" fillId="0" borderId="1" xfId="24" applyFont="1" applyBorder="1" applyAlignment="1" applyProtection="1">
      <alignment horizontal="center" vertical="center"/>
      <protection/>
    </xf>
    <xf numFmtId="0" fontId="0" fillId="0" borderId="11" xfId="24" applyFont="1" applyBorder="1" applyAlignment="1" applyProtection="1">
      <alignment horizontal="center" vertical="center"/>
      <protection/>
    </xf>
    <xf numFmtId="0" fontId="0" fillId="0" borderId="9" xfId="24" applyFont="1" applyBorder="1" applyAlignment="1" applyProtection="1">
      <alignment horizontal="center" vertical="center"/>
      <protection/>
    </xf>
    <xf numFmtId="0" fontId="0" fillId="0" borderId="5" xfId="24" applyFont="1" applyBorder="1" applyAlignment="1" applyProtection="1">
      <alignment horizontal="center" vertical="center"/>
      <protection/>
    </xf>
    <xf numFmtId="0" fontId="0" fillId="0" borderId="14" xfId="24" applyFont="1" applyBorder="1" applyAlignment="1" applyProtection="1">
      <alignment horizontal="center" vertical="center"/>
      <protection/>
    </xf>
    <xf numFmtId="0" fontId="0" fillId="0" borderId="2" xfId="24" applyFont="1" applyBorder="1" applyAlignment="1" applyProtection="1">
      <alignment horizontal="center" vertical="center" wrapText="1"/>
      <protection/>
    </xf>
    <xf numFmtId="0" fontId="0" fillId="0" borderId="15" xfId="24" applyFont="1" applyBorder="1" applyAlignment="1" applyProtection="1">
      <alignment horizontal="center" vertical="center"/>
      <protection/>
    </xf>
    <xf numFmtId="0" fontId="0" fillId="0" borderId="10" xfId="24" applyFont="1" applyBorder="1" applyAlignment="1" applyProtection="1">
      <alignment horizontal="center" vertical="center" wrapText="1"/>
      <protection/>
    </xf>
    <xf numFmtId="0" fontId="0" fillId="0" borderId="13" xfId="24" applyFont="1" applyBorder="1" applyAlignment="1" applyProtection="1">
      <alignment horizontal="center" vertical="center"/>
      <protection/>
    </xf>
    <xf numFmtId="0" fontId="0" fillId="0" borderId="0" xfId="25" applyFont="1" applyAlignment="1" applyProtection="1">
      <alignment horizontal="justify" vertical="center" wrapText="1"/>
      <protection/>
    </xf>
    <xf numFmtId="0" fontId="0" fillId="0" borderId="1" xfId="25" applyFont="1" applyBorder="1" applyAlignment="1" applyProtection="1">
      <alignment horizontal="center" vertical="center" wrapText="1"/>
      <protection/>
    </xf>
    <xf numFmtId="0" fontId="0" fillId="0" borderId="11" xfId="25" applyFont="1" applyBorder="1" applyAlignment="1" applyProtection="1">
      <alignment horizontal="center" vertical="center"/>
      <protection/>
    </xf>
    <xf numFmtId="0" fontId="0" fillId="0" borderId="9" xfId="25" applyFont="1" applyBorder="1" applyAlignment="1" applyProtection="1">
      <alignment horizontal="center" vertical="center"/>
      <protection/>
    </xf>
    <xf numFmtId="0" fontId="0" fillId="0" borderId="14" xfId="25" applyFont="1" applyBorder="1" applyAlignment="1" applyProtection="1">
      <alignment horizontal="center" vertical="center"/>
      <protection/>
    </xf>
    <xf numFmtId="0" fontId="0" fillId="0" borderId="2" xfId="25" applyFont="1" applyBorder="1" applyAlignment="1" applyProtection="1">
      <alignment horizontal="center" vertical="center" wrapText="1"/>
      <protection/>
    </xf>
    <xf numFmtId="0" fontId="0" fillId="0" borderId="9" xfId="25" applyFont="1" applyBorder="1" applyAlignment="1" applyProtection="1">
      <alignment horizontal="center" vertical="center" wrapText="1"/>
      <protection/>
    </xf>
    <xf numFmtId="0" fontId="0" fillId="0" borderId="15" xfId="25" applyFont="1" applyBorder="1" applyAlignment="1" applyProtection="1">
      <alignment horizontal="center" vertical="center" wrapText="1"/>
      <protection/>
    </xf>
    <xf numFmtId="0" fontId="0" fillId="0" borderId="14" xfId="25" applyFont="1" applyBorder="1" applyAlignment="1" applyProtection="1">
      <alignment horizontal="center" vertical="center" wrapText="1"/>
      <protection/>
    </xf>
    <xf numFmtId="0" fontId="0" fillId="0" borderId="0" xfId="26" applyNumberFormat="1" applyFont="1" applyAlignment="1" applyProtection="1">
      <alignment horizontal="left" vertical="center"/>
      <protection/>
    </xf>
    <xf numFmtId="0" fontId="8" fillId="0" borderId="0" xfId="26" applyFont="1" applyAlignment="1">
      <alignment horizontal="left" vertical="center"/>
      <protection/>
    </xf>
    <xf numFmtId="0" fontId="19" fillId="0" borderId="0" xfId="26" applyFont="1" applyAlignment="1" applyProtection="1">
      <alignment horizontal="left" vertical="center"/>
      <protection/>
    </xf>
    <xf numFmtId="0" fontId="0" fillId="0" borderId="0" xfId="26" applyFont="1" applyAlignment="1" applyProtection="1">
      <alignment horizontal="left" vertical="center"/>
      <protection/>
    </xf>
    <xf numFmtId="169" fontId="0" fillId="0" borderId="0" xfId="42" applyFont="1" applyBorder="1" applyAlignment="1" applyProtection="1">
      <alignment horizontal="left" vertical="center"/>
      <protection/>
    </xf>
    <xf numFmtId="0" fontId="0" fillId="0" borderId="0" xfId="26" applyFont="1" applyAlignment="1" applyProtection="1">
      <alignment horizontal="justify" vertical="top"/>
      <protection/>
    </xf>
    <xf numFmtId="0" fontId="0" fillId="0" borderId="0" xfId="26" applyFont="1" applyAlignment="1" applyProtection="1">
      <alignment horizontal="justify" vertical="top"/>
      <protection/>
    </xf>
    <xf numFmtId="169" fontId="0" fillId="0" borderId="0" xfId="42" applyFont="1" applyBorder="1" applyAlignment="1" applyProtection="1">
      <alignment horizontal="left" vertical="center" indent="1"/>
      <protection/>
    </xf>
    <xf numFmtId="0" fontId="19" fillId="0" borderId="0" xfId="26" applyNumberFormat="1" applyFont="1" applyAlignment="1" applyProtection="1">
      <alignment horizontal="left" vertical="center"/>
      <protection/>
    </xf>
    <xf numFmtId="0" fontId="0" fillId="0" borderId="0" xfId="26" applyNumberFormat="1" applyFont="1" applyAlignment="1" applyProtection="1">
      <alignment horizontal="left" vertical="center"/>
      <protection/>
    </xf>
    <xf numFmtId="0" fontId="19" fillId="0" borderId="0" xfId="42" applyNumberFormat="1" applyFont="1" applyAlignment="1" applyProtection="1">
      <alignment horizontal="left" vertical="center"/>
      <protection/>
    </xf>
    <xf numFmtId="0" fontId="0" fillId="0" borderId="10" xfId="26" applyFont="1" applyBorder="1" applyAlignment="1" applyProtection="1">
      <alignment horizontal="center" vertical="center" wrapText="1"/>
      <protection/>
    </xf>
    <xf numFmtId="0" fontId="0" fillId="0" borderId="13" xfId="26" applyFont="1" applyBorder="1" applyAlignment="1" applyProtection="1">
      <alignment horizontal="center" vertical="center" wrapText="1"/>
      <protection/>
    </xf>
    <xf numFmtId="0" fontId="0" fillId="0" borderId="2" xfId="26" applyFont="1" applyBorder="1" applyAlignment="1" applyProtection="1">
      <alignment horizontal="center" vertical="center"/>
      <protection/>
    </xf>
    <xf numFmtId="0" fontId="0" fillId="0" borderId="15" xfId="26" applyFont="1" applyBorder="1" applyAlignment="1" applyProtection="1">
      <alignment horizontal="center" vertical="center"/>
      <protection/>
    </xf>
    <xf numFmtId="0" fontId="0" fillId="0" borderId="1" xfId="26" applyFont="1" applyBorder="1" applyAlignment="1" applyProtection="1">
      <alignment horizontal="center" vertical="center" wrapText="1"/>
      <protection/>
    </xf>
    <xf numFmtId="0" fontId="0" fillId="0" borderId="1" xfId="26" applyFont="1" applyBorder="1" applyAlignment="1" applyProtection="1">
      <alignment horizontal="center" vertical="center"/>
      <protection/>
    </xf>
    <xf numFmtId="0" fontId="0" fillId="0" borderId="0" xfId="26" applyFont="1" applyAlignment="1" applyProtection="1">
      <alignment horizontal="center" vertical="center"/>
      <protection/>
    </xf>
    <xf numFmtId="0" fontId="0" fillId="0" borderId="11" xfId="26" applyFont="1" applyBorder="1" applyAlignment="1" applyProtection="1">
      <alignment horizontal="center" vertical="center"/>
      <protection/>
    </xf>
    <xf numFmtId="0" fontId="0" fillId="0" borderId="9" xfId="26" applyFont="1" applyBorder="1" applyAlignment="1" applyProtection="1">
      <alignment horizontal="center" vertical="center"/>
      <protection/>
    </xf>
    <xf numFmtId="0" fontId="0" fillId="0" borderId="5" xfId="26" applyFont="1" applyBorder="1" applyAlignment="1" applyProtection="1">
      <alignment horizontal="center" vertical="center"/>
      <protection/>
    </xf>
    <xf numFmtId="0" fontId="0" fillId="0" borderId="14" xfId="26" applyFont="1" applyBorder="1" applyAlignment="1" applyProtection="1">
      <alignment horizontal="center" vertical="center"/>
      <protection/>
    </xf>
    <xf numFmtId="0" fontId="0" fillId="0" borderId="3" xfId="26" applyFont="1" applyBorder="1" applyAlignment="1" applyProtection="1">
      <alignment horizontal="center" vertical="center"/>
      <protection/>
    </xf>
    <xf numFmtId="0" fontId="0" fillId="0" borderId="2" xfId="26" applyFont="1" applyBorder="1" applyAlignment="1" applyProtection="1">
      <alignment horizontal="center" vertical="center" wrapText="1"/>
      <protection/>
    </xf>
    <xf numFmtId="0" fontId="8" fillId="0" borderId="0" xfId="26" applyFont="1" applyAlignment="1" applyProtection="1">
      <alignment horizontal="left" vertical="center"/>
      <protection/>
    </xf>
    <xf numFmtId="169" fontId="0" fillId="0" borderId="0" xfId="26" applyNumberFormat="1" applyFont="1" applyAlignment="1" applyProtection="1">
      <alignment horizontal="left" vertical="center"/>
      <protection/>
    </xf>
    <xf numFmtId="0" fontId="0" fillId="0" borderId="0" xfId="42" applyNumberFormat="1" applyFont="1" applyAlignment="1" applyProtection="1">
      <alignment horizontal="left" vertical="center"/>
      <protection/>
    </xf>
    <xf numFmtId="0" fontId="8" fillId="0" borderId="0" xfId="26" applyNumberFormat="1" applyFont="1" applyAlignment="1" applyProtection="1">
      <alignment horizontal="left" vertical="center"/>
      <protection/>
    </xf>
    <xf numFmtId="0" fontId="8" fillId="0" borderId="0" xfId="26" applyFont="1" applyAlignment="1" applyProtection="1">
      <alignment horizontal="left" vertical="center"/>
      <protection/>
    </xf>
    <xf numFmtId="0" fontId="0" fillId="0" borderId="10" xfId="27" applyFont="1" applyBorder="1" applyAlignment="1" applyProtection="1">
      <alignment horizontal="center" vertical="center"/>
      <protection/>
    </xf>
    <xf numFmtId="0" fontId="0" fillId="0" borderId="4" xfId="27" applyFont="1" applyBorder="1" applyAlignment="1" applyProtection="1">
      <alignment horizontal="center" vertical="center"/>
      <protection/>
    </xf>
    <xf numFmtId="0" fontId="0" fillId="0" borderId="13" xfId="27" applyFont="1" applyBorder="1" applyAlignment="1" applyProtection="1">
      <alignment horizontal="center" vertical="center"/>
      <protection/>
    </xf>
    <xf numFmtId="0" fontId="0" fillId="0" borderId="2" xfId="27" applyFont="1" applyBorder="1" applyAlignment="1" applyProtection="1">
      <alignment horizontal="center" vertical="center" wrapText="1"/>
      <protection/>
    </xf>
    <xf numFmtId="0" fontId="0" fillId="0" borderId="3" xfId="27" applyFont="1" applyBorder="1" applyAlignment="1" applyProtection="1">
      <alignment horizontal="center" vertical="center"/>
      <protection/>
    </xf>
    <xf numFmtId="0" fontId="0" fillId="0" borderId="15" xfId="27" applyFont="1" applyBorder="1" applyAlignment="1" applyProtection="1">
      <alignment horizontal="center" vertical="center"/>
      <protection/>
    </xf>
    <xf numFmtId="0" fontId="0" fillId="0" borderId="6" xfId="27" applyFont="1" applyBorder="1" applyAlignment="1" applyProtection="1">
      <alignment horizontal="center" vertical="center"/>
      <protection/>
    </xf>
    <xf numFmtId="0" fontId="0" fillId="0" borderId="7" xfId="27" applyFont="1" applyBorder="1" applyAlignment="1" applyProtection="1">
      <alignment horizontal="center" vertical="center"/>
      <protection/>
    </xf>
    <xf numFmtId="0" fontId="0" fillId="0" borderId="12" xfId="27" applyFont="1" applyBorder="1" applyAlignment="1" applyProtection="1">
      <alignment horizontal="center" vertical="center"/>
      <protection/>
    </xf>
    <xf numFmtId="0" fontId="7" fillId="0" borderId="0" xfId="27" applyFont="1" applyAlignment="1" applyProtection="1">
      <alignment horizontal="right" vertical="center"/>
      <protection/>
    </xf>
    <xf numFmtId="168" fontId="5" fillId="0" borderId="0" xfId="39" applyAlignment="1" applyProtection="1">
      <alignment horizontal="center" vertical="center"/>
      <protection/>
    </xf>
    <xf numFmtId="168" fontId="0" fillId="0" borderId="1" xfId="39" applyFont="1" applyBorder="1" applyAlignment="1" applyProtection="1">
      <alignment horizontal="center" vertical="center" wrapText="1"/>
      <protection/>
    </xf>
    <xf numFmtId="0" fontId="0" fillId="0" borderId="1" xfId="27" applyFont="1" applyBorder="1" applyAlignment="1" applyProtection="1">
      <alignment horizontal="center" vertical="center" wrapText="1"/>
      <protection/>
    </xf>
    <xf numFmtId="0" fontId="0" fillId="0" borderId="0" xfId="27" applyFont="1" applyBorder="1" applyAlignment="1" applyProtection="1">
      <alignment horizontal="center" vertical="center" wrapText="1"/>
      <protection/>
    </xf>
    <xf numFmtId="0" fontId="0" fillId="0" borderId="0" xfId="27" applyFont="1" applyAlignment="1" applyProtection="1">
      <alignment horizontal="center" vertical="center" wrapText="1"/>
      <protection/>
    </xf>
    <xf numFmtId="0" fontId="0" fillId="0" borderId="11" xfId="27" applyFont="1" applyBorder="1" applyAlignment="1" applyProtection="1">
      <alignment horizontal="center" vertical="center" wrapText="1"/>
      <protection/>
    </xf>
    <xf numFmtId="0" fontId="0" fillId="0" borderId="9" xfId="27" applyFont="1" applyBorder="1" applyAlignment="1" applyProtection="1">
      <alignment horizontal="center" vertical="center"/>
      <protection/>
    </xf>
    <xf numFmtId="0" fontId="0" fillId="0" borderId="5" xfId="27" applyFont="1" applyBorder="1" applyAlignment="1" applyProtection="1">
      <alignment horizontal="center" vertical="center"/>
      <protection/>
    </xf>
    <xf numFmtId="0" fontId="0" fillId="0" borderId="14" xfId="27" applyFont="1" applyBorder="1" applyAlignment="1" applyProtection="1">
      <alignment horizontal="center" vertical="center"/>
      <protection/>
    </xf>
    <xf numFmtId="0" fontId="0" fillId="0" borderId="10" xfId="27" applyFont="1" applyBorder="1" applyAlignment="1" applyProtection="1">
      <alignment horizontal="center" vertical="center" wrapText="1"/>
      <protection/>
    </xf>
    <xf numFmtId="0" fontId="0" fillId="0" borderId="6" xfId="27" applyNumberFormat="1" applyFont="1" applyBorder="1" applyAlignment="1" applyProtection="1">
      <alignment horizontal="center" vertical="center"/>
      <protection/>
    </xf>
    <xf numFmtId="0" fontId="0" fillId="0" borderId="7" xfId="27" applyNumberFormat="1" applyFont="1" applyBorder="1" applyAlignment="1" applyProtection="1">
      <alignment horizontal="center" vertical="center"/>
      <protection/>
    </xf>
    <xf numFmtId="168" fontId="7" fillId="0" borderId="0" xfId="0" applyFont="1" applyAlignment="1" applyProtection="1">
      <alignment horizontal="right" vertical="center"/>
      <protection/>
    </xf>
    <xf numFmtId="168" fontId="0" fillId="0" borderId="4" xfId="0" applyBorder="1" applyAlignment="1" applyProtection="1">
      <alignment horizontal="center" vertical="center" wrapText="1"/>
      <protection/>
    </xf>
    <xf numFmtId="168" fontId="0" fillId="0" borderId="13" xfId="0" applyBorder="1" applyAlignment="1" applyProtection="1">
      <alignment horizontal="center" vertical="center" wrapText="1"/>
      <protection/>
    </xf>
    <xf numFmtId="168" fontId="0" fillId="0" borderId="2" xfId="0" applyFont="1" applyBorder="1" applyAlignment="1" applyProtection="1">
      <alignment horizontal="center" vertical="center"/>
      <protection/>
    </xf>
    <xf numFmtId="168" fontId="0" fillId="0" borderId="7" xfId="0" applyFont="1" applyBorder="1" applyAlignment="1" applyProtection="1">
      <alignment horizontal="center" vertical="center"/>
      <protection/>
    </xf>
    <xf numFmtId="168" fontId="0" fillId="0" borderId="12" xfId="0" applyFont="1" applyBorder="1" applyAlignment="1" applyProtection="1">
      <alignment horizontal="center" vertical="center"/>
      <protection/>
    </xf>
    <xf numFmtId="168" fontId="0" fillId="0" borderId="0" xfId="0" applyAlignment="1" applyProtection="1">
      <alignment horizontal="center" vertical="center" wrapText="1"/>
      <protection/>
    </xf>
    <xf numFmtId="49" fontId="0" fillId="0" borderId="0" xfId="42" applyNumberFormat="1" applyFont="1" applyAlignment="1" applyProtection="1">
      <alignment horizontal="left" vertical="center"/>
      <protection/>
    </xf>
    <xf numFmtId="0" fontId="0" fillId="0" borderId="0" xfId="0" applyNumberFormat="1" applyAlignment="1" applyProtection="1">
      <alignment horizontal="left" vertical="center"/>
      <protection/>
    </xf>
    <xf numFmtId="168" fontId="22" fillId="0" borderId="0" xfId="0" applyFont="1" applyAlignment="1" applyProtection="1">
      <alignment horizontal="left" vertical="center"/>
      <protection/>
    </xf>
    <xf numFmtId="168" fontId="7" fillId="0" borderId="0" xfId="0" applyFont="1" applyBorder="1" applyAlignment="1" applyProtection="1">
      <alignment horizontal="center" vertical="center"/>
      <protection/>
    </xf>
    <xf numFmtId="168" fontId="0" fillId="0" borderId="0" xfId="0" applyAlignment="1" applyProtection="1">
      <alignment horizontal="justify" vertical="top" wrapText="1"/>
      <protection/>
    </xf>
    <xf numFmtId="169" fontId="0" fillId="0" borderId="0" xfId="42" applyFont="1" applyAlignment="1" applyProtection="1" quotePrefix="1">
      <alignment horizontal="left" vertical="center"/>
      <protection/>
    </xf>
    <xf numFmtId="0" fontId="7" fillId="0" borderId="0" xfId="42" applyNumberFormat="1" applyFont="1" applyAlignment="1" applyProtection="1">
      <alignment horizontal="right" vertical="center"/>
      <protection/>
    </xf>
    <xf numFmtId="0" fontId="0" fillId="0" borderId="3" xfId="28" applyFont="1" applyBorder="1" applyAlignment="1" applyProtection="1">
      <alignment horizontal="center" vertical="center" wrapText="1"/>
      <protection/>
    </xf>
    <xf numFmtId="0" fontId="0" fillId="0" borderId="15" xfId="28" applyFont="1" applyBorder="1" applyAlignment="1" applyProtection="1">
      <alignment horizontal="center" vertical="center" wrapText="1"/>
      <protection/>
    </xf>
    <xf numFmtId="0" fontId="0" fillId="0" borderId="2" xfId="28" applyFont="1" applyBorder="1" applyAlignment="1" applyProtection="1">
      <alignment horizontal="center" vertical="center"/>
      <protection/>
    </xf>
    <xf numFmtId="0" fontId="0" fillId="0" borderId="9" xfId="28" applyFont="1" applyBorder="1" applyAlignment="1" applyProtection="1">
      <alignment horizontal="center" vertical="center"/>
      <protection/>
    </xf>
    <xf numFmtId="0" fontId="0" fillId="0" borderId="15" xfId="28" applyFont="1" applyBorder="1" applyAlignment="1" applyProtection="1">
      <alignment horizontal="center" vertical="center"/>
      <protection/>
    </xf>
    <xf numFmtId="0" fontId="0" fillId="0" borderId="14" xfId="28" applyFont="1" applyBorder="1" applyAlignment="1" applyProtection="1">
      <alignment horizontal="center" vertical="center"/>
      <protection/>
    </xf>
    <xf numFmtId="0" fontId="0" fillId="0" borderId="2" xfId="28" applyFont="1" applyBorder="1" applyAlignment="1" applyProtection="1">
      <alignment horizontal="center" vertical="center" wrapText="1"/>
      <protection/>
    </xf>
    <xf numFmtId="0" fontId="0" fillId="0" borderId="1" xfId="28" applyFont="1" applyBorder="1" applyAlignment="1" applyProtection="1">
      <alignment horizontal="center" vertical="center" wrapText="1"/>
      <protection/>
    </xf>
    <xf numFmtId="0" fontId="0" fillId="0" borderId="11" xfId="28" applyFont="1" applyBorder="1" applyAlignment="1" applyProtection="1">
      <alignment horizontal="center" vertical="center" wrapText="1"/>
      <protection/>
    </xf>
    <xf numFmtId="169" fontId="0" fillId="0" borderId="0" xfId="42" applyFont="1" applyAlignment="1" applyProtection="1" quotePrefix="1">
      <alignment horizontal="left" vertical="center"/>
      <protection/>
    </xf>
    <xf numFmtId="169" fontId="22" fillId="0" borderId="0" xfId="42" applyFont="1" applyAlignment="1" applyProtection="1">
      <alignment horizontal="left" vertical="center"/>
      <protection/>
    </xf>
    <xf numFmtId="0" fontId="0" fillId="0" borderId="4" xfId="28" applyFont="1" applyBorder="1" applyAlignment="1" applyProtection="1">
      <alignment horizontal="center" vertical="center"/>
      <protection/>
    </xf>
    <xf numFmtId="0" fontId="0" fillId="0" borderId="13" xfId="28" applyFont="1" applyBorder="1" applyAlignment="1" applyProtection="1">
      <alignment horizontal="center" vertical="center"/>
      <protection/>
    </xf>
    <xf numFmtId="0" fontId="0" fillId="0" borderId="3" xfId="28" applyFont="1" applyBorder="1" applyAlignment="1" applyProtection="1">
      <alignment horizontal="center" vertical="center"/>
      <protection/>
    </xf>
    <xf numFmtId="0" fontId="0" fillId="0" borderId="0" xfId="42" applyNumberFormat="1" applyFont="1" applyAlignment="1" applyProtection="1">
      <alignment horizontal="right" vertical="center"/>
      <protection/>
    </xf>
    <xf numFmtId="0" fontId="0" fillId="0" borderId="0" xfId="28" applyFont="1" applyAlignment="1" applyProtection="1">
      <alignment horizontal="justify" vertical="top" wrapText="1"/>
      <protection/>
    </xf>
    <xf numFmtId="0" fontId="0" fillId="0" borderId="0" xfId="28" applyFont="1" applyAlignment="1" applyProtection="1">
      <alignment horizontal="justify" vertical="top"/>
      <protection/>
    </xf>
    <xf numFmtId="0" fontId="0" fillId="0" borderId="0" xfId="28" applyFont="1" applyBorder="1" applyAlignment="1" applyProtection="1">
      <alignment horizontal="center" vertical="center" wrapText="1"/>
      <protection/>
    </xf>
    <xf numFmtId="0" fontId="0" fillId="0" borderId="5" xfId="28" applyFont="1" applyBorder="1" applyAlignment="1" applyProtection="1">
      <alignment horizontal="center" vertical="center"/>
      <protection/>
    </xf>
    <xf numFmtId="0" fontId="0" fillId="0" borderId="6" xfId="28" applyFont="1" applyBorder="1" applyAlignment="1" applyProtection="1">
      <alignment horizontal="center" vertical="center"/>
      <protection/>
    </xf>
    <xf numFmtId="0" fontId="0" fillId="0" borderId="7" xfId="28" applyFont="1" applyBorder="1" applyAlignment="1" applyProtection="1">
      <alignment horizontal="center" vertical="center"/>
      <protection/>
    </xf>
    <xf numFmtId="0" fontId="0" fillId="0" borderId="12" xfId="28" applyFont="1" applyBorder="1" applyAlignment="1" applyProtection="1">
      <alignment horizontal="center" vertical="center"/>
      <protection/>
    </xf>
    <xf numFmtId="0" fontId="0" fillId="0" borderId="10" xfId="28" applyFont="1" applyBorder="1" applyAlignment="1" applyProtection="1">
      <alignment horizontal="center" vertical="center"/>
      <protection/>
    </xf>
    <xf numFmtId="0" fontId="0" fillId="0" borderId="10" xfId="28" applyFont="1" applyBorder="1" applyAlignment="1" applyProtection="1">
      <alignment horizontal="center" vertical="center" wrapText="1"/>
      <protection/>
    </xf>
    <xf numFmtId="0" fontId="0" fillId="0" borderId="4" xfId="28" applyFont="1" applyBorder="1" applyAlignment="1" applyProtection="1">
      <alignment horizontal="center" vertical="center" wrapText="1"/>
      <protection/>
    </xf>
    <xf numFmtId="0" fontId="0" fillId="0" borderId="13" xfId="28" applyFont="1" applyBorder="1" applyAlignment="1" applyProtection="1">
      <alignment horizontal="center" vertical="center" wrapText="1"/>
      <protection/>
    </xf>
    <xf numFmtId="169" fontId="0" fillId="0" borderId="0" xfId="28" applyNumberFormat="1" applyFont="1" applyAlignment="1" applyProtection="1">
      <alignment horizontal="left" vertical="center"/>
      <protection/>
    </xf>
    <xf numFmtId="0" fontId="22" fillId="0" borderId="0" xfId="42" applyNumberFormat="1" applyFont="1" applyAlignment="1" applyProtection="1">
      <alignment horizontal="left" vertical="center"/>
      <protection/>
    </xf>
    <xf numFmtId="0" fontId="0" fillId="0" borderId="1" xfId="28" applyFont="1" applyBorder="1" applyAlignment="1" applyProtection="1">
      <alignment horizontal="center" vertical="center" wrapText="1"/>
      <protection/>
    </xf>
    <xf numFmtId="0" fontId="0" fillId="0" borderId="9" xfId="28" applyFont="1" applyBorder="1" applyAlignment="1" applyProtection="1">
      <alignment vertical="center" wrapText="1"/>
      <protection/>
    </xf>
    <xf numFmtId="0" fontId="0" fillId="0" borderId="0" xfId="28" applyFont="1" applyAlignment="1" applyProtection="1">
      <alignment vertical="center" wrapText="1"/>
      <protection/>
    </xf>
    <xf numFmtId="0" fontId="0" fillId="0" borderId="5" xfId="28" applyFont="1" applyBorder="1" applyAlignment="1" applyProtection="1">
      <alignment vertical="center" wrapText="1"/>
      <protection/>
    </xf>
    <xf numFmtId="0" fontId="0" fillId="0" borderId="11" xfId="28" applyFont="1" applyBorder="1" applyAlignment="1" applyProtection="1">
      <alignment vertical="center" wrapText="1"/>
      <protection/>
    </xf>
    <xf numFmtId="0" fontId="0" fillId="0" borderId="14" xfId="28" applyFont="1" applyBorder="1" applyAlignment="1" applyProtection="1">
      <alignment vertical="center" wrapText="1"/>
      <protection/>
    </xf>
    <xf numFmtId="169" fontId="0" fillId="0" borderId="0" xfId="42" applyFont="1" applyAlignment="1" applyProtection="1">
      <alignment horizontal="center" vertical="center"/>
      <protection/>
    </xf>
    <xf numFmtId="168" fontId="0" fillId="0" borderId="0" xfId="0" applyFont="1" applyAlignment="1" applyProtection="1">
      <alignment horizontal="right" vertical="center"/>
      <protection/>
    </xf>
    <xf numFmtId="168" fontId="5" fillId="0" borderId="0" xfId="0" applyFont="1" applyAlignment="1" applyProtection="1">
      <alignment horizontal="center" vertical="center"/>
      <protection/>
    </xf>
    <xf numFmtId="168" fontId="0" fillId="0" borderId="1" xfId="0" applyFont="1" applyBorder="1" applyAlignment="1" applyProtection="1">
      <alignment horizontal="center" vertical="center" wrapText="1"/>
      <protection/>
    </xf>
    <xf numFmtId="168" fontId="0" fillId="0" borderId="0" xfId="0" applyFont="1" applyBorder="1" applyAlignment="1" applyProtection="1">
      <alignment horizontal="center" vertical="center" wrapText="1"/>
      <protection/>
    </xf>
    <xf numFmtId="168" fontId="0" fillId="0" borderId="11" xfId="0" applyFont="1" applyBorder="1" applyAlignment="1" applyProtection="1">
      <alignment horizontal="center" vertical="center" wrapText="1"/>
      <protection/>
    </xf>
    <xf numFmtId="168" fontId="0" fillId="0" borderId="10" xfId="0" applyFont="1" applyBorder="1" applyAlignment="1" applyProtection="1">
      <alignment horizontal="center" vertical="center"/>
      <protection/>
    </xf>
    <xf numFmtId="168" fontId="0" fillId="0" borderId="4" xfId="0" applyFont="1" applyBorder="1" applyAlignment="1" applyProtection="1">
      <alignment horizontal="center" vertical="center"/>
      <protection/>
    </xf>
    <xf numFmtId="168" fontId="0" fillId="0" borderId="13" xfId="0" applyFont="1" applyBorder="1" applyAlignment="1" applyProtection="1">
      <alignment horizontal="center" vertical="center"/>
      <protection/>
    </xf>
    <xf numFmtId="168" fontId="0" fillId="0" borderId="2" xfId="0" applyFont="1" applyBorder="1" applyAlignment="1" applyProtection="1">
      <alignment horizontal="center" vertical="center" wrapText="1"/>
      <protection/>
    </xf>
    <xf numFmtId="168" fontId="0" fillId="0" borderId="3" xfId="0" applyFont="1" applyBorder="1" applyAlignment="1" applyProtection="1">
      <alignment horizontal="center" vertical="center"/>
      <protection/>
    </xf>
    <xf numFmtId="168" fontId="0" fillId="0" borderId="15" xfId="0" applyFont="1" applyBorder="1" applyAlignment="1" applyProtection="1">
      <alignment horizontal="center" vertical="center"/>
      <protection/>
    </xf>
    <xf numFmtId="168" fontId="0" fillId="0" borderId="6" xfId="0" applyFont="1" applyBorder="1" applyAlignment="1" applyProtection="1">
      <alignment horizontal="center" vertical="center"/>
      <protection/>
    </xf>
    <xf numFmtId="168" fontId="0" fillId="0" borderId="7" xfId="0" applyFont="1" applyBorder="1" applyAlignment="1" applyProtection="1">
      <alignment horizontal="center" vertical="center"/>
      <protection/>
    </xf>
    <xf numFmtId="168" fontId="0" fillId="0" borderId="0" xfId="0" applyFont="1" applyAlignment="1" applyProtection="1">
      <alignment horizontal="left" vertical="center"/>
      <protection/>
    </xf>
    <xf numFmtId="168" fontId="0" fillId="0" borderId="0" xfId="0" applyFont="1" applyAlignment="1" applyProtection="1">
      <alignment horizontal="center" vertical="center"/>
      <protection/>
    </xf>
    <xf numFmtId="168" fontId="0" fillId="0" borderId="1" xfId="0" applyFont="1" applyBorder="1" applyAlignment="1" applyProtection="1">
      <alignment horizontal="center" vertical="center"/>
      <protection/>
    </xf>
    <xf numFmtId="169" fontId="7" fillId="0" borderId="0" xfId="42" applyFont="1" applyAlignment="1" applyProtection="1">
      <alignment horizontal="center" vertical="center"/>
      <protection/>
    </xf>
    <xf numFmtId="168" fontId="0" fillId="0" borderId="10" xfId="0" applyFont="1" applyBorder="1" applyAlignment="1" applyProtection="1">
      <alignment horizontal="center" vertical="center" wrapText="1"/>
      <protection/>
    </xf>
    <xf numFmtId="168" fontId="0" fillId="0" borderId="3" xfId="0" applyFont="1" applyBorder="1" applyAlignment="1" applyProtection="1">
      <alignment horizontal="center" vertical="center" wrapText="1"/>
      <protection/>
    </xf>
    <xf numFmtId="168" fontId="0" fillId="0" borderId="15" xfId="0" applyFont="1" applyBorder="1" applyAlignment="1" applyProtection="1">
      <alignment horizontal="center" vertical="center" wrapText="1"/>
      <protection/>
    </xf>
    <xf numFmtId="168" fontId="0" fillId="0" borderId="12" xfId="0" applyFont="1" applyBorder="1" applyAlignment="1" applyProtection="1">
      <alignment horizontal="center" vertical="center"/>
      <protection/>
    </xf>
    <xf numFmtId="168" fontId="0" fillId="0" borderId="9" xfId="0" applyFont="1" applyBorder="1" applyAlignment="1" applyProtection="1">
      <alignment horizontal="center" vertical="center" wrapText="1"/>
      <protection/>
    </xf>
    <xf numFmtId="168" fontId="0" fillId="0" borderId="14" xfId="0" applyFont="1" applyBorder="1" applyAlignment="1" applyProtection="1">
      <alignment horizontal="center" vertical="center" wrapText="1"/>
      <protection/>
    </xf>
    <xf numFmtId="168" fontId="0" fillId="0" borderId="13" xfId="0" applyFont="1" applyBorder="1" applyAlignment="1" applyProtection="1">
      <alignment horizontal="center" vertical="center" wrapText="1"/>
      <protection/>
    </xf>
    <xf numFmtId="168" fontId="0" fillId="0" borderId="9" xfId="0" applyFont="1" applyBorder="1" applyAlignment="1" applyProtection="1">
      <alignment horizontal="center" vertical="center"/>
      <protection/>
    </xf>
    <xf numFmtId="168" fontId="0" fillId="0" borderId="5" xfId="0" applyFont="1" applyBorder="1" applyAlignment="1" applyProtection="1">
      <alignment horizontal="center" vertical="center"/>
      <protection/>
    </xf>
    <xf numFmtId="168" fontId="0" fillId="0" borderId="14" xfId="0" applyFont="1" applyBorder="1" applyAlignment="1" applyProtection="1">
      <alignment horizontal="center" vertical="center"/>
      <protection/>
    </xf>
    <xf numFmtId="168" fontId="0" fillId="0" borderId="4" xfId="0" applyFont="1" applyBorder="1" applyAlignment="1" applyProtection="1">
      <alignment horizontal="center" vertical="center" wrapText="1"/>
      <protection/>
    </xf>
    <xf numFmtId="0" fontId="7" fillId="0" borderId="0" xfId="0" applyNumberFormat="1" applyFont="1" applyAlignment="1" applyProtection="1">
      <alignment horizontal="right" vertical="center"/>
      <protection/>
    </xf>
    <xf numFmtId="168" fontId="0" fillId="0" borderId="12" xfId="0" applyBorder="1" applyAlignment="1" applyProtection="1">
      <alignment horizontal="center" vertical="center"/>
      <protection/>
    </xf>
    <xf numFmtId="168" fontId="0" fillId="0" borderId="0" xfId="0" applyAlignment="1" applyProtection="1">
      <alignment horizontal="left" vertical="top" wrapText="1"/>
      <protection/>
    </xf>
    <xf numFmtId="168" fontId="7" fillId="0" borderId="0" xfId="0" applyFont="1" applyAlignment="1" applyProtection="1">
      <alignment horizontal="right" vertical="center"/>
      <protection/>
    </xf>
    <xf numFmtId="169" fontId="0" fillId="0" borderId="0" xfId="42" applyAlignment="1" applyProtection="1">
      <alignment horizontal="center" vertical="center"/>
      <protection/>
    </xf>
    <xf numFmtId="168" fontId="0" fillId="0" borderId="1" xfId="0" applyFont="1" applyBorder="1" applyAlignment="1" applyProtection="1">
      <alignment horizontal="center" vertical="center" wrapText="1"/>
      <protection/>
    </xf>
    <xf numFmtId="168" fontId="0" fillId="0" borderId="3" xfId="0" applyFont="1" applyBorder="1" applyAlignment="1" applyProtection="1">
      <alignment horizontal="center" vertical="center" wrapText="1"/>
      <protection/>
    </xf>
    <xf numFmtId="168" fontId="0" fillId="0" borderId="0" xfId="0" applyFont="1" applyBorder="1" applyAlignment="1" applyProtection="1">
      <alignment horizontal="center" vertical="center" wrapText="1"/>
      <protection/>
    </xf>
    <xf numFmtId="168" fontId="0" fillId="0" borderId="0" xfId="0" applyFont="1" applyAlignment="1" applyProtection="1">
      <alignment horizontal="justify" vertical="center" wrapText="1"/>
      <protection/>
    </xf>
    <xf numFmtId="168" fontId="0" fillId="0" borderId="0" xfId="0" applyAlignment="1" applyProtection="1">
      <alignment vertical="center"/>
      <protection locked="0"/>
    </xf>
    <xf numFmtId="168" fontId="7" fillId="0" borderId="0" xfId="0" applyFont="1" applyBorder="1" applyAlignment="1" applyProtection="1">
      <alignment horizontal="right" vertical="center"/>
      <protection/>
    </xf>
    <xf numFmtId="169" fontId="0" fillId="0" borderId="0" xfId="42" applyNumberFormat="1" applyFont="1" applyAlignment="1" applyProtection="1" quotePrefix="1">
      <alignment horizontal="left" vertical="center"/>
      <protection/>
    </xf>
    <xf numFmtId="2" fontId="0" fillId="0" borderId="1" xfId="0" applyNumberFormat="1" applyBorder="1" applyAlignment="1" applyProtection="1">
      <alignment horizontal="center" vertical="center" wrapText="1"/>
      <protection/>
    </xf>
    <xf numFmtId="2" fontId="5" fillId="0" borderId="0" xfId="39" applyNumberFormat="1" applyFont="1" applyAlignment="1" applyProtection="1">
      <alignment horizontal="center" vertical="center"/>
      <protection/>
    </xf>
    <xf numFmtId="2" fontId="7" fillId="0" borderId="0" xfId="0" applyNumberFormat="1" applyFont="1" applyAlignment="1" applyProtection="1">
      <alignment horizontal="right" vertical="center"/>
      <protection/>
    </xf>
    <xf numFmtId="168" fontId="0" fillId="0" borderId="0" xfId="0" applyAlignment="1" applyProtection="1">
      <alignment vertical="center"/>
      <protection/>
    </xf>
    <xf numFmtId="168" fontId="7" fillId="0" borderId="0" xfId="0" applyFont="1" applyAlignment="1" applyProtection="1">
      <alignment horizontal="left" vertical="center"/>
      <protection locked="0"/>
    </xf>
    <xf numFmtId="168" fontId="7" fillId="0" borderId="0" xfId="0" applyFont="1" applyAlignment="1" applyProtection="1">
      <alignment horizontal="center" vertical="center"/>
      <protection locked="0"/>
    </xf>
    <xf numFmtId="168" fontId="7"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horizontal="center" vertical="center" wrapText="1"/>
      <protection/>
    </xf>
    <xf numFmtId="0" fontId="0" fillId="0" borderId="3" xfId="0" applyNumberFormat="1" applyFont="1" applyBorder="1" applyAlignment="1" applyProtection="1">
      <alignment horizontal="center" vertical="center" wrapText="1"/>
      <protection/>
    </xf>
    <xf numFmtId="0" fontId="0" fillId="0" borderId="15" xfId="0" applyNumberFormat="1" applyFont="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6" xfId="0" applyNumberFormat="1" applyFont="1" applyBorder="1" applyAlignment="1" applyProtection="1">
      <alignment horizontal="center" vertical="center"/>
      <protection/>
    </xf>
    <xf numFmtId="0" fontId="0" fillId="0" borderId="7" xfId="0" applyNumberFormat="1" applyFont="1" applyBorder="1" applyAlignment="1" applyProtection="1">
      <alignment horizontal="center" vertical="center"/>
      <protection/>
    </xf>
    <xf numFmtId="0" fontId="0" fillId="0" borderId="2" xfId="0" applyNumberFormat="1" applyFont="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0" fillId="0" borderId="3"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5"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4" xfId="0" applyNumberFormat="1" applyBorder="1" applyAlignment="1" applyProtection="1">
      <alignment horizontal="center" vertical="center"/>
      <protection/>
    </xf>
    <xf numFmtId="0" fontId="0" fillId="0" borderId="13" xfId="0" applyNumberFormat="1" applyBorder="1" applyAlignment="1" applyProtection="1">
      <alignment horizontal="center" vertical="center"/>
      <protection/>
    </xf>
    <xf numFmtId="0" fontId="0" fillId="0" borderId="3" xfId="0" applyNumberFormat="1" applyBorder="1" applyAlignment="1" applyProtection="1">
      <alignment horizontal="center" vertical="center" wrapText="1"/>
      <protection/>
    </xf>
    <xf numFmtId="0" fontId="0" fillId="0" borderId="15" xfId="0" applyNumberFormat="1" applyBorder="1" applyAlignment="1" applyProtection="1">
      <alignment horizontal="center" vertical="center" wrapText="1"/>
      <protection/>
    </xf>
    <xf numFmtId="0" fontId="0" fillId="0" borderId="10" xfId="0" applyNumberFormat="1" applyBorder="1" applyAlignment="1" applyProtection="1">
      <alignment horizontal="center" vertical="center"/>
      <protection/>
    </xf>
    <xf numFmtId="0" fontId="0" fillId="0" borderId="2" xfId="0" applyNumberFormat="1" applyBorder="1" applyAlignment="1" applyProtection="1">
      <alignment horizontal="center" vertical="center" wrapText="1"/>
      <protection/>
    </xf>
    <xf numFmtId="0" fontId="0" fillId="0" borderId="1" xfId="0" applyNumberFormat="1" applyBorder="1" applyAlignment="1" applyProtection="1">
      <alignment horizontal="center" vertical="center" wrapText="1"/>
      <protection/>
    </xf>
    <xf numFmtId="0" fontId="0" fillId="0" borderId="0" xfId="0" applyNumberFormat="1" applyBorder="1" applyAlignment="1" applyProtection="1">
      <alignment horizontal="center" vertical="center" wrapText="1"/>
      <protection/>
    </xf>
    <xf numFmtId="0" fontId="0" fillId="0" borderId="11" xfId="0" applyNumberFormat="1" applyBorder="1" applyAlignment="1" applyProtection="1">
      <alignment horizontal="center" vertical="center" wrapText="1"/>
      <protection/>
    </xf>
    <xf numFmtId="0" fontId="0" fillId="0" borderId="4" xfId="0" applyNumberFormat="1" applyBorder="1" applyAlignment="1" applyProtection="1">
      <alignment horizontal="center" vertical="center" wrapText="1"/>
      <protection/>
    </xf>
    <xf numFmtId="0" fontId="0" fillId="0" borderId="13" xfId="0" applyNumberFormat="1" applyBorder="1" applyAlignment="1" applyProtection="1">
      <alignment horizontal="center" vertical="center" wrapText="1"/>
      <protection/>
    </xf>
    <xf numFmtId="0" fontId="5" fillId="0" borderId="0" xfId="39" applyNumberFormat="1" applyFont="1" applyAlignment="1" applyProtection="1">
      <alignment horizontal="center" vertical="center"/>
      <protection/>
    </xf>
    <xf numFmtId="0" fontId="0" fillId="0" borderId="9"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168" fontId="0" fillId="0" borderId="0" xfId="0" applyAlignment="1" applyProtection="1">
      <alignment horizontal="right" vertical="center"/>
      <protection/>
    </xf>
    <xf numFmtId="0" fontId="0" fillId="0" borderId="6" xfId="0" applyNumberFormat="1" applyBorder="1" applyAlignment="1" applyProtection="1">
      <alignment horizontal="center" vertical="center"/>
      <protection/>
    </xf>
    <xf numFmtId="0" fontId="0" fillId="0" borderId="7" xfId="0" applyNumberFormat="1" applyBorder="1" applyAlignment="1" applyProtection="1">
      <alignment horizontal="center" vertical="center"/>
      <protection/>
    </xf>
    <xf numFmtId="168" fontId="0" fillId="0" borderId="0" xfId="0" applyFont="1" applyAlignment="1" applyProtection="1">
      <alignment horizontal="center" vertical="center" wrapText="1"/>
      <protection/>
    </xf>
    <xf numFmtId="168" fontId="0" fillId="0" borderId="0" xfId="0" applyFont="1" applyAlignment="1" applyProtection="1">
      <alignment horizontal="justify" vertical="top"/>
      <protection/>
    </xf>
    <xf numFmtId="49" fontId="22" fillId="0" borderId="0" xfId="42" applyNumberFormat="1" applyFont="1" applyAlignment="1" applyProtection="1">
      <alignment horizontal="left" vertical="center"/>
      <protection/>
    </xf>
    <xf numFmtId="49" fontId="22" fillId="0" borderId="0" xfId="29" applyNumberFormat="1" applyFont="1" applyAlignment="1" applyProtection="1">
      <alignment horizontal="left" vertical="center"/>
      <protection/>
    </xf>
    <xf numFmtId="0" fontId="0" fillId="0" borderId="0" xfId="29" applyFont="1" applyAlignment="1" applyProtection="1">
      <alignment horizontal="justify" vertical="top" wrapText="1"/>
      <protection/>
    </xf>
    <xf numFmtId="0" fontId="0" fillId="0" borderId="0" xfId="29" applyFont="1" applyAlignment="1" applyProtection="1">
      <alignment horizontal="justify" vertical="top"/>
      <protection/>
    </xf>
    <xf numFmtId="0" fontId="0" fillId="0" borderId="0" xfId="29" applyFont="1" applyAlignment="1" applyProtection="1">
      <alignment horizontal="left" vertical="center"/>
      <protection/>
    </xf>
    <xf numFmtId="0" fontId="7" fillId="0" borderId="0" xfId="29" applyFont="1" applyAlignment="1" applyProtection="1">
      <alignment horizontal="right" vertical="center"/>
      <protection/>
    </xf>
    <xf numFmtId="49" fontId="0" fillId="0" borderId="0" xfId="29" applyNumberFormat="1" applyFont="1" applyAlignment="1" applyProtection="1">
      <alignment horizontal="left" vertical="center"/>
      <protection/>
    </xf>
    <xf numFmtId="178" fontId="0" fillId="0" borderId="10" xfId="29" applyNumberFormat="1" applyFont="1" applyBorder="1" applyAlignment="1" applyProtection="1">
      <alignment horizontal="center" vertical="center" wrapText="1"/>
      <protection/>
    </xf>
    <xf numFmtId="0" fontId="0" fillId="0" borderId="4" xfId="29" applyFont="1" applyBorder="1" applyAlignment="1" applyProtection="1">
      <alignment horizontal="center" vertical="center" wrapText="1"/>
      <protection/>
    </xf>
    <xf numFmtId="0" fontId="0" fillId="0" borderId="13" xfId="29" applyFont="1" applyBorder="1" applyAlignment="1" applyProtection="1">
      <alignment horizontal="center" vertical="center" wrapText="1"/>
      <protection/>
    </xf>
    <xf numFmtId="178" fontId="0" fillId="0" borderId="2" xfId="29" applyNumberFormat="1" applyFont="1" applyBorder="1" applyAlignment="1" applyProtection="1">
      <alignment horizontal="center" vertical="center" wrapText="1"/>
      <protection/>
    </xf>
    <xf numFmtId="0" fontId="0" fillId="0" borderId="3" xfId="29" applyFont="1" applyBorder="1" applyAlignment="1" applyProtection="1">
      <alignment horizontal="center" vertical="center" wrapText="1"/>
      <protection/>
    </xf>
    <xf numFmtId="0" fontId="0" fillId="0" borderId="15" xfId="29" applyFont="1" applyBorder="1" applyAlignment="1" applyProtection="1">
      <alignment horizontal="center" vertical="center" wrapText="1"/>
      <protection/>
    </xf>
    <xf numFmtId="0" fontId="0" fillId="0" borderId="0" xfId="29" applyFont="1" applyAlignment="1" applyProtection="1">
      <alignment horizontal="center" vertical="center"/>
      <protection/>
    </xf>
    <xf numFmtId="178" fontId="0" fillId="0" borderId="6" xfId="29" applyNumberFormat="1" applyFont="1" applyBorder="1" applyAlignment="1" applyProtection="1">
      <alignment horizontal="center" vertical="center"/>
      <protection/>
    </xf>
    <xf numFmtId="178" fontId="0" fillId="0" borderId="7" xfId="29" applyNumberFormat="1" applyFont="1" applyBorder="1" applyAlignment="1" applyProtection="1">
      <alignment horizontal="center" vertical="center"/>
      <protection/>
    </xf>
    <xf numFmtId="168" fontId="0" fillId="0" borderId="4" xfId="0" applyBorder="1" applyAlignment="1" applyProtection="1">
      <alignment vertical="center" wrapText="1"/>
      <protection/>
    </xf>
    <xf numFmtId="168" fontId="0" fillId="0" borderId="3" xfId="0" applyBorder="1" applyAlignment="1" applyProtection="1">
      <alignment vertical="center" wrapText="1"/>
      <protection/>
    </xf>
    <xf numFmtId="168" fontId="0" fillId="0" borderId="13" xfId="0" applyBorder="1" applyAlignment="1" applyProtection="1">
      <alignment vertical="center" wrapText="1"/>
      <protection/>
    </xf>
    <xf numFmtId="168" fontId="7" fillId="0" borderId="0" xfId="42" applyNumberFormat="1" applyFont="1" applyAlignment="1" applyProtection="1">
      <alignment horizontal="right" vertical="center"/>
      <protection/>
    </xf>
    <xf numFmtId="168" fontId="0" fillId="0" borderId="0" xfId="0" applyFont="1" applyAlignment="1" applyProtection="1">
      <alignment vertical="center"/>
      <protection/>
    </xf>
    <xf numFmtId="168" fontId="0" fillId="0" borderId="0" xfId="0" applyFont="1" applyAlignment="1" applyProtection="1">
      <alignment horizontal="left" vertical="center"/>
      <protection/>
    </xf>
    <xf numFmtId="193" fontId="0" fillId="0" borderId="0" xfId="42" applyNumberFormat="1" applyFont="1" applyAlignment="1" applyProtection="1">
      <alignment horizontal="left" vertical="center"/>
      <protection/>
    </xf>
    <xf numFmtId="193" fontId="0" fillId="0" borderId="0" xfId="42" applyNumberFormat="1" applyFont="1" applyAlignment="1" applyProtection="1">
      <alignment horizontal="left" vertical="center"/>
      <protection/>
    </xf>
    <xf numFmtId="168" fontId="22" fillId="0" borderId="0" xfId="0" applyFont="1" applyAlignment="1" applyProtection="1">
      <alignment horizontal="left" vertical="center"/>
      <protection/>
    </xf>
    <xf numFmtId="168" fontId="0" fillId="0" borderId="1" xfId="38" applyFont="1" applyBorder="1" applyAlignment="1" applyProtection="1">
      <alignment horizontal="center" vertical="center" wrapText="1"/>
      <protection/>
    </xf>
    <xf numFmtId="168" fontId="0" fillId="0" borderId="1" xfId="0" applyFont="1" applyBorder="1" applyAlignment="1" applyProtection="1">
      <alignment horizontal="center" vertical="center"/>
      <protection/>
    </xf>
    <xf numFmtId="168" fontId="0" fillId="0" borderId="0" xfId="0" applyFont="1" applyAlignment="1" applyProtection="1">
      <alignment horizontal="center" vertical="center"/>
      <protection/>
    </xf>
    <xf numFmtId="168" fontId="0" fillId="0" borderId="11" xfId="0" applyFont="1" applyBorder="1" applyAlignment="1" applyProtection="1">
      <alignment horizontal="center" vertical="center"/>
      <protection/>
    </xf>
    <xf numFmtId="168" fontId="0" fillId="0" borderId="9" xfId="38" applyFont="1" applyBorder="1" applyAlignment="1" applyProtection="1">
      <alignment horizontal="center" vertical="center"/>
      <protection/>
    </xf>
    <xf numFmtId="168" fontId="0" fillId="0" borderId="5" xfId="38" applyFont="1" applyBorder="1" applyAlignment="1" applyProtection="1">
      <alignment horizontal="center" vertical="center"/>
      <protection/>
    </xf>
    <xf numFmtId="168" fontId="0" fillId="0" borderId="14" xfId="38" applyFont="1" applyBorder="1" applyAlignment="1" applyProtection="1">
      <alignment horizontal="center" vertical="center"/>
      <protection/>
    </xf>
    <xf numFmtId="168" fontId="0" fillId="0" borderId="2" xfId="38" applyFont="1" applyBorder="1" applyAlignment="1" applyProtection="1">
      <alignment horizontal="center" vertical="center" wrapText="1"/>
      <protection/>
    </xf>
    <xf numFmtId="168" fontId="0" fillId="0" borderId="3" xfId="38" applyFont="1" applyBorder="1" applyAlignment="1" applyProtection="1">
      <alignment horizontal="center" vertical="center" wrapText="1"/>
      <protection/>
    </xf>
    <xf numFmtId="168" fontId="0" fillId="0" borderId="15" xfId="38" applyFont="1" applyBorder="1" applyAlignment="1" applyProtection="1">
      <alignment horizontal="center" vertical="center" wrapText="1"/>
      <protection/>
    </xf>
    <xf numFmtId="168" fontId="0" fillId="0" borderId="10" xfId="38" applyFont="1" applyBorder="1" applyAlignment="1" applyProtection="1">
      <alignment horizontal="center" vertical="center" wrapText="1"/>
      <protection/>
    </xf>
    <xf numFmtId="168" fontId="0" fillId="0" borderId="13" xfId="38" applyFont="1" applyBorder="1" applyAlignment="1" applyProtection="1">
      <alignment horizontal="center" vertical="center" wrapText="1"/>
      <protection/>
    </xf>
    <xf numFmtId="168" fontId="0" fillId="0" borderId="6" xfId="38" applyFont="1" applyBorder="1" applyAlignment="1" applyProtection="1">
      <alignment horizontal="center" vertical="center" wrapText="1"/>
      <protection/>
    </xf>
    <xf numFmtId="168" fontId="0" fillId="0" borderId="7" xfId="38" applyFont="1" applyBorder="1" applyAlignment="1" applyProtection="1">
      <alignment horizontal="center" vertical="center" wrapText="1"/>
      <protection/>
    </xf>
    <xf numFmtId="168" fontId="0" fillId="0" borderId="12" xfId="38" applyFont="1" applyBorder="1" applyAlignment="1" applyProtection="1">
      <alignment horizontal="center" vertical="center" wrapText="1"/>
      <protection/>
    </xf>
    <xf numFmtId="169" fontId="0" fillId="0" borderId="0" xfId="48" applyFont="1" applyBorder="1" applyAlignment="1" applyProtection="1">
      <alignment horizontal="left"/>
      <protection/>
    </xf>
    <xf numFmtId="168" fontId="0" fillId="0" borderId="0" xfId="0" applyFont="1" applyBorder="1" applyAlignment="1" applyProtection="1">
      <alignment horizontal="left"/>
      <protection/>
    </xf>
    <xf numFmtId="169" fontId="0" fillId="0" borderId="0" xfId="48" applyFont="1" applyAlignment="1" applyProtection="1">
      <alignment horizontal="left"/>
      <protection/>
    </xf>
    <xf numFmtId="168" fontId="0" fillId="0" borderId="0" xfId="0" applyFont="1" applyAlignment="1" applyProtection="1">
      <alignment horizontal="left"/>
      <protection/>
    </xf>
    <xf numFmtId="0" fontId="0" fillId="0" borderId="2" xfId="36" applyFont="1" applyBorder="1" applyAlignment="1" applyProtection="1">
      <alignment horizontal="center" vertical="center" wrapText="1"/>
      <protection/>
    </xf>
    <xf numFmtId="0" fontId="8" fillId="0" borderId="15" xfId="30" applyBorder="1" applyAlignment="1" applyProtection="1">
      <alignment horizontal="center" vertical="center"/>
      <protection/>
    </xf>
    <xf numFmtId="0" fontId="0" fillId="0" borderId="0" xfId="36" applyFont="1" applyAlignment="1" applyProtection="1">
      <alignment horizontal="justify" vertical="top"/>
      <protection/>
    </xf>
    <xf numFmtId="0" fontId="8" fillId="0" borderId="0" xfId="30" applyAlignment="1" applyProtection="1">
      <alignment horizontal="justify" vertical="top"/>
      <protection/>
    </xf>
    <xf numFmtId="0" fontId="0" fillId="0" borderId="1" xfId="36" applyFont="1" applyBorder="1" applyAlignment="1" applyProtection="1">
      <alignment horizontal="center" vertical="center" wrapText="1"/>
      <protection/>
    </xf>
    <xf numFmtId="0" fontId="0" fillId="0" borderId="0" xfId="36" applyFont="1" applyBorder="1" applyAlignment="1" applyProtection="1">
      <alignment horizontal="center" vertical="center" wrapText="1"/>
      <protection/>
    </xf>
    <xf numFmtId="0" fontId="0" fillId="0" borderId="11" xfId="36" applyFont="1" applyBorder="1" applyAlignment="1" applyProtection="1">
      <alignment horizontal="center" vertical="center" wrapText="1"/>
      <protection/>
    </xf>
    <xf numFmtId="0" fontId="0" fillId="0" borderId="9" xfId="36" applyFont="1" applyBorder="1" applyAlignment="1" applyProtection="1">
      <alignment horizontal="center" vertical="center" wrapText="1"/>
      <protection/>
    </xf>
    <xf numFmtId="0" fontId="0" fillId="0" borderId="5" xfId="36" applyFont="1" applyBorder="1" applyAlignment="1" applyProtection="1">
      <alignment horizontal="center" vertical="center" wrapText="1"/>
      <protection/>
    </xf>
    <xf numFmtId="0" fontId="0" fillId="0" borderId="14" xfId="36" applyFont="1" applyBorder="1" applyAlignment="1" applyProtection="1">
      <alignment horizontal="center" vertical="center" wrapText="1"/>
      <protection/>
    </xf>
    <xf numFmtId="0" fontId="0" fillId="0" borderId="1" xfId="36" applyFont="1" applyBorder="1" applyAlignment="1" applyProtection="1">
      <alignment horizontal="center" vertical="center"/>
      <protection/>
    </xf>
    <xf numFmtId="0" fontId="8" fillId="0" borderId="1" xfId="21" applyBorder="1" applyAlignment="1" applyProtection="1">
      <alignment horizontal="center" vertical="center"/>
      <protection/>
    </xf>
    <xf numFmtId="0" fontId="8" fillId="0" borderId="11" xfId="21" applyBorder="1" applyAlignment="1" applyProtection="1">
      <alignment horizontal="center" vertical="center"/>
      <protection/>
    </xf>
    <xf numFmtId="0" fontId="0" fillId="0" borderId="15" xfId="36" applyFont="1" applyBorder="1" applyAlignment="1" applyProtection="1">
      <alignment horizontal="center" vertical="center" wrapText="1"/>
      <protection/>
    </xf>
    <xf numFmtId="0" fontId="0" fillId="0" borderId="10" xfId="36" applyFont="1" applyBorder="1" applyAlignment="1" applyProtection="1">
      <alignment horizontal="center" vertical="center" wrapText="1"/>
      <protection/>
    </xf>
    <xf numFmtId="0" fontId="8" fillId="0" borderId="13" xfId="30" applyBorder="1" applyAlignment="1" applyProtection="1">
      <alignment horizontal="center" vertical="center" wrapText="1"/>
      <protection/>
    </xf>
    <xf numFmtId="0" fontId="8" fillId="0" borderId="13" xfId="30" applyBorder="1" applyAlignment="1" applyProtection="1">
      <alignment horizontal="center" vertical="center"/>
      <protection/>
    </xf>
    <xf numFmtId="0" fontId="0" fillId="0" borderId="0" xfId="37" applyFont="1" applyAlignment="1" applyProtection="1">
      <alignment horizontal="justify" vertical="top"/>
      <protection/>
    </xf>
    <xf numFmtId="0" fontId="8" fillId="0" borderId="0" xfId="30" applyFont="1" applyAlignment="1" applyProtection="1">
      <alignment horizontal="justify" vertical="top"/>
      <protection/>
    </xf>
    <xf numFmtId="0" fontId="5" fillId="0" borderId="0" xfId="41" applyFont="1" applyAlignment="1" applyProtection="1">
      <alignment horizontal="center" vertical="center"/>
      <protection/>
    </xf>
    <xf numFmtId="0" fontId="0" fillId="0" borderId="1" xfId="37" applyFont="1" applyBorder="1" applyAlignment="1" applyProtection="1">
      <alignment horizontal="center" vertical="center" wrapText="1"/>
      <protection/>
    </xf>
    <xf numFmtId="0" fontId="8" fillId="0" borderId="0" xfId="30" applyAlignment="1" applyProtection="1">
      <alignment horizontal="center" vertical="center" wrapText="1"/>
      <protection/>
    </xf>
    <xf numFmtId="0" fontId="8" fillId="0" borderId="11" xfId="30" applyBorder="1" applyAlignment="1" applyProtection="1">
      <alignment horizontal="center" vertical="center" wrapText="1"/>
      <protection/>
    </xf>
    <xf numFmtId="0" fontId="0" fillId="0" borderId="9" xfId="37" applyFont="1" applyBorder="1" applyAlignment="1" applyProtection="1">
      <alignment horizontal="center" vertical="center" wrapText="1"/>
      <protection/>
    </xf>
    <xf numFmtId="0" fontId="0" fillId="0" borderId="5" xfId="37" applyFont="1" applyBorder="1" applyAlignment="1" applyProtection="1">
      <alignment horizontal="center" vertical="center" wrapText="1"/>
      <protection/>
    </xf>
    <xf numFmtId="0" fontId="0" fillId="0" borderId="14" xfId="37" applyFont="1" applyBorder="1" applyAlignment="1" applyProtection="1">
      <alignment horizontal="center" vertical="center" wrapText="1"/>
      <protection/>
    </xf>
    <xf numFmtId="0" fontId="0" fillId="0" borderId="2" xfId="37" applyFont="1" applyBorder="1" applyAlignment="1" applyProtection="1">
      <alignment horizontal="center" vertical="center"/>
      <protection/>
    </xf>
    <xf numFmtId="0" fontId="0" fillId="0" borderId="1" xfId="37" applyFont="1" applyBorder="1" applyAlignment="1" applyProtection="1">
      <alignment horizontal="center" vertical="center"/>
      <protection/>
    </xf>
    <xf numFmtId="0" fontId="0" fillId="0" borderId="9" xfId="37" applyFont="1" applyBorder="1" applyAlignment="1" applyProtection="1">
      <alignment horizontal="center" vertical="center"/>
      <protection/>
    </xf>
    <xf numFmtId="0" fontId="0" fillId="0" borderId="15" xfId="37" applyFont="1" applyBorder="1" applyAlignment="1" applyProtection="1">
      <alignment horizontal="center" vertical="center"/>
      <protection/>
    </xf>
    <xf numFmtId="0" fontId="0" fillId="0" borderId="11" xfId="37" applyFont="1" applyBorder="1" applyAlignment="1" applyProtection="1">
      <alignment horizontal="center" vertical="center"/>
      <protection/>
    </xf>
    <xf numFmtId="0" fontId="0" fillId="0" borderId="14" xfId="37" applyFont="1" applyBorder="1" applyAlignment="1" applyProtection="1">
      <alignment horizontal="center" vertical="center"/>
      <protection/>
    </xf>
    <xf numFmtId="0" fontId="0" fillId="0" borderId="2" xfId="37" applyFont="1" applyBorder="1" applyAlignment="1" applyProtection="1">
      <alignment horizontal="center" vertical="center" wrapText="1"/>
      <protection/>
    </xf>
    <xf numFmtId="0" fontId="0" fillId="0" borderId="3" xfId="37" applyFont="1" applyBorder="1" applyAlignment="1" applyProtection="1">
      <alignment horizontal="center" vertical="center" wrapText="1"/>
      <protection/>
    </xf>
    <xf numFmtId="0" fontId="0" fillId="0" borderId="15" xfId="37" applyFont="1" applyBorder="1" applyAlignment="1" applyProtection="1">
      <alignment horizontal="center" vertical="center" wrapText="1"/>
      <protection/>
    </xf>
    <xf numFmtId="169" fontId="0" fillId="0" borderId="0" xfId="46" applyFont="1" applyAlignment="1" applyProtection="1">
      <alignment horizontal="center" vertical="center"/>
      <protection/>
    </xf>
    <xf numFmtId="169" fontId="0" fillId="0" borderId="0" xfId="46" applyFont="1" applyAlignment="1" applyProtection="1">
      <alignment horizontal="left" vertical="center"/>
      <protection/>
    </xf>
    <xf numFmtId="196" fontId="0" fillId="0" borderId="0" xfId="46" applyNumberFormat="1" applyFont="1" applyFill="1" applyAlignment="1" applyProtection="1">
      <alignment horizontal="center" vertical="center"/>
      <protection/>
    </xf>
    <xf numFmtId="0" fontId="8" fillId="0" borderId="0" xfId="31" applyAlignment="1" applyProtection="1">
      <alignment vertical="center"/>
      <protection/>
    </xf>
    <xf numFmtId="169" fontId="7" fillId="0" borderId="0" xfId="38" applyNumberFormat="1" applyFont="1" applyAlignment="1" applyProtection="1">
      <alignment horizontal="left" vertical="center"/>
      <protection/>
    </xf>
    <xf numFmtId="169" fontId="8" fillId="0" borderId="0" xfId="31" applyNumberFormat="1" applyAlignment="1" applyProtection="1">
      <alignment horizontal="left" vertical="center"/>
      <protection/>
    </xf>
    <xf numFmtId="0" fontId="0" fillId="0" borderId="0" xfId="49" applyNumberFormat="1" applyFont="1" applyAlignment="1" applyProtection="1">
      <alignment horizontal="left" vertical="center"/>
      <protection/>
    </xf>
    <xf numFmtId="169" fontId="7" fillId="0" borderId="0" xfId="49" applyNumberFormat="1" applyFont="1" applyAlignment="1" applyProtection="1">
      <alignment horizontal="left" vertical="center"/>
      <protection/>
    </xf>
    <xf numFmtId="169" fontId="0" fillId="0" borderId="0" xfId="49" applyNumberFormat="1" applyFont="1" applyAlignment="1" applyProtection="1">
      <alignment horizontal="center" vertical="center"/>
      <protection/>
    </xf>
    <xf numFmtId="168" fontId="0" fillId="0" borderId="0" xfId="38" applyFont="1" applyAlignment="1" applyProtection="1">
      <alignment horizontal="justify" vertical="top" wrapText="1"/>
      <protection/>
    </xf>
    <xf numFmtId="168" fontId="0" fillId="0" borderId="0" xfId="38" applyAlignment="1" applyProtection="1">
      <alignment horizontal="justify" vertical="top" wrapText="1"/>
      <protection/>
    </xf>
    <xf numFmtId="169" fontId="0" fillId="0" borderId="0" xfId="49" applyNumberFormat="1" applyFont="1" applyAlignment="1" applyProtection="1">
      <alignment horizontal="left" vertical="center"/>
      <protection/>
    </xf>
    <xf numFmtId="168" fontId="0" fillId="0" borderId="10" xfId="38" applyFont="1" applyBorder="1" applyAlignment="1" applyProtection="1">
      <alignment horizontal="center" vertical="center" wrapText="1"/>
      <protection/>
    </xf>
    <xf numFmtId="168" fontId="0" fillId="0" borderId="4" xfId="38" applyFont="1" applyBorder="1" applyAlignment="1" applyProtection="1">
      <alignment horizontal="center" vertical="center" wrapText="1"/>
      <protection/>
    </xf>
    <xf numFmtId="168" fontId="0" fillId="0" borderId="13" xfId="38" applyFont="1" applyBorder="1" applyAlignment="1" applyProtection="1">
      <alignment horizontal="center" vertical="center" wrapText="1"/>
      <protection/>
    </xf>
    <xf numFmtId="168" fontId="0" fillId="0" borderId="9" xfId="38" applyBorder="1" applyAlignment="1" applyProtection="1">
      <alignment horizontal="center" vertical="center"/>
      <protection/>
    </xf>
    <xf numFmtId="168" fontId="0" fillId="0" borderId="5" xfId="38" applyBorder="1" applyAlignment="1" applyProtection="1">
      <alignment horizontal="center" vertical="center"/>
      <protection/>
    </xf>
    <xf numFmtId="168" fontId="0" fillId="0" borderId="14" xfId="38" applyBorder="1" applyAlignment="1" applyProtection="1">
      <alignment horizontal="center" vertical="center"/>
      <protection/>
    </xf>
    <xf numFmtId="168" fontId="0" fillId="0" borderId="2" xfId="38" applyFont="1" applyBorder="1" applyAlignment="1" applyProtection="1">
      <alignment horizontal="center" vertical="center" wrapText="1"/>
      <protection/>
    </xf>
    <xf numFmtId="168" fontId="0" fillId="0" borderId="15" xfId="38" applyFont="1" applyBorder="1" applyAlignment="1" applyProtection="1">
      <alignment horizontal="center" vertical="center" wrapText="1"/>
      <protection/>
    </xf>
    <xf numFmtId="168" fontId="0" fillId="0" borderId="10" xfId="38" applyBorder="1" applyAlignment="1" applyProtection="1">
      <alignment horizontal="center" vertical="center" wrapText="1"/>
      <protection/>
    </xf>
    <xf numFmtId="168" fontId="0" fillId="0" borderId="4" xfId="38" applyBorder="1" applyAlignment="1" applyProtection="1">
      <alignment horizontal="center" vertical="center" wrapText="1"/>
      <protection/>
    </xf>
    <xf numFmtId="168" fontId="0" fillId="0" borderId="13" xfId="38" applyBorder="1" applyAlignment="1" applyProtection="1">
      <alignment horizontal="center" vertical="center" wrapText="1"/>
      <protection/>
    </xf>
    <xf numFmtId="168" fontId="0" fillId="0" borderId="1" xfId="38" applyBorder="1" applyAlignment="1" applyProtection="1">
      <alignment horizontal="center" vertical="center"/>
      <protection/>
    </xf>
    <xf numFmtId="168" fontId="0" fillId="0" borderId="0" xfId="38" applyAlignment="1" applyProtection="1">
      <alignment horizontal="center" vertical="center"/>
      <protection/>
    </xf>
    <xf numFmtId="168" fontId="0" fillId="0" borderId="11" xfId="38" applyBorder="1" applyAlignment="1" applyProtection="1">
      <alignment horizontal="center" vertical="center"/>
      <protection/>
    </xf>
    <xf numFmtId="0" fontId="0" fillId="0" borderId="1" xfId="32" applyFont="1" applyBorder="1" applyAlignment="1" applyProtection="1">
      <alignment horizontal="center" vertical="center" wrapText="1"/>
      <protection/>
    </xf>
    <xf numFmtId="0" fontId="0" fillId="0" borderId="0" xfId="32" applyFont="1" applyAlignment="1" applyProtection="1">
      <alignment horizontal="center" vertical="center" wrapText="1"/>
      <protection/>
    </xf>
    <xf numFmtId="0" fontId="0" fillId="0" borderId="11" xfId="32" applyFont="1" applyBorder="1" applyAlignment="1" applyProtection="1">
      <alignment horizontal="center" vertical="center" wrapText="1"/>
      <protection/>
    </xf>
    <xf numFmtId="0" fontId="0" fillId="0" borderId="9" xfId="32" applyFont="1" applyBorder="1" applyAlignment="1" applyProtection="1">
      <alignment horizontal="center" vertical="center"/>
      <protection/>
    </xf>
    <xf numFmtId="0" fontId="0" fillId="0" borderId="5" xfId="32" applyFont="1" applyBorder="1" applyAlignment="1" applyProtection="1">
      <alignment horizontal="center" vertical="center"/>
      <protection/>
    </xf>
    <xf numFmtId="0" fontId="0" fillId="0" borderId="14" xfId="32" applyFont="1" applyBorder="1" applyAlignment="1" applyProtection="1">
      <alignment horizontal="center" vertical="center"/>
      <protection/>
    </xf>
    <xf numFmtId="0" fontId="0" fillId="0" borderId="2" xfId="32" applyFont="1" applyBorder="1" applyAlignment="1" applyProtection="1">
      <alignment horizontal="center" vertical="center"/>
      <protection/>
    </xf>
    <xf numFmtId="0" fontId="0" fillId="0" borderId="1" xfId="32" applyFont="1" applyBorder="1" applyAlignment="1" applyProtection="1">
      <alignment horizontal="center" vertical="center"/>
      <protection/>
    </xf>
    <xf numFmtId="0" fontId="0" fillId="0" borderId="3" xfId="32" applyFont="1" applyBorder="1" applyAlignment="1" applyProtection="1">
      <alignment horizontal="center" vertical="center"/>
      <protection/>
    </xf>
    <xf numFmtId="0" fontId="0" fillId="0" borderId="0" xfId="32" applyFont="1" applyBorder="1" applyAlignment="1" applyProtection="1">
      <alignment horizontal="center" vertical="center"/>
      <protection/>
    </xf>
    <xf numFmtId="0" fontId="0" fillId="0" borderId="15" xfId="32" applyFont="1" applyBorder="1" applyAlignment="1" applyProtection="1">
      <alignment horizontal="center" vertical="center"/>
      <protection/>
    </xf>
    <xf numFmtId="0" fontId="0" fillId="0" borderId="11" xfId="32" applyFont="1" applyBorder="1" applyAlignment="1" applyProtection="1">
      <alignment horizontal="center" vertical="center"/>
      <protection/>
    </xf>
    <xf numFmtId="0" fontId="0" fillId="0" borderId="6" xfId="32" applyFont="1" applyBorder="1" applyAlignment="1" applyProtection="1">
      <alignment horizontal="center" vertical="center"/>
      <protection/>
    </xf>
    <xf numFmtId="0" fontId="0" fillId="0" borderId="7" xfId="32" applyFont="1" applyBorder="1" applyAlignment="1" applyProtection="1">
      <alignment horizontal="center" vertical="center"/>
      <protection/>
    </xf>
    <xf numFmtId="0" fontId="0" fillId="0" borderId="2" xfId="32" applyFont="1" applyBorder="1" applyAlignment="1" applyProtection="1">
      <alignment horizontal="center" vertical="center" wrapText="1"/>
      <protection/>
    </xf>
    <xf numFmtId="0" fontId="0" fillId="0" borderId="9" xfId="32" applyFont="1" applyBorder="1" applyAlignment="1" applyProtection="1">
      <alignment horizontal="center" vertical="center" wrapText="1"/>
      <protection/>
    </xf>
    <xf numFmtId="0" fontId="0" fillId="0" borderId="15" xfId="32" applyFont="1" applyBorder="1" applyAlignment="1" applyProtection="1">
      <alignment horizontal="center" vertical="center" wrapText="1"/>
      <protection/>
    </xf>
    <xf numFmtId="0" fontId="0" fillId="0" borderId="14" xfId="32" applyFont="1" applyBorder="1" applyAlignment="1" applyProtection="1">
      <alignment horizontal="center" vertical="center" wrapText="1"/>
      <protection/>
    </xf>
    <xf numFmtId="169" fontId="0" fillId="0" borderId="0" xfId="32" applyNumberFormat="1" applyFont="1" applyAlignment="1" applyProtection="1">
      <alignment horizontal="left" vertical="center"/>
      <protection/>
    </xf>
    <xf numFmtId="0" fontId="0" fillId="0" borderId="0" xfId="32" applyFont="1" applyAlignment="1" applyProtection="1">
      <alignment horizontal="left" vertical="center"/>
      <protection/>
    </xf>
    <xf numFmtId="0" fontId="0" fillId="0" borderId="0" xfId="32" applyNumberFormat="1" applyFont="1" applyAlignment="1" applyProtection="1">
      <alignment horizontal="left" vertical="center"/>
      <protection/>
    </xf>
    <xf numFmtId="0" fontId="7" fillId="0" borderId="0" xfId="42" applyNumberFormat="1" applyFont="1" applyAlignment="1" applyProtection="1">
      <alignment horizontal="left" vertical="center"/>
      <protection/>
    </xf>
    <xf numFmtId="169" fontId="0" fillId="0" borderId="0" xfId="42" applyNumberFormat="1" applyFont="1" applyAlignment="1" applyProtection="1">
      <alignment horizontal="left" vertical="center"/>
      <protection/>
    </xf>
    <xf numFmtId="169" fontId="7" fillId="0" borderId="0" xfId="32" applyNumberFormat="1" applyFont="1" applyAlignment="1" applyProtection="1">
      <alignment horizontal="left" vertical="center"/>
      <protection/>
    </xf>
    <xf numFmtId="0" fontId="0" fillId="0" borderId="0" xfId="32" applyFont="1" applyAlignment="1" applyProtection="1">
      <alignment horizontal="justify" vertical="top"/>
      <protection/>
    </xf>
    <xf numFmtId="0" fontId="0" fillId="0" borderId="0" xfId="32" applyFont="1" applyAlignment="1" applyProtection="1">
      <alignment horizontal="justify" vertical="top"/>
      <protection/>
    </xf>
    <xf numFmtId="168" fontId="5" fillId="0" borderId="0" xfId="39" applyFont="1" applyAlignment="1" applyProtection="1">
      <alignment horizontal="center" vertical="center"/>
      <protection locked="0"/>
    </xf>
    <xf numFmtId="0" fontId="5" fillId="0" borderId="0" xfId="39" applyNumberFormat="1" applyFont="1" applyAlignment="1" applyProtection="1">
      <alignment horizontal="center" vertical="center"/>
      <protection locked="0"/>
    </xf>
    <xf numFmtId="0" fontId="0" fillId="0" borderId="0" xfId="32" applyFont="1" applyAlignment="1" applyProtection="1">
      <alignment horizontal="center" vertical="center"/>
      <protection/>
    </xf>
    <xf numFmtId="0" fontId="0" fillId="0" borderId="10" xfId="32" applyFont="1" applyBorder="1" applyAlignment="1" applyProtection="1">
      <alignment horizontal="center" vertical="center"/>
      <protection/>
    </xf>
    <xf numFmtId="0" fontId="0" fillId="0" borderId="4" xfId="32" applyFont="1" applyBorder="1" applyAlignment="1" applyProtection="1">
      <alignment horizontal="center" vertical="center"/>
      <protection/>
    </xf>
    <xf numFmtId="0" fontId="0" fillId="0" borderId="13" xfId="32" applyFont="1" applyBorder="1" applyAlignment="1" applyProtection="1">
      <alignment horizontal="center" vertical="center"/>
      <protection/>
    </xf>
    <xf numFmtId="0" fontId="0" fillId="0" borderId="10" xfId="32" applyFont="1" applyBorder="1" applyAlignment="1" applyProtection="1">
      <alignment horizontal="center" vertical="center" wrapText="1"/>
      <protection/>
    </xf>
    <xf numFmtId="0" fontId="0" fillId="0" borderId="13" xfId="32" applyFont="1" applyBorder="1" applyAlignment="1" applyProtection="1">
      <alignment horizontal="center" vertical="center" wrapText="1"/>
      <protection/>
    </xf>
    <xf numFmtId="0" fontId="0" fillId="0" borderId="0" xfId="32" applyFont="1" applyBorder="1" applyAlignment="1" applyProtection="1">
      <alignment horizontal="left" vertical="center" wrapText="1"/>
      <protection/>
    </xf>
    <xf numFmtId="0" fontId="0" fillId="0" borderId="5" xfId="32" applyFont="1" applyBorder="1" applyAlignment="1" applyProtection="1">
      <alignment horizontal="left" vertical="center"/>
      <protection/>
    </xf>
    <xf numFmtId="0" fontId="0" fillId="0" borderId="0" xfId="32" applyFont="1" applyBorder="1" applyAlignment="1" applyProtection="1">
      <alignment horizontal="left" vertical="center"/>
      <protection/>
    </xf>
    <xf numFmtId="0" fontId="0" fillId="0" borderId="11" xfId="32" applyFont="1" applyBorder="1" applyAlignment="1" applyProtection="1">
      <alignment horizontal="left" vertical="center"/>
      <protection/>
    </xf>
    <xf numFmtId="0" fontId="0" fillId="0" borderId="14" xfId="32" applyFont="1" applyBorder="1" applyAlignment="1" applyProtection="1">
      <alignment horizontal="left" vertical="center"/>
      <protection/>
    </xf>
    <xf numFmtId="0" fontId="0" fillId="0" borderId="4" xfId="32" applyFont="1" applyBorder="1" applyAlignment="1" applyProtection="1">
      <alignment horizontal="center" vertical="center" wrapText="1"/>
      <protection/>
    </xf>
    <xf numFmtId="0" fontId="0" fillId="0" borderId="4" xfId="32" applyFont="1" applyBorder="1" applyAlignment="1" applyProtection="1">
      <alignment horizontal="left" vertical="center" wrapText="1" indent="1"/>
      <protection/>
    </xf>
    <xf numFmtId="0" fontId="0" fillId="0" borderId="13" xfId="32" applyFont="1" applyBorder="1" applyAlignment="1" applyProtection="1">
      <alignment horizontal="left" vertical="center" wrapText="1" indent="1"/>
      <protection/>
    </xf>
    <xf numFmtId="0" fontId="0" fillId="0" borderId="0" xfId="32" applyFont="1" applyAlignment="1" applyProtection="1">
      <alignment horizontal="left" vertical="center" wrapText="1"/>
      <protection/>
    </xf>
    <xf numFmtId="0" fontId="0" fillId="0" borderId="5" xfId="32" applyFont="1" applyBorder="1" applyAlignment="1" applyProtection="1">
      <alignment horizontal="left" vertical="center" wrapText="1"/>
      <protection/>
    </xf>
    <xf numFmtId="0" fontId="0" fillId="0" borderId="0" xfId="32" applyFont="1" applyAlignment="1" applyProtection="1">
      <alignment horizontal="justify" vertical="top" wrapText="1"/>
      <protection/>
    </xf>
    <xf numFmtId="0" fontId="0" fillId="0" borderId="0" xfId="32" applyFont="1" applyAlignment="1" applyProtection="1">
      <alignment horizontal="justify" vertical="top"/>
      <protection locked="0"/>
    </xf>
    <xf numFmtId="0" fontId="0" fillId="0" borderId="0" xfId="0" applyNumberFormat="1" applyFont="1" applyAlignment="1" applyProtection="1">
      <alignment horizontal="right" vertical="center"/>
      <protection/>
    </xf>
    <xf numFmtId="168" fontId="0" fillId="0" borderId="5" xfId="0" applyFont="1" applyBorder="1" applyAlignment="1" applyProtection="1">
      <alignment horizontal="center" vertical="center" wrapText="1"/>
      <protection/>
    </xf>
    <xf numFmtId="168" fontId="0" fillId="0" borderId="11" xfId="0" applyFont="1" applyBorder="1" applyAlignment="1" applyProtection="1">
      <alignment horizontal="center" vertical="center"/>
      <protection/>
    </xf>
    <xf numFmtId="168" fontId="0" fillId="0" borderId="2" xfId="0" applyFont="1" applyBorder="1" applyAlignment="1" applyProtection="1">
      <alignment horizontal="center" vertical="center"/>
      <protection/>
    </xf>
    <xf numFmtId="0" fontId="0" fillId="0" borderId="1" xfId="33" applyFont="1" applyBorder="1" applyAlignment="1" applyProtection="1">
      <alignment horizontal="center" vertical="center" wrapText="1"/>
      <protection/>
    </xf>
    <xf numFmtId="0" fontId="0" fillId="0" borderId="0" xfId="33" applyFont="1" applyBorder="1" applyAlignment="1" applyProtection="1">
      <alignment horizontal="center" vertical="center" wrapText="1"/>
      <protection/>
    </xf>
    <xf numFmtId="0" fontId="0" fillId="0" borderId="0" xfId="33" applyFont="1" applyAlignment="1" applyProtection="1">
      <alignment horizontal="center" vertical="center" wrapText="1"/>
      <protection/>
    </xf>
    <xf numFmtId="0" fontId="0" fillId="0" borderId="11" xfId="33" applyFont="1" applyBorder="1" applyAlignment="1" applyProtection="1">
      <alignment horizontal="center" vertical="center" wrapText="1"/>
      <protection/>
    </xf>
    <xf numFmtId="0" fontId="0" fillId="0" borderId="9" xfId="33" applyFont="1" applyBorder="1" applyAlignment="1" applyProtection="1">
      <alignment horizontal="center" vertical="center"/>
      <protection/>
    </xf>
    <xf numFmtId="0" fontId="0" fillId="0" borderId="5" xfId="33" applyFont="1" applyBorder="1" applyAlignment="1" applyProtection="1">
      <alignment horizontal="center" vertical="center"/>
      <protection/>
    </xf>
    <xf numFmtId="0" fontId="0" fillId="0" borderId="14" xfId="33" applyFont="1" applyBorder="1" applyAlignment="1" applyProtection="1">
      <alignment horizontal="center" vertical="center"/>
      <protection/>
    </xf>
    <xf numFmtId="0" fontId="0" fillId="0" borderId="2" xfId="33" applyFont="1" applyBorder="1" applyAlignment="1" applyProtection="1">
      <alignment horizontal="center" vertical="center" wrapText="1"/>
      <protection/>
    </xf>
    <xf numFmtId="0" fontId="0" fillId="0" borderId="9" xfId="33" applyFont="1" applyBorder="1" applyAlignment="1" applyProtection="1">
      <alignment horizontal="center" vertical="center" wrapText="1"/>
      <protection/>
    </xf>
    <xf numFmtId="0" fontId="0" fillId="0" borderId="3" xfId="33" applyFont="1" applyBorder="1" applyAlignment="1" applyProtection="1">
      <alignment horizontal="center" vertical="center" wrapText="1"/>
      <protection/>
    </xf>
    <xf numFmtId="0" fontId="0" fillId="0" borderId="5" xfId="33" applyFont="1" applyBorder="1" applyAlignment="1" applyProtection="1">
      <alignment horizontal="center" vertical="center" wrapText="1"/>
      <protection/>
    </xf>
    <xf numFmtId="0" fontId="0" fillId="0" borderId="15" xfId="33" applyFont="1" applyBorder="1" applyAlignment="1" applyProtection="1">
      <alignment horizontal="center" vertical="center" wrapText="1"/>
      <protection/>
    </xf>
    <xf numFmtId="0" fontId="0" fillId="0" borderId="14" xfId="33" applyFont="1" applyBorder="1" applyAlignment="1" applyProtection="1">
      <alignment horizontal="center" vertical="center" wrapText="1"/>
      <protection/>
    </xf>
    <xf numFmtId="0" fontId="0" fillId="0" borderId="10" xfId="33" applyFont="1" applyBorder="1" applyAlignment="1" applyProtection="1">
      <alignment horizontal="center" vertical="center" wrapText="1"/>
      <protection/>
    </xf>
    <xf numFmtId="0" fontId="0" fillId="0" borderId="4" xfId="33" applyFont="1" applyBorder="1" applyAlignment="1" applyProtection="1">
      <alignment horizontal="center" vertical="center" wrapText="1"/>
      <protection/>
    </xf>
    <xf numFmtId="0" fontId="0" fillId="0" borderId="13" xfId="33" applyFont="1" applyBorder="1" applyAlignment="1" applyProtection="1">
      <alignment horizontal="center" vertical="center" wrapText="1"/>
      <protection/>
    </xf>
    <xf numFmtId="0" fontId="0" fillId="0" borderId="6" xfId="33" applyFont="1" applyBorder="1" applyAlignment="1" applyProtection="1">
      <alignment horizontal="center" vertical="center"/>
      <protection/>
    </xf>
    <xf numFmtId="0" fontId="0" fillId="0" borderId="7" xfId="33" applyFont="1" applyBorder="1" applyAlignment="1" applyProtection="1">
      <alignment horizontal="center" vertical="center"/>
      <protection/>
    </xf>
    <xf numFmtId="0" fontId="0" fillId="0" borderId="12" xfId="33" applyFont="1" applyBorder="1" applyAlignment="1" applyProtection="1">
      <alignment horizontal="center" vertical="center"/>
      <protection/>
    </xf>
    <xf numFmtId="0" fontId="0" fillId="0" borderId="0" xfId="33" applyFont="1" applyAlignment="1" applyProtection="1">
      <alignment horizontal="justify" vertical="top" wrapText="1"/>
      <protection/>
    </xf>
    <xf numFmtId="0" fontId="0" fillId="0" borderId="0" xfId="33" applyFont="1" applyAlignment="1" applyProtection="1">
      <alignment horizontal="justify" vertical="top"/>
      <protection/>
    </xf>
    <xf numFmtId="0" fontId="7" fillId="0" borderId="0" xfId="33" applyFont="1" applyAlignment="1" applyProtection="1">
      <alignment horizontal="right" vertical="center"/>
      <protection/>
    </xf>
    <xf numFmtId="0" fontId="0" fillId="0" borderId="0" xfId="33" applyFont="1" applyAlignment="1" applyProtection="1">
      <alignment horizontal="right" vertical="center"/>
      <protection/>
    </xf>
    <xf numFmtId="168" fontId="0" fillId="0" borderId="10" xfId="0" applyFont="1" applyBorder="1" applyAlignment="1" applyProtection="1">
      <alignment horizontal="center" vertical="center" wrapText="1"/>
      <protection/>
    </xf>
    <xf numFmtId="168" fontId="0" fillId="0" borderId="13" xfId="0" applyFont="1" applyBorder="1" applyAlignment="1" applyProtection="1">
      <alignment horizontal="center" vertical="center" wrapText="1"/>
      <protection/>
    </xf>
    <xf numFmtId="168" fontId="0" fillId="0" borderId="15" xfId="0" applyFont="1" applyBorder="1" applyAlignment="1" applyProtection="1">
      <alignment horizontal="center" vertical="center" wrapText="1"/>
      <protection/>
    </xf>
    <xf numFmtId="168" fontId="0" fillId="0" borderId="11" xfId="0" applyFont="1" applyBorder="1" applyAlignment="1" applyProtection="1">
      <alignment horizontal="center" vertical="center" wrapText="1"/>
      <protection/>
    </xf>
    <xf numFmtId="168" fontId="0" fillId="0" borderId="9" xfId="0" applyFont="1" applyBorder="1" applyAlignment="1" applyProtection="1">
      <alignment horizontal="center" vertical="center"/>
      <protection/>
    </xf>
    <xf numFmtId="168" fontId="0" fillId="0" borderId="3" xfId="0" applyFont="1" applyBorder="1" applyAlignment="1" applyProtection="1">
      <alignment horizontal="center" vertical="center"/>
      <protection/>
    </xf>
    <xf numFmtId="168" fontId="0" fillId="0" borderId="5" xfId="0" applyFont="1" applyBorder="1" applyAlignment="1" applyProtection="1">
      <alignment horizontal="center" vertical="center"/>
      <protection/>
    </xf>
    <xf numFmtId="168" fontId="0" fillId="0" borderId="15" xfId="0" applyFont="1" applyBorder="1" applyAlignment="1" applyProtection="1">
      <alignment horizontal="center" vertical="center"/>
      <protection/>
    </xf>
    <xf numFmtId="168" fontId="0" fillId="0" borderId="14" xfId="0" applyFont="1" applyBorder="1" applyAlignment="1" applyProtection="1">
      <alignment horizontal="center" vertical="center"/>
      <protection/>
    </xf>
    <xf numFmtId="168" fontId="0" fillId="0" borderId="9" xfId="0" applyFont="1" applyBorder="1" applyAlignment="1" applyProtection="1">
      <alignment horizontal="center" vertical="center" wrapText="1"/>
      <protection/>
    </xf>
    <xf numFmtId="168" fontId="0" fillId="0" borderId="5" xfId="0" applyFont="1" applyBorder="1" applyAlignment="1" applyProtection="1">
      <alignment horizontal="center" vertical="center" wrapText="1"/>
      <protection/>
    </xf>
    <xf numFmtId="168" fontId="0" fillId="0" borderId="14" xfId="0" applyFont="1" applyBorder="1" applyAlignment="1" applyProtection="1">
      <alignment horizontal="center" vertical="center" wrapText="1"/>
      <protection/>
    </xf>
    <xf numFmtId="168" fontId="0" fillId="0" borderId="4" xfId="0" applyFont="1" applyBorder="1" applyAlignment="1" applyProtection="1">
      <alignment horizontal="center" vertical="center" wrapText="1"/>
      <protection/>
    </xf>
    <xf numFmtId="168" fontId="0" fillId="0" borderId="0" xfId="0" applyFont="1" applyBorder="1" applyAlignment="1" applyProtection="1">
      <alignment vertical="center"/>
      <protection/>
    </xf>
    <xf numFmtId="168" fontId="5" fillId="0" borderId="0" xfId="39" applyFont="1" applyAlignment="1" applyProtection="1">
      <alignment horizontal="center" vertical="center" wrapText="1"/>
      <protection/>
    </xf>
    <xf numFmtId="168" fontId="5" fillId="0" borderId="0" xfId="0" applyFont="1" applyAlignment="1" applyProtection="1">
      <alignment horizontal="center" vertical="center"/>
      <protection/>
    </xf>
    <xf numFmtId="168" fontId="7" fillId="0" borderId="0" xfId="0" applyFont="1" applyFill="1" applyBorder="1" applyAlignment="1" applyProtection="1">
      <alignment horizontal="right" vertical="top"/>
      <protection/>
    </xf>
    <xf numFmtId="168" fontId="0" fillId="0" borderId="0" xfId="0" applyFont="1" applyBorder="1" applyAlignment="1" applyProtection="1">
      <alignment vertical="center" wrapText="1"/>
      <protection/>
    </xf>
    <xf numFmtId="168" fontId="0" fillId="0" borderId="0" xfId="0" applyFont="1" applyBorder="1" applyAlignment="1" applyProtection="1">
      <alignment horizontal="left" vertical="center" wrapText="1"/>
      <protection/>
    </xf>
    <xf numFmtId="168" fontId="0" fillId="0" borderId="5" xfId="0" applyFont="1" applyBorder="1" applyAlignment="1" applyProtection="1">
      <alignment horizontal="left" vertical="center" wrapText="1"/>
      <protection/>
    </xf>
    <xf numFmtId="168" fontId="0" fillId="0" borderId="0" xfId="0" applyFont="1" applyAlignment="1" applyProtection="1">
      <alignment horizontal="left" vertical="center" wrapText="1"/>
      <protection/>
    </xf>
    <xf numFmtId="168" fontId="0" fillId="0" borderId="0" xfId="0" applyFont="1" applyAlignment="1" applyProtection="1">
      <alignment vertical="center"/>
      <protection/>
    </xf>
    <xf numFmtId="168" fontId="0" fillId="0" borderId="5" xfId="0" applyFont="1" applyBorder="1" applyAlignment="1" applyProtection="1">
      <alignment vertical="center"/>
      <protection/>
    </xf>
    <xf numFmtId="168" fontId="0" fillId="0" borderId="0" xfId="42" applyNumberFormat="1" applyFont="1" applyAlignment="1" applyProtection="1">
      <alignment horizontal="justify" vertical="top" wrapText="1"/>
      <protection/>
    </xf>
    <xf numFmtId="168" fontId="0" fillId="0" borderId="1" xfId="34" applyBorder="1" applyAlignment="1" applyProtection="1">
      <alignment horizontal="center" vertical="center" wrapText="1"/>
      <protection/>
    </xf>
    <xf numFmtId="168" fontId="0" fillId="0" borderId="1" xfId="34" applyBorder="1" applyAlignment="1" applyProtection="1">
      <alignment horizontal="center" vertical="center"/>
      <protection/>
    </xf>
    <xf numFmtId="168" fontId="0" fillId="0" borderId="0" xfId="34" applyAlignment="1" applyProtection="1">
      <alignment horizontal="center" vertical="center"/>
      <protection/>
    </xf>
    <xf numFmtId="168" fontId="0" fillId="0" borderId="11" xfId="34" applyBorder="1" applyAlignment="1" applyProtection="1">
      <alignment horizontal="center" vertical="center"/>
      <protection/>
    </xf>
    <xf numFmtId="168" fontId="0" fillId="0" borderId="9" xfId="34" applyBorder="1" applyAlignment="1" applyProtection="1">
      <alignment horizontal="center" vertical="center"/>
      <protection/>
    </xf>
    <xf numFmtId="168" fontId="0" fillId="0" borderId="5" xfId="34" applyBorder="1" applyAlignment="1" applyProtection="1">
      <alignment horizontal="center" vertical="center"/>
      <protection/>
    </xf>
    <xf numFmtId="168" fontId="0" fillId="0" borderId="14" xfId="34" applyBorder="1" applyAlignment="1" applyProtection="1">
      <alignment horizontal="center" vertical="center"/>
      <protection/>
    </xf>
    <xf numFmtId="168" fontId="0" fillId="0" borderId="2" xfId="34" applyBorder="1" applyAlignment="1" applyProtection="1">
      <alignment horizontal="center" vertical="center" wrapText="1"/>
      <protection/>
    </xf>
    <xf numFmtId="168" fontId="0" fillId="0" borderId="9" xfId="34" applyBorder="1" applyAlignment="1" applyProtection="1">
      <alignment horizontal="center" vertical="center" wrapText="1"/>
      <protection/>
    </xf>
    <xf numFmtId="168" fontId="0" fillId="0" borderId="3" xfId="34" applyBorder="1" applyAlignment="1" applyProtection="1">
      <alignment horizontal="center" vertical="center" wrapText="1"/>
      <protection/>
    </xf>
    <xf numFmtId="168" fontId="0" fillId="0" borderId="0" xfId="34" applyAlignment="1" applyProtection="1">
      <alignment horizontal="center" vertical="center" wrapText="1"/>
      <protection/>
    </xf>
    <xf numFmtId="168" fontId="0" fillId="0" borderId="5" xfId="34" applyBorder="1" applyAlignment="1" applyProtection="1">
      <alignment horizontal="center" vertical="center" wrapText="1"/>
      <protection/>
    </xf>
    <xf numFmtId="168" fontId="0" fillId="0" borderId="6" xfId="34" applyBorder="1" applyAlignment="1" applyProtection="1">
      <alignment horizontal="center" vertical="center"/>
      <protection/>
    </xf>
    <xf numFmtId="168" fontId="0" fillId="0" borderId="7" xfId="34" applyBorder="1" applyAlignment="1" applyProtection="1">
      <alignment horizontal="center" vertical="center"/>
      <protection/>
    </xf>
    <xf numFmtId="168" fontId="0" fillId="0" borderId="12" xfId="34" applyBorder="1" applyAlignment="1" applyProtection="1">
      <alignment horizontal="center" vertical="center"/>
      <protection/>
    </xf>
    <xf numFmtId="168" fontId="5" fillId="0" borderId="0" xfId="39" applyFont="1" applyAlignment="1" applyProtection="1">
      <alignment horizontal="right" vertical="center"/>
      <protection/>
    </xf>
    <xf numFmtId="0" fontId="0" fillId="0" borderId="2" xfId="35" applyFont="1" applyBorder="1" applyAlignment="1" applyProtection="1">
      <alignment horizontal="center" vertical="center"/>
      <protection/>
    </xf>
    <xf numFmtId="0" fontId="0" fillId="0" borderId="9" xfId="35" applyFont="1" applyBorder="1" applyAlignment="1" applyProtection="1">
      <alignment horizontal="center" vertical="center"/>
      <protection/>
    </xf>
    <xf numFmtId="0" fontId="0" fillId="0" borderId="3" xfId="35" applyFont="1" applyBorder="1" applyAlignment="1" applyProtection="1">
      <alignment horizontal="center" vertical="center"/>
      <protection/>
    </xf>
    <xf numFmtId="0" fontId="0" fillId="0" borderId="5" xfId="35" applyFont="1" applyBorder="1" applyAlignment="1" applyProtection="1">
      <alignment horizontal="center" vertical="center"/>
      <protection/>
    </xf>
    <xf numFmtId="0" fontId="0" fillId="0" borderId="15" xfId="35" applyFont="1" applyBorder="1" applyAlignment="1" applyProtection="1">
      <alignment horizontal="center" vertical="center"/>
      <protection/>
    </xf>
    <xf numFmtId="0" fontId="0" fillId="0" borderId="14" xfId="35" applyFont="1" applyBorder="1" applyAlignment="1" applyProtection="1">
      <alignment horizontal="center" vertical="center"/>
      <protection/>
    </xf>
    <xf numFmtId="0" fontId="0" fillId="0" borderId="6" xfId="35" applyFont="1" applyBorder="1" applyAlignment="1" applyProtection="1">
      <alignment horizontal="center" vertical="center"/>
      <protection/>
    </xf>
    <xf numFmtId="0" fontId="0" fillId="0" borderId="7" xfId="35" applyFont="1" applyBorder="1" applyAlignment="1" applyProtection="1">
      <alignment horizontal="center" vertical="center"/>
      <protection/>
    </xf>
    <xf numFmtId="0" fontId="0" fillId="0" borderId="12" xfId="35" applyFont="1" applyBorder="1" applyAlignment="1" applyProtection="1">
      <alignment horizontal="center" vertical="center"/>
      <protection/>
    </xf>
    <xf numFmtId="0" fontId="0" fillId="0" borderId="1" xfId="35" applyFont="1" applyBorder="1" applyAlignment="1" applyProtection="1">
      <alignment horizontal="center" vertical="center" wrapText="1"/>
      <protection/>
    </xf>
    <xf numFmtId="0" fontId="0" fillId="0" borderId="9" xfId="35" applyFont="1" applyBorder="1" applyAlignment="1" applyProtection="1">
      <alignment horizontal="center" vertical="center" wrapText="1"/>
      <protection/>
    </xf>
    <xf numFmtId="0" fontId="0" fillId="0" borderId="11" xfId="35" applyFont="1" applyBorder="1" applyAlignment="1" applyProtection="1">
      <alignment horizontal="center" vertical="center" wrapText="1"/>
      <protection/>
    </xf>
    <xf numFmtId="0" fontId="0" fillId="0" borderId="14" xfId="35" applyFont="1" applyBorder="1" applyAlignment="1" applyProtection="1">
      <alignment horizontal="center" vertical="center" wrapText="1"/>
      <protection/>
    </xf>
    <xf numFmtId="0" fontId="0" fillId="0" borderId="10" xfId="35" applyFont="1" applyBorder="1" applyAlignment="1" applyProtection="1">
      <alignment horizontal="center" vertical="center" wrapText="1"/>
      <protection/>
    </xf>
    <xf numFmtId="0" fontId="0" fillId="0" borderId="13" xfId="35" applyFont="1" applyBorder="1" applyAlignment="1" applyProtection="1">
      <alignment horizontal="center" vertical="center" wrapText="1"/>
      <protection/>
    </xf>
    <xf numFmtId="0" fontId="0" fillId="0" borderId="0" xfId="35" applyFont="1" applyBorder="1" applyAlignment="1" applyProtection="1">
      <alignment horizontal="center" vertical="center" wrapText="1"/>
      <protection/>
    </xf>
    <xf numFmtId="0" fontId="0" fillId="0" borderId="4" xfId="35" applyFont="1" applyBorder="1" applyAlignment="1" applyProtection="1">
      <alignment horizontal="center" vertical="center" wrapText="1"/>
      <protection/>
    </xf>
    <xf numFmtId="0" fontId="0" fillId="0" borderId="0" xfId="35" applyFont="1" applyAlignment="1" applyProtection="1">
      <alignment horizontal="justify" vertical="top" wrapText="1"/>
      <protection/>
    </xf>
    <xf numFmtId="0" fontId="8" fillId="0" borderId="0" xfId="35" applyAlignment="1" applyProtection="1">
      <alignment horizontal="justify" vertical="top" wrapText="1"/>
      <protection/>
    </xf>
    <xf numFmtId="0" fontId="5" fillId="0" borderId="0" xfId="35" applyFont="1" applyAlignment="1" applyProtection="1">
      <alignment horizontal="right"/>
      <protection/>
    </xf>
    <xf numFmtId="0" fontId="0" fillId="0" borderId="10" xfId="35" applyFont="1" applyBorder="1" applyAlignment="1" applyProtection="1">
      <alignment horizontal="center" vertical="center"/>
      <protection/>
    </xf>
    <xf numFmtId="0" fontId="0" fillId="0" borderId="4" xfId="35" applyFont="1" applyBorder="1" applyAlignment="1" applyProtection="1">
      <alignment horizontal="center" vertical="center"/>
      <protection/>
    </xf>
    <xf numFmtId="0" fontId="0" fillId="0" borderId="13" xfId="35" applyFont="1" applyBorder="1" applyAlignment="1" applyProtection="1">
      <alignment horizontal="center" vertical="center"/>
      <protection/>
    </xf>
    <xf numFmtId="0" fontId="0" fillId="0" borderId="5" xfId="35" applyFont="1" applyBorder="1" applyAlignment="1" applyProtection="1">
      <alignment horizontal="center" vertical="center" wrapText="1"/>
      <protection/>
    </xf>
    <xf numFmtId="0" fontId="23" fillId="0" borderId="0" xfId="35" applyFont="1" applyAlignment="1" applyProtection="1">
      <alignment horizontal="center"/>
      <protection/>
    </xf>
    <xf numFmtId="0" fontId="5" fillId="0" borderId="0" xfId="35" applyFont="1" applyAlignment="1" applyProtection="1">
      <alignment horizontal="left"/>
      <protection/>
    </xf>
    <xf numFmtId="0" fontId="0" fillId="0" borderId="0" xfId="35" applyFont="1" applyBorder="1" applyAlignment="1" applyProtection="1">
      <alignment horizontal="center" vertical="center"/>
      <protection/>
    </xf>
    <xf numFmtId="0" fontId="0" fillId="0" borderId="11" xfId="35" applyFont="1" applyBorder="1" applyAlignment="1" applyProtection="1">
      <alignment horizontal="center" vertical="center"/>
      <protection/>
    </xf>
    <xf numFmtId="0" fontId="0" fillId="0" borderId="2" xfId="35" applyFont="1" applyBorder="1" applyAlignment="1" applyProtection="1">
      <alignment horizontal="center" vertical="center" wrapText="1"/>
      <protection/>
    </xf>
    <xf numFmtId="0" fontId="0" fillId="0" borderId="15" xfId="35" applyFont="1" applyBorder="1" applyAlignment="1" applyProtection="1">
      <alignment horizontal="center" vertical="center" wrapText="1"/>
      <protection/>
    </xf>
    <xf numFmtId="0" fontId="0" fillId="0" borderId="0" xfId="35" applyFont="1" applyAlignment="1" applyProtection="1">
      <alignment horizontal="left"/>
      <protection/>
    </xf>
    <xf numFmtId="0" fontId="0" fillId="0" borderId="3" xfId="35" applyFont="1" applyBorder="1" applyAlignment="1" applyProtection="1">
      <alignment horizontal="center" vertical="center" wrapText="1"/>
      <protection/>
    </xf>
    <xf numFmtId="0" fontId="0" fillId="0" borderId="0" xfId="35" applyFont="1" applyAlignment="1">
      <alignment horizontal="justify" vertical="top" wrapText="1"/>
      <protection/>
    </xf>
    <xf numFmtId="0" fontId="8" fillId="0" borderId="0" xfId="35" applyAlignment="1">
      <alignment horizontal="justify" vertical="top" wrapText="1"/>
      <protection/>
    </xf>
    <xf numFmtId="0" fontId="0" fillId="0" borderId="1" xfId="35" applyFont="1" applyBorder="1" applyAlignment="1" applyProtection="1">
      <alignment horizontal="center" vertical="center"/>
      <protection/>
    </xf>
    <xf numFmtId="168" fontId="23" fillId="0" borderId="0" xfId="35" applyNumberFormat="1" applyFont="1" applyBorder="1" applyAlignment="1" applyProtection="1">
      <alignment horizontal="center"/>
      <protection/>
    </xf>
    <xf numFmtId="168" fontId="0" fillId="0" borderId="11" xfId="0" applyBorder="1" applyAlignment="1" applyProtection="1">
      <alignment vertical="center" wrapText="1"/>
      <protection/>
    </xf>
    <xf numFmtId="168" fontId="0" fillId="0" borderId="0" xfId="0" applyFont="1" applyAlignment="1" applyProtection="1">
      <alignment horizontal="left" vertical="justify" wrapText="1"/>
      <protection/>
    </xf>
    <xf numFmtId="168" fontId="0" fillId="0" borderId="1" xfId="0" applyBorder="1" applyAlignment="1">
      <alignment horizontal="center" vertical="center"/>
    </xf>
    <xf numFmtId="168" fontId="0" fillId="0" borderId="0" xfId="0" applyAlignment="1">
      <alignment horizontal="center" vertical="center"/>
    </xf>
  </cellXfs>
  <cellStyles count="38">
    <cellStyle name="Normal" xfId="0"/>
    <cellStyle name="Followed Hyperlink" xfId="15"/>
    <cellStyle name="Comma" xfId="16"/>
    <cellStyle name="Comma [0]" xfId="17"/>
    <cellStyle name="Hyperlink" xfId="18"/>
    <cellStyle name="Percent" xfId="19"/>
    <cellStyle name="Standard_Entwurf VOLK 2003-04" xfId="20"/>
    <cellStyle name="Standard_REAS Bericht 2000" xfId="21"/>
    <cellStyle name="Standard_Tab.02_04 - Drucktabelle" xfId="22"/>
    <cellStyle name="Standard_Tab.05_06 - Drucktabelle" xfId="23"/>
    <cellStyle name="Standard_Tab.09 - Drucktabelle" xfId="24"/>
    <cellStyle name="Standard_Tab.10 - Drucktabelle" xfId="25"/>
    <cellStyle name="Standard_Tab.11_12  - Drucktabelle" xfId="26"/>
    <cellStyle name="Standard_Tab.13 - Drucktabelle" xfId="27"/>
    <cellStyle name="Standard_Tab.17_18 - Drucktabelle_neu" xfId="28"/>
    <cellStyle name="Standard_Tab.33 - Drucktabelle_neu" xfId="29"/>
    <cellStyle name="Standard_Tab.36_37  - Drucktabelle" xfId="30"/>
    <cellStyle name="Standard_Tab.38 - Drucktabelle" xfId="31"/>
    <cellStyle name="Standard_Tab.39_40 - Drucktabelle" xfId="32"/>
    <cellStyle name="Standard_Tab.42 - Drucktabelle" xfId="33"/>
    <cellStyle name="Standard_Tab.44  - Drucktabelle" xfId="34"/>
    <cellStyle name="Standard_Tab.48_49 - Drucktabelle" xfId="35"/>
    <cellStyle name="Standard_TAB24_27" xfId="36"/>
    <cellStyle name="Standard_TAB28_29" xfId="37"/>
    <cellStyle name="Standard_VS Hauptbericht 2001-02" xfId="38"/>
    <cellStyle name="Überschrift" xfId="39"/>
    <cellStyle name="überschrift_TAB24_27" xfId="40"/>
    <cellStyle name="überschrift_TAB28_29" xfId="41"/>
    <cellStyle name="Vorspalte" xfId="42"/>
    <cellStyle name="vorspalte_REAS Bericht 2000" xfId="43"/>
    <cellStyle name="Vorspalte_Tab.02_04 - Drucktabelle" xfId="44"/>
    <cellStyle name="vorspalte_Tab.09 - Drucktabelle" xfId="45"/>
    <cellStyle name="Vorspalte_Tab.38 - Drucktabelle" xfId="46"/>
    <cellStyle name="Vorspalte_Tab.46_47 - Drucktabelle" xfId="47"/>
    <cellStyle name="Vorspalte_TAB33_34" xfId="48"/>
    <cellStyle name="Vorspalte_TAB35" xfId="49"/>
    <cellStyle name="Currency" xfId="50"/>
    <cellStyle name="Currency [0]"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24</xdr:row>
      <xdr:rowOff>0</xdr:rowOff>
    </xdr:from>
    <xdr:to>
      <xdr:col>17</xdr:col>
      <xdr:colOff>0</xdr:colOff>
      <xdr:row>24</xdr:row>
      <xdr:rowOff>0</xdr:rowOff>
    </xdr:to>
    <xdr:sp>
      <xdr:nvSpPr>
        <xdr:cNvPr id="1" name="Text 21"/>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______
</a:t>
          </a:r>
        </a:p>
      </xdr:txBody>
    </xdr:sp>
    <xdr:clientData/>
  </xdr:twoCellAnchor>
  <xdr:twoCellAnchor>
    <xdr:from>
      <xdr:col>17</xdr:col>
      <xdr:colOff>0</xdr:colOff>
      <xdr:row>24</xdr:row>
      <xdr:rowOff>0</xdr:rowOff>
    </xdr:from>
    <xdr:to>
      <xdr:col>17</xdr:col>
      <xdr:colOff>0</xdr:colOff>
      <xdr:row>24</xdr:row>
      <xdr:rowOff>0</xdr:rowOff>
    </xdr:to>
    <xdr:sp>
      <xdr:nvSpPr>
        <xdr:cNvPr id="2" name="Text 22"/>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männlich</a:t>
          </a:r>
        </a:p>
      </xdr:txBody>
    </xdr:sp>
    <xdr:clientData/>
  </xdr:twoCellAnchor>
  <xdr:twoCellAnchor>
    <xdr:from>
      <xdr:col>17</xdr:col>
      <xdr:colOff>0</xdr:colOff>
      <xdr:row>24</xdr:row>
      <xdr:rowOff>0</xdr:rowOff>
    </xdr:from>
    <xdr:to>
      <xdr:col>17</xdr:col>
      <xdr:colOff>0</xdr:colOff>
      <xdr:row>24</xdr:row>
      <xdr:rowOff>0</xdr:rowOff>
    </xdr:to>
    <xdr:sp>
      <xdr:nvSpPr>
        <xdr:cNvPr id="3" name="Text 23"/>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weiblich</a:t>
          </a:r>
        </a:p>
      </xdr:txBody>
    </xdr:sp>
    <xdr:clientData/>
  </xdr:twoCellAnchor>
  <xdr:twoCellAnchor>
    <xdr:from>
      <xdr:col>17</xdr:col>
      <xdr:colOff>0</xdr:colOff>
      <xdr:row>24</xdr:row>
      <xdr:rowOff>0</xdr:rowOff>
    </xdr:from>
    <xdr:to>
      <xdr:col>17</xdr:col>
      <xdr:colOff>0</xdr:colOff>
      <xdr:row>24</xdr:row>
      <xdr:rowOff>0</xdr:rowOff>
    </xdr:to>
    <xdr:sp>
      <xdr:nvSpPr>
        <xdr:cNvPr id="4" name="Text 24"/>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17</xdr:col>
      <xdr:colOff>0</xdr:colOff>
      <xdr:row>24</xdr:row>
      <xdr:rowOff>0</xdr:rowOff>
    </xdr:from>
    <xdr:to>
      <xdr:col>17</xdr:col>
      <xdr:colOff>0</xdr:colOff>
      <xdr:row>24</xdr:row>
      <xdr:rowOff>0</xdr:rowOff>
    </xdr:to>
    <xdr:sp>
      <xdr:nvSpPr>
        <xdr:cNvPr id="5" name="Text 25"/>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männlich</a:t>
          </a:r>
        </a:p>
      </xdr:txBody>
    </xdr:sp>
    <xdr:clientData/>
  </xdr:twoCellAnchor>
  <xdr:twoCellAnchor>
    <xdr:from>
      <xdr:col>17</xdr:col>
      <xdr:colOff>0</xdr:colOff>
      <xdr:row>24</xdr:row>
      <xdr:rowOff>0</xdr:rowOff>
    </xdr:from>
    <xdr:to>
      <xdr:col>17</xdr:col>
      <xdr:colOff>0</xdr:colOff>
      <xdr:row>24</xdr:row>
      <xdr:rowOff>0</xdr:rowOff>
    </xdr:to>
    <xdr:sp>
      <xdr:nvSpPr>
        <xdr:cNvPr id="6" name="Text 26"/>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weiblich</a:t>
          </a:r>
        </a:p>
      </xdr:txBody>
    </xdr:sp>
    <xdr:clientData/>
  </xdr:twoCellAnchor>
  <xdr:twoCellAnchor>
    <xdr:from>
      <xdr:col>17</xdr:col>
      <xdr:colOff>0</xdr:colOff>
      <xdr:row>24</xdr:row>
      <xdr:rowOff>0</xdr:rowOff>
    </xdr:from>
    <xdr:to>
      <xdr:col>17</xdr:col>
      <xdr:colOff>0</xdr:colOff>
      <xdr:row>24</xdr:row>
      <xdr:rowOff>0</xdr:rowOff>
    </xdr:to>
    <xdr:sp>
      <xdr:nvSpPr>
        <xdr:cNvPr id="7" name="Text 27"/>
        <xdr:cNvSpPr txBox="1">
          <a:spLocks noChangeArrowheads="1"/>
        </xdr:cNvSpPr>
      </xdr:nvSpPr>
      <xdr:spPr>
        <a:xfrm>
          <a:off x="6829425" y="339090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43</xdr:row>
      <xdr:rowOff>0</xdr:rowOff>
    </xdr:from>
    <xdr:to>
      <xdr:col>3</xdr:col>
      <xdr:colOff>0</xdr:colOff>
      <xdr:row>46</xdr:row>
      <xdr:rowOff>0</xdr:rowOff>
    </xdr:to>
    <xdr:sp>
      <xdr:nvSpPr>
        <xdr:cNvPr id="1" name="Text 20"/>
        <xdr:cNvSpPr txBox="1">
          <a:spLocks noChangeArrowheads="1"/>
        </xdr:cNvSpPr>
      </xdr:nvSpPr>
      <xdr:spPr>
        <a:xfrm>
          <a:off x="1933575" y="5848350"/>
          <a:ext cx="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Kurse</a:t>
          </a:r>
        </a:p>
      </xdr:txBody>
    </xdr:sp>
    <xdr:clientData/>
  </xdr:twoCellAnchor>
  <xdr:twoCellAnchor>
    <xdr:from>
      <xdr:col>0</xdr:col>
      <xdr:colOff>0</xdr:colOff>
      <xdr:row>0</xdr:row>
      <xdr:rowOff>0</xdr:rowOff>
    </xdr:from>
    <xdr:to>
      <xdr:col>0</xdr:col>
      <xdr:colOff>0</xdr:colOff>
      <xdr:row>0</xdr:row>
      <xdr:rowOff>0</xdr:rowOff>
    </xdr:to>
    <xdr:sp>
      <xdr:nvSpPr>
        <xdr:cNvPr id="2" name="Text 1"/>
        <xdr:cNvSpPr txBox="1">
          <a:spLocks noChangeArrowheads="1"/>
        </xdr:cNvSpPr>
      </xdr:nvSpPr>
      <xdr:spPr>
        <a:xfrm>
          <a:off x="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______</a:t>
          </a:r>
        </a:p>
      </xdr:txBody>
    </xdr:sp>
    <xdr:clientData/>
  </xdr:twoCellAnchor>
  <xdr:twoCellAnchor>
    <xdr:from>
      <xdr:col>0</xdr:col>
      <xdr:colOff>0</xdr:colOff>
      <xdr:row>0</xdr:row>
      <xdr:rowOff>0</xdr:rowOff>
    </xdr:from>
    <xdr:to>
      <xdr:col>0</xdr:col>
      <xdr:colOff>0</xdr:colOff>
      <xdr:row>0</xdr:row>
      <xdr:rowOff>0</xdr:rowOff>
    </xdr:to>
    <xdr:sp>
      <xdr:nvSpPr>
        <xdr:cNvPr id="3" name="Text 1"/>
        <xdr:cNvSpPr txBox="1">
          <a:spLocks noChangeArrowheads="1"/>
        </xdr:cNvSpPr>
      </xdr:nvSpPr>
      <xdr:spPr>
        <a:xfrm>
          <a:off x="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______</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26</xdr:row>
      <xdr:rowOff>0</xdr:rowOff>
    </xdr:from>
    <xdr:to>
      <xdr:col>10</xdr:col>
      <xdr:colOff>0</xdr:colOff>
      <xdr:row>30</xdr:row>
      <xdr:rowOff>0</xdr:rowOff>
    </xdr:to>
    <xdr:sp>
      <xdr:nvSpPr>
        <xdr:cNvPr id="1" name="Text 13"/>
        <xdr:cNvSpPr txBox="1">
          <a:spLocks noChangeArrowheads="1"/>
        </xdr:cNvSpPr>
      </xdr:nvSpPr>
      <xdr:spPr>
        <a:xfrm>
          <a:off x="6381750" y="3276600"/>
          <a:ext cx="0" cy="542925"/>
        </a:xfrm>
        <a:prstGeom prst="rect">
          <a:avLst/>
        </a:prstGeom>
        <a:noFill/>
        <a:ln w="1" cmpd="sng">
          <a:noFill/>
        </a:ln>
      </xdr:spPr>
      <xdr:txBody>
        <a:bodyPr vertOverflow="clip" wrap="square" anchor="ctr"/>
        <a:p>
          <a:pPr algn="ctr">
            <a:defRPr/>
          </a:pPr>
          <a:r>
            <a:rPr lang="en-US" cap="none" sz="800" b="0" i="0" u="none" baseline="0"/>
            <a:t>GastschülerÉÒ</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110</xdr:row>
      <xdr:rowOff>0</xdr:rowOff>
    </xdr:from>
    <xdr:to>
      <xdr:col>18</xdr:col>
      <xdr:colOff>0</xdr:colOff>
      <xdr:row>110</xdr:row>
      <xdr:rowOff>0</xdr:rowOff>
    </xdr:to>
    <xdr:sp>
      <xdr:nvSpPr>
        <xdr:cNvPr id="1" name="Text 6"/>
        <xdr:cNvSpPr txBox="1">
          <a:spLocks noChangeArrowheads="1"/>
        </xdr:cNvSpPr>
      </xdr:nvSpPr>
      <xdr:spPr>
        <a:xfrm>
          <a:off x="9525" y="10267950"/>
          <a:ext cx="6915150" cy="0"/>
        </a:xfrm>
        <a:prstGeom prst="rect">
          <a:avLst/>
        </a:prstGeom>
        <a:noFill/>
        <a:ln w="1" cmpd="sng">
          <a:noFill/>
        </a:ln>
      </xdr:spPr>
      <xdr:txBody>
        <a:bodyPr vertOverflow="clip" wrap="square"/>
        <a:p>
          <a:pPr algn="just">
            <a:defRPr/>
          </a:pPr>
          <a:r>
            <a:rPr lang="en-US" cap="none" sz="800" b="0" i="0" u="none" baseline="0"/>
            <a:t>   ÉÒ Einschl. Lehrkräfte im Aushilfsdienst sowie der mit Dienstbezügen abwesenden Lehrkräfte (z. B. wegen längerer Krankheit, Kur oder Mutter-schutzfrist). Teilzeitbeschäftigt sind Lehrkräfte mit mindestens der Hälfte der Unterrichtspflichtzeit.</a:t>
          </a:r>
        </a:p>
      </xdr:txBody>
    </xdr:sp>
    <xdr:clientData/>
  </xdr:twoCellAnchor>
  <xdr:oneCellAnchor>
    <xdr:from>
      <xdr:col>18</xdr:col>
      <xdr:colOff>0</xdr:colOff>
      <xdr:row>6</xdr:row>
      <xdr:rowOff>123825</xdr:rowOff>
    </xdr:from>
    <xdr:ext cx="76200" cy="180975"/>
    <xdr:sp>
      <xdr:nvSpPr>
        <xdr:cNvPr id="2" name="TextBox 2"/>
        <xdr:cNvSpPr txBox="1">
          <a:spLocks noChangeArrowheads="1"/>
        </xdr:cNvSpPr>
      </xdr:nvSpPr>
      <xdr:spPr>
        <a:xfrm>
          <a:off x="6924675" y="9048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7</xdr:row>
      <xdr:rowOff>76200</xdr:rowOff>
    </xdr:from>
    <xdr:ext cx="76200" cy="180975"/>
    <xdr:sp>
      <xdr:nvSpPr>
        <xdr:cNvPr id="3" name="TextBox 3"/>
        <xdr:cNvSpPr txBox="1">
          <a:spLocks noChangeArrowheads="1"/>
        </xdr:cNvSpPr>
      </xdr:nvSpPr>
      <xdr:spPr>
        <a:xfrm>
          <a:off x="6924675" y="10001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100</xdr:row>
      <xdr:rowOff>0</xdr:rowOff>
    </xdr:from>
    <xdr:to>
      <xdr:col>18</xdr:col>
      <xdr:colOff>0</xdr:colOff>
      <xdr:row>100</xdr:row>
      <xdr:rowOff>0</xdr:rowOff>
    </xdr:to>
    <xdr:sp>
      <xdr:nvSpPr>
        <xdr:cNvPr id="1" name="Text 6"/>
        <xdr:cNvSpPr txBox="1">
          <a:spLocks noChangeArrowheads="1"/>
        </xdr:cNvSpPr>
      </xdr:nvSpPr>
      <xdr:spPr>
        <a:xfrm>
          <a:off x="9525" y="10020300"/>
          <a:ext cx="10277475" cy="0"/>
        </a:xfrm>
        <a:prstGeom prst="rect">
          <a:avLst/>
        </a:prstGeom>
        <a:noFill/>
        <a:ln w="1" cmpd="sng">
          <a:noFill/>
        </a:ln>
      </xdr:spPr>
      <xdr:txBody>
        <a:bodyPr vertOverflow="clip" wrap="square"/>
        <a:p>
          <a:pPr algn="just">
            <a:defRPr/>
          </a:pPr>
          <a:r>
            <a:rPr lang="en-US" cap="none" sz="800" b="0" i="0" u="none" baseline="0"/>
            <a:t>   ÉÒ Einschl. Lehrkräfte im Aushilfsdienst sowie der mit Dienstbezügen abwesenden Lehrkräfte (z. B. wegen längerer Krankheit, Kur oder Mutter-schutzfrist). Teilzeitbeschäftigt sind Lehrkräfte mit mindestens der Hälfte der Unterrichtspflichtzeit.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409575</xdr:colOff>
      <xdr:row>34</xdr:row>
      <xdr:rowOff>19050</xdr:rowOff>
    </xdr:from>
    <xdr:ext cx="76200" cy="180975"/>
    <xdr:sp>
      <xdr:nvSpPr>
        <xdr:cNvPr id="1" name="TextBox 1"/>
        <xdr:cNvSpPr txBox="1">
          <a:spLocks noChangeArrowheads="1"/>
        </xdr:cNvSpPr>
      </xdr:nvSpPr>
      <xdr:spPr>
        <a:xfrm>
          <a:off x="5924550" y="4486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409575</xdr:colOff>
      <xdr:row>34</xdr:row>
      <xdr:rowOff>19050</xdr:rowOff>
    </xdr:from>
    <xdr:ext cx="76200" cy="180975"/>
    <xdr:sp>
      <xdr:nvSpPr>
        <xdr:cNvPr id="2" name="TextBox 2"/>
        <xdr:cNvSpPr txBox="1">
          <a:spLocks noChangeArrowheads="1"/>
        </xdr:cNvSpPr>
      </xdr:nvSpPr>
      <xdr:spPr>
        <a:xfrm>
          <a:off x="6800850" y="4486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71</xdr:row>
      <xdr:rowOff>0</xdr:rowOff>
    </xdr:from>
    <xdr:to>
      <xdr:col>3</xdr:col>
      <xdr:colOff>0</xdr:colOff>
      <xdr:row>73</xdr:row>
      <xdr:rowOff>0</xdr:rowOff>
    </xdr:to>
    <xdr:sp>
      <xdr:nvSpPr>
        <xdr:cNvPr id="1" name="Text 8"/>
        <xdr:cNvSpPr txBox="1">
          <a:spLocks noChangeArrowheads="1"/>
        </xdr:cNvSpPr>
      </xdr:nvSpPr>
      <xdr:spPr>
        <a:xfrm>
          <a:off x="1266825" y="9753600"/>
          <a:ext cx="0" cy="3238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römisch-katholisch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0</xdr:rowOff>
    </xdr:from>
    <xdr:to>
      <xdr:col>17</xdr:col>
      <xdr:colOff>0</xdr:colOff>
      <xdr:row>21</xdr:row>
      <xdr:rowOff>0</xdr:rowOff>
    </xdr:to>
    <xdr:sp>
      <xdr:nvSpPr>
        <xdr:cNvPr id="1" name="Text 21"/>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______
</a:t>
          </a:r>
        </a:p>
      </xdr:txBody>
    </xdr:sp>
    <xdr:clientData/>
  </xdr:twoCellAnchor>
  <xdr:twoCellAnchor>
    <xdr:from>
      <xdr:col>17</xdr:col>
      <xdr:colOff>0</xdr:colOff>
      <xdr:row>21</xdr:row>
      <xdr:rowOff>0</xdr:rowOff>
    </xdr:from>
    <xdr:to>
      <xdr:col>17</xdr:col>
      <xdr:colOff>0</xdr:colOff>
      <xdr:row>21</xdr:row>
      <xdr:rowOff>0</xdr:rowOff>
    </xdr:to>
    <xdr:sp>
      <xdr:nvSpPr>
        <xdr:cNvPr id="2" name="Text 22"/>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männlich</a:t>
          </a:r>
        </a:p>
      </xdr:txBody>
    </xdr:sp>
    <xdr:clientData/>
  </xdr:twoCellAnchor>
  <xdr:twoCellAnchor>
    <xdr:from>
      <xdr:col>17</xdr:col>
      <xdr:colOff>0</xdr:colOff>
      <xdr:row>21</xdr:row>
      <xdr:rowOff>0</xdr:rowOff>
    </xdr:from>
    <xdr:to>
      <xdr:col>17</xdr:col>
      <xdr:colOff>0</xdr:colOff>
      <xdr:row>21</xdr:row>
      <xdr:rowOff>0</xdr:rowOff>
    </xdr:to>
    <xdr:sp>
      <xdr:nvSpPr>
        <xdr:cNvPr id="3" name="Text 23"/>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weiblich</a:t>
          </a:r>
        </a:p>
      </xdr:txBody>
    </xdr:sp>
    <xdr:clientData/>
  </xdr:twoCellAnchor>
  <xdr:twoCellAnchor>
    <xdr:from>
      <xdr:col>17</xdr:col>
      <xdr:colOff>0</xdr:colOff>
      <xdr:row>21</xdr:row>
      <xdr:rowOff>0</xdr:rowOff>
    </xdr:from>
    <xdr:to>
      <xdr:col>17</xdr:col>
      <xdr:colOff>0</xdr:colOff>
      <xdr:row>21</xdr:row>
      <xdr:rowOff>0</xdr:rowOff>
    </xdr:to>
    <xdr:sp>
      <xdr:nvSpPr>
        <xdr:cNvPr id="4" name="Text 24"/>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17</xdr:col>
      <xdr:colOff>0</xdr:colOff>
      <xdr:row>21</xdr:row>
      <xdr:rowOff>0</xdr:rowOff>
    </xdr:from>
    <xdr:to>
      <xdr:col>17</xdr:col>
      <xdr:colOff>0</xdr:colOff>
      <xdr:row>21</xdr:row>
      <xdr:rowOff>0</xdr:rowOff>
    </xdr:to>
    <xdr:sp>
      <xdr:nvSpPr>
        <xdr:cNvPr id="5" name="Text 25"/>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männlich</a:t>
          </a:r>
        </a:p>
      </xdr:txBody>
    </xdr:sp>
    <xdr:clientData/>
  </xdr:twoCellAnchor>
  <xdr:twoCellAnchor>
    <xdr:from>
      <xdr:col>17</xdr:col>
      <xdr:colOff>0</xdr:colOff>
      <xdr:row>21</xdr:row>
      <xdr:rowOff>0</xdr:rowOff>
    </xdr:from>
    <xdr:to>
      <xdr:col>17</xdr:col>
      <xdr:colOff>0</xdr:colOff>
      <xdr:row>21</xdr:row>
      <xdr:rowOff>0</xdr:rowOff>
    </xdr:to>
    <xdr:sp>
      <xdr:nvSpPr>
        <xdr:cNvPr id="6" name="Text 26"/>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weiblich</a:t>
          </a:r>
        </a:p>
      </xdr:txBody>
    </xdr:sp>
    <xdr:clientData/>
  </xdr:twoCellAnchor>
  <xdr:twoCellAnchor>
    <xdr:from>
      <xdr:col>17</xdr:col>
      <xdr:colOff>0</xdr:colOff>
      <xdr:row>21</xdr:row>
      <xdr:rowOff>0</xdr:rowOff>
    </xdr:from>
    <xdr:to>
      <xdr:col>17</xdr:col>
      <xdr:colOff>0</xdr:colOff>
      <xdr:row>21</xdr:row>
      <xdr:rowOff>0</xdr:rowOff>
    </xdr:to>
    <xdr:sp>
      <xdr:nvSpPr>
        <xdr:cNvPr id="7" name="Text 27"/>
        <xdr:cNvSpPr txBox="1">
          <a:spLocks noChangeArrowheads="1"/>
        </xdr:cNvSpPr>
      </xdr:nvSpPr>
      <xdr:spPr>
        <a:xfrm>
          <a:off x="9096375" y="3267075"/>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xdr:row>
      <xdr:rowOff>123825</xdr:rowOff>
    </xdr:from>
    <xdr:to>
      <xdr:col>13</xdr:col>
      <xdr:colOff>0</xdr:colOff>
      <xdr:row>36</xdr:row>
      <xdr:rowOff>133350</xdr:rowOff>
    </xdr:to>
    <xdr:sp>
      <xdr:nvSpPr>
        <xdr:cNvPr id="1" name="Text 10"/>
        <xdr:cNvSpPr txBox="1">
          <a:spLocks noChangeArrowheads="1"/>
        </xdr:cNvSpPr>
      </xdr:nvSpPr>
      <xdr:spPr>
        <a:xfrm>
          <a:off x="7419975" y="4457700"/>
          <a:ext cx="0" cy="152400"/>
        </a:xfrm>
        <a:prstGeom prst="rect">
          <a:avLst/>
        </a:prstGeom>
        <a:noFill/>
        <a:ln w="1" cmpd="sng">
          <a:noFill/>
        </a:ln>
      </xdr:spPr>
      <xdr:txBody>
        <a:bodyPr vertOverflow="clip" wrap="square" anchor="ctr"/>
        <a:p>
          <a:pPr algn="r">
            <a:defRPr/>
          </a:pPr>
          <a:r>
            <a:rPr lang="en-US" cap="none" sz="800" b="0" i="0" u="none" baseline="0"/>
            <a:t>ÊÒ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685800</xdr:colOff>
      <xdr:row>9</xdr:row>
      <xdr:rowOff>133350</xdr:rowOff>
    </xdr:from>
    <xdr:to>
      <xdr:col>50</xdr:col>
      <xdr:colOff>685800</xdr:colOff>
      <xdr:row>11</xdr:row>
      <xdr:rowOff>0</xdr:rowOff>
    </xdr:to>
    <xdr:sp>
      <xdr:nvSpPr>
        <xdr:cNvPr id="1" name="Text 13"/>
        <xdr:cNvSpPr txBox="1">
          <a:spLocks noChangeArrowheads="1"/>
        </xdr:cNvSpPr>
      </xdr:nvSpPr>
      <xdr:spPr>
        <a:xfrm>
          <a:off x="27536775" y="1581150"/>
          <a:ext cx="0" cy="152400"/>
        </a:xfrm>
        <a:prstGeom prst="rect">
          <a:avLst/>
        </a:prstGeom>
        <a:noFill/>
        <a:ln w="1" cmpd="sng">
          <a:noFill/>
        </a:ln>
      </xdr:spPr>
      <xdr:txBody>
        <a:bodyPr vertOverflow="clip" wrap="square" anchor="ctr"/>
        <a:p>
          <a:pPr algn="ctr">
            <a:defRPr/>
          </a:pPr>
          <a:r>
            <a:rPr lang="en-US" cap="none" sz="800" b="0" i="0" u="none" baseline="0"/>
            <a:t>Ê)</a:t>
          </a:r>
        </a:p>
      </xdr:txBody>
    </xdr:sp>
    <xdr:clientData/>
  </xdr:twoCellAnchor>
  <xdr:twoCellAnchor>
    <xdr:from>
      <xdr:col>50</xdr:col>
      <xdr:colOff>685800</xdr:colOff>
      <xdr:row>17</xdr:row>
      <xdr:rowOff>133350</xdr:rowOff>
    </xdr:from>
    <xdr:to>
      <xdr:col>50</xdr:col>
      <xdr:colOff>685800</xdr:colOff>
      <xdr:row>19</xdr:row>
      <xdr:rowOff>0</xdr:rowOff>
    </xdr:to>
    <xdr:sp>
      <xdr:nvSpPr>
        <xdr:cNvPr id="2" name="Text 14"/>
        <xdr:cNvSpPr txBox="1">
          <a:spLocks noChangeArrowheads="1"/>
        </xdr:cNvSpPr>
      </xdr:nvSpPr>
      <xdr:spPr>
        <a:xfrm>
          <a:off x="27536775" y="2724150"/>
          <a:ext cx="0" cy="152400"/>
        </a:xfrm>
        <a:prstGeom prst="rect">
          <a:avLst/>
        </a:prstGeom>
        <a:noFill/>
        <a:ln w="1" cmpd="sng">
          <a:noFill/>
        </a:ln>
      </xdr:spPr>
      <xdr:txBody>
        <a:bodyPr vertOverflow="clip" wrap="square" anchor="ctr"/>
        <a:p>
          <a:pPr algn="ctr">
            <a:defRPr/>
          </a:pPr>
          <a:r>
            <a:rPr lang="en-US" cap="none" sz="800" b="0" i="0" u="none" baseline="0"/>
            <a:t>Ê)</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51</xdr:row>
      <xdr:rowOff>19050</xdr:rowOff>
    </xdr:from>
    <xdr:to>
      <xdr:col>30</xdr:col>
      <xdr:colOff>276225</xdr:colOff>
      <xdr:row>53</xdr:row>
      <xdr:rowOff>38100</xdr:rowOff>
    </xdr:to>
    <xdr:sp>
      <xdr:nvSpPr>
        <xdr:cNvPr id="1" name="Text 6"/>
        <xdr:cNvSpPr txBox="1">
          <a:spLocks noChangeArrowheads="1"/>
        </xdr:cNvSpPr>
      </xdr:nvSpPr>
      <xdr:spPr>
        <a:xfrm>
          <a:off x="13182600" y="6124575"/>
          <a:ext cx="1495425" cy="27622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428625</xdr:colOff>
      <xdr:row>90</xdr:row>
      <xdr:rowOff>66675</xdr:rowOff>
    </xdr:from>
    <xdr:ext cx="76200" cy="180975"/>
    <xdr:sp>
      <xdr:nvSpPr>
        <xdr:cNvPr id="1" name="TextBox 1"/>
        <xdr:cNvSpPr txBox="1">
          <a:spLocks noChangeArrowheads="1"/>
        </xdr:cNvSpPr>
      </xdr:nvSpPr>
      <xdr:spPr>
        <a:xfrm>
          <a:off x="8877300" y="133826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90</xdr:row>
      <xdr:rowOff>66675</xdr:rowOff>
    </xdr:from>
    <xdr:ext cx="76200" cy="180975"/>
    <xdr:sp>
      <xdr:nvSpPr>
        <xdr:cNvPr id="2" name="TextBox 2"/>
        <xdr:cNvSpPr txBox="1">
          <a:spLocks noChangeArrowheads="1"/>
        </xdr:cNvSpPr>
      </xdr:nvSpPr>
      <xdr:spPr>
        <a:xfrm>
          <a:off x="8877300" y="133826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361950</xdr:colOff>
      <xdr:row>90</xdr:row>
      <xdr:rowOff>95250</xdr:rowOff>
    </xdr:from>
    <xdr:ext cx="76200" cy="180975"/>
    <xdr:sp>
      <xdr:nvSpPr>
        <xdr:cNvPr id="3" name="TextBox 3"/>
        <xdr:cNvSpPr txBox="1">
          <a:spLocks noChangeArrowheads="1"/>
        </xdr:cNvSpPr>
      </xdr:nvSpPr>
      <xdr:spPr>
        <a:xfrm>
          <a:off x="8810625" y="134112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590550</xdr:colOff>
      <xdr:row>90</xdr:row>
      <xdr:rowOff>19050</xdr:rowOff>
    </xdr:from>
    <xdr:ext cx="76200" cy="180975"/>
    <xdr:sp>
      <xdr:nvSpPr>
        <xdr:cNvPr id="4" name="TextBox 4"/>
        <xdr:cNvSpPr txBox="1">
          <a:spLocks noChangeArrowheads="1"/>
        </xdr:cNvSpPr>
      </xdr:nvSpPr>
      <xdr:spPr>
        <a:xfrm>
          <a:off x="9039225" y="133350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552450</xdr:colOff>
      <xdr:row>92</xdr:row>
      <xdr:rowOff>95250</xdr:rowOff>
    </xdr:from>
    <xdr:ext cx="76200" cy="180975"/>
    <xdr:sp>
      <xdr:nvSpPr>
        <xdr:cNvPr id="5" name="TextBox 5"/>
        <xdr:cNvSpPr txBox="1">
          <a:spLocks noChangeArrowheads="1"/>
        </xdr:cNvSpPr>
      </xdr:nvSpPr>
      <xdr:spPr>
        <a:xfrm>
          <a:off x="9001125" y="13696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96</xdr:row>
      <xdr:rowOff>0</xdr:rowOff>
    </xdr:from>
    <xdr:ext cx="76200" cy="180975"/>
    <xdr:sp>
      <xdr:nvSpPr>
        <xdr:cNvPr id="6" name="TextBox 6"/>
        <xdr:cNvSpPr txBox="1">
          <a:spLocks noChangeArrowheads="1"/>
        </xdr:cNvSpPr>
      </xdr:nvSpPr>
      <xdr:spPr>
        <a:xfrm>
          <a:off x="8801100" y="141732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666750</xdr:colOff>
      <xdr:row>91</xdr:row>
      <xdr:rowOff>114300</xdr:rowOff>
    </xdr:from>
    <xdr:ext cx="76200" cy="180975"/>
    <xdr:sp>
      <xdr:nvSpPr>
        <xdr:cNvPr id="7" name="TextBox 7"/>
        <xdr:cNvSpPr txBox="1">
          <a:spLocks noChangeArrowheads="1"/>
        </xdr:cNvSpPr>
      </xdr:nvSpPr>
      <xdr:spPr>
        <a:xfrm>
          <a:off x="9115425" y="135731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571500</xdr:colOff>
      <xdr:row>94</xdr:row>
      <xdr:rowOff>76200</xdr:rowOff>
    </xdr:from>
    <xdr:ext cx="76200" cy="180975"/>
    <xdr:sp>
      <xdr:nvSpPr>
        <xdr:cNvPr id="8" name="TextBox 8"/>
        <xdr:cNvSpPr txBox="1">
          <a:spLocks noChangeArrowheads="1"/>
        </xdr:cNvSpPr>
      </xdr:nvSpPr>
      <xdr:spPr>
        <a:xfrm>
          <a:off x="9020175" y="13963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102</xdr:row>
      <xdr:rowOff>95250</xdr:rowOff>
    </xdr:from>
    <xdr:ext cx="76200" cy="180975"/>
    <xdr:sp>
      <xdr:nvSpPr>
        <xdr:cNvPr id="9" name="TextBox 9"/>
        <xdr:cNvSpPr txBox="1">
          <a:spLocks noChangeArrowheads="1"/>
        </xdr:cNvSpPr>
      </xdr:nvSpPr>
      <xdr:spPr>
        <a:xfrm>
          <a:off x="8877300" y="15125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94</xdr:row>
      <xdr:rowOff>28575</xdr:rowOff>
    </xdr:from>
    <xdr:ext cx="76200" cy="180975"/>
    <xdr:sp>
      <xdr:nvSpPr>
        <xdr:cNvPr id="10" name="TextBox 10"/>
        <xdr:cNvSpPr txBox="1">
          <a:spLocks noChangeArrowheads="1"/>
        </xdr:cNvSpPr>
      </xdr:nvSpPr>
      <xdr:spPr>
        <a:xfrm>
          <a:off x="8801100" y="13916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97</xdr:row>
      <xdr:rowOff>0</xdr:rowOff>
    </xdr:from>
    <xdr:ext cx="76200" cy="180975"/>
    <xdr:sp>
      <xdr:nvSpPr>
        <xdr:cNvPr id="11" name="TextBox 11"/>
        <xdr:cNvSpPr txBox="1">
          <a:spLocks noChangeArrowheads="1"/>
        </xdr:cNvSpPr>
      </xdr:nvSpPr>
      <xdr:spPr>
        <a:xfrm>
          <a:off x="8801100" y="143160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98</xdr:row>
      <xdr:rowOff>0</xdr:rowOff>
    </xdr:from>
    <xdr:ext cx="76200" cy="180975"/>
    <xdr:sp>
      <xdr:nvSpPr>
        <xdr:cNvPr id="12" name="TextBox 12"/>
        <xdr:cNvSpPr txBox="1">
          <a:spLocks noChangeArrowheads="1"/>
        </xdr:cNvSpPr>
      </xdr:nvSpPr>
      <xdr:spPr>
        <a:xfrm>
          <a:off x="8801100" y="1445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99</xdr:row>
      <xdr:rowOff>0</xdr:rowOff>
    </xdr:from>
    <xdr:ext cx="76200" cy="180975"/>
    <xdr:sp>
      <xdr:nvSpPr>
        <xdr:cNvPr id="13" name="TextBox 13"/>
        <xdr:cNvSpPr txBox="1">
          <a:spLocks noChangeArrowheads="1"/>
        </xdr:cNvSpPr>
      </xdr:nvSpPr>
      <xdr:spPr>
        <a:xfrm>
          <a:off x="8801100" y="146018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100</xdr:row>
      <xdr:rowOff>0</xdr:rowOff>
    </xdr:from>
    <xdr:ext cx="76200" cy="180975"/>
    <xdr:sp>
      <xdr:nvSpPr>
        <xdr:cNvPr id="14" name="TextBox 14"/>
        <xdr:cNvSpPr txBox="1">
          <a:spLocks noChangeArrowheads="1"/>
        </xdr:cNvSpPr>
      </xdr:nvSpPr>
      <xdr:spPr>
        <a:xfrm>
          <a:off x="8801100" y="14744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101</xdr:row>
      <xdr:rowOff>0</xdr:rowOff>
    </xdr:from>
    <xdr:ext cx="76200" cy="180975"/>
    <xdr:sp>
      <xdr:nvSpPr>
        <xdr:cNvPr id="15" name="TextBox 15"/>
        <xdr:cNvSpPr txBox="1">
          <a:spLocks noChangeArrowheads="1"/>
        </xdr:cNvSpPr>
      </xdr:nvSpPr>
      <xdr:spPr>
        <a:xfrm>
          <a:off x="8801100" y="148875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102</xdr:row>
      <xdr:rowOff>0</xdr:rowOff>
    </xdr:from>
    <xdr:ext cx="76200" cy="180975"/>
    <xdr:sp>
      <xdr:nvSpPr>
        <xdr:cNvPr id="16" name="TextBox 16"/>
        <xdr:cNvSpPr txBox="1">
          <a:spLocks noChangeArrowheads="1"/>
        </xdr:cNvSpPr>
      </xdr:nvSpPr>
      <xdr:spPr>
        <a:xfrm>
          <a:off x="8801100" y="150304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103</xdr:row>
      <xdr:rowOff>0</xdr:rowOff>
    </xdr:from>
    <xdr:ext cx="76200" cy="180975"/>
    <xdr:sp>
      <xdr:nvSpPr>
        <xdr:cNvPr id="17" name="TextBox 17"/>
        <xdr:cNvSpPr txBox="1">
          <a:spLocks noChangeArrowheads="1"/>
        </xdr:cNvSpPr>
      </xdr:nvSpPr>
      <xdr:spPr>
        <a:xfrm>
          <a:off x="8801100" y="151733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104</xdr:row>
      <xdr:rowOff>0</xdr:rowOff>
    </xdr:from>
    <xdr:ext cx="76200" cy="180975"/>
    <xdr:sp>
      <xdr:nvSpPr>
        <xdr:cNvPr id="18" name="TextBox 18"/>
        <xdr:cNvSpPr txBox="1">
          <a:spLocks noChangeArrowheads="1"/>
        </xdr:cNvSpPr>
      </xdr:nvSpPr>
      <xdr:spPr>
        <a:xfrm>
          <a:off x="8801100" y="153162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103</xdr:row>
      <xdr:rowOff>95250</xdr:rowOff>
    </xdr:from>
    <xdr:ext cx="76200" cy="180975"/>
    <xdr:sp>
      <xdr:nvSpPr>
        <xdr:cNvPr id="19" name="TextBox 19"/>
        <xdr:cNvSpPr txBox="1">
          <a:spLocks noChangeArrowheads="1"/>
        </xdr:cNvSpPr>
      </xdr:nvSpPr>
      <xdr:spPr>
        <a:xfrm>
          <a:off x="8877300" y="152685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104</xdr:row>
      <xdr:rowOff>0</xdr:rowOff>
    </xdr:from>
    <xdr:ext cx="76200" cy="180975"/>
    <xdr:sp>
      <xdr:nvSpPr>
        <xdr:cNvPr id="20" name="TextBox 20"/>
        <xdr:cNvSpPr txBox="1">
          <a:spLocks noChangeArrowheads="1"/>
        </xdr:cNvSpPr>
      </xdr:nvSpPr>
      <xdr:spPr>
        <a:xfrm>
          <a:off x="8801100" y="153162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105</xdr:row>
      <xdr:rowOff>0</xdr:rowOff>
    </xdr:from>
    <xdr:ext cx="76200" cy="180975"/>
    <xdr:sp>
      <xdr:nvSpPr>
        <xdr:cNvPr id="21" name="TextBox 21"/>
        <xdr:cNvSpPr txBox="1">
          <a:spLocks noChangeArrowheads="1"/>
        </xdr:cNvSpPr>
      </xdr:nvSpPr>
      <xdr:spPr>
        <a:xfrm>
          <a:off x="8801100" y="154590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104</xdr:row>
      <xdr:rowOff>95250</xdr:rowOff>
    </xdr:from>
    <xdr:ext cx="76200" cy="180975"/>
    <xdr:sp>
      <xdr:nvSpPr>
        <xdr:cNvPr id="22" name="TextBox 22"/>
        <xdr:cNvSpPr txBox="1">
          <a:spLocks noChangeArrowheads="1"/>
        </xdr:cNvSpPr>
      </xdr:nvSpPr>
      <xdr:spPr>
        <a:xfrm>
          <a:off x="8877300" y="154114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105</xdr:row>
      <xdr:rowOff>0</xdr:rowOff>
    </xdr:from>
    <xdr:ext cx="76200" cy="180975"/>
    <xdr:sp>
      <xdr:nvSpPr>
        <xdr:cNvPr id="23" name="TextBox 23"/>
        <xdr:cNvSpPr txBox="1">
          <a:spLocks noChangeArrowheads="1"/>
        </xdr:cNvSpPr>
      </xdr:nvSpPr>
      <xdr:spPr>
        <a:xfrm>
          <a:off x="8801100" y="154590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106</xdr:row>
      <xdr:rowOff>0</xdr:rowOff>
    </xdr:from>
    <xdr:ext cx="76200" cy="180975"/>
    <xdr:sp>
      <xdr:nvSpPr>
        <xdr:cNvPr id="24" name="TextBox 24"/>
        <xdr:cNvSpPr txBox="1">
          <a:spLocks noChangeArrowheads="1"/>
        </xdr:cNvSpPr>
      </xdr:nvSpPr>
      <xdr:spPr>
        <a:xfrm>
          <a:off x="8801100" y="15601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105</xdr:row>
      <xdr:rowOff>95250</xdr:rowOff>
    </xdr:from>
    <xdr:ext cx="76200" cy="180975"/>
    <xdr:sp>
      <xdr:nvSpPr>
        <xdr:cNvPr id="25" name="TextBox 25"/>
        <xdr:cNvSpPr txBox="1">
          <a:spLocks noChangeArrowheads="1"/>
        </xdr:cNvSpPr>
      </xdr:nvSpPr>
      <xdr:spPr>
        <a:xfrm>
          <a:off x="8877300" y="155543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106</xdr:row>
      <xdr:rowOff>0</xdr:rowOff>
    </xdr:from>
    <xdr:ext cx="76200" cy="180975"/>
    <xdr:sp>
      <xdr:nvSpPr>
        <xdr:cNvPr id="26" name="TextBox 26"/>
        <xdr:cNvSpPr txBox="1">
          <a:spLocks noChangeArrowheads="1"/>
        </xdr:cNvSpPr>
      </xdr:nvSpPr>
      <xdr:spPr>
        <a:xfrm>
          <a:off x="8801100" y="15601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106</xdr:row>
      <xdr:rowOff>76200</xdr:rowOff>
    </xdr:from>
    <xdr:ext cx="76200" cy="180975"/>
    <xdr:sp>
      <xdr:nvSpPr>
        <xdr:cNvPr id="27" name="TextBox 27"/>
        <xdr:cNvSpPr txBox="1">
          <a:spLocks noChangeArrowheads="1"/>
        </xdr:cNvSpPr>
      </xdr:nvSpPr>
      <xdr:spPr>
        <a:xfrm>
          <a:off x="8801100" y="15678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106</xdr:row>
      <xdr:rowOff>28575</xdr:rowOff>
    </xdr:from>
    <xdr:ext cx="76200" cy="180975"/>
    <xdr:sp>
      <xdr:nvSpPr>
        <xdr:cNvPr id="28" name="TextBox 28"/>
        <xdr:cNvSpPr txBox="1">
          <a:spLocks noChangeArrowheads="1"/>
        </xdr:cNvSpPr>
      </xdr:nvSpPr>
      <xdr:spPr>
        <a:xfrm>
          <a:off x="8877300" y="15630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106</xdr:row>
      <xdr:rowOff>76200</xdr:rowOff>
    </xdr:from>
    <xdr:ext cx="76200" cy="180975"/>
    <xdr:sp>
      <xdr:nvSpPr>
        <xdr:cNvPr id="29" name="TextBox 29"/>
        <xdr:cNvSpPr txBox="1">
          <a:spLocks noChangeArrowheads="1"/>
        </xdr:cNvSpPr>
      </xdr:nvSpPr>
      <xdr:spPr>
        <a:xfrm>
          <a:off x="8801100" y="15678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107</xdr:row>
      <xdr:rowOff>76200</xdr:rowOff>
    </xdr:from>
    <xdr:ext cx="76200" cy="180975"/>
    <xdr:sp>
      <xdr:nvSpPr>
        <xdr:cNvPr id="30" name="TextBox 30"/>
        <xdr:cNvSpPr txBox="1">
          <a:spLocks noChangeArrowheads="1"/>
        </xdr:cNvSpPr>
      </xdr:nvSpPr>
      <xdr:spPr>
        <a:xfrm>
          <a:off x="8801100" y="15821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107</xdr:row>
      <xdr:rowOff>28575</xdr:rowOff>
    </xdr:from>
    <xdr:ext cx="76200" cy="180975"/>
    <xdr:sp>
      <xdr:nvSpPr>
        <xdr:cNvPr id="31" name="TextBox 31"/>
        <xdr:cNvSpPr txBox="1">
          <a:spLocks noChangeArrowheads="1"/>
        </xdr:cNvSpPr>
      </xdr:nvSpPr>
      <xdr:spPr>
        <a:xfrm>
          <a:off x="8877300" y="157734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107</xdr:row>
      <xdr:rowOff>76200</xdr:rowOff>
    </xdr:from>
    <xdr:ext cx="76200" cy="180975"/>
    <xdr:sp>
      <xdr:nvSpPr>
        <xdr:cNvPr id="32" name="TextBox 32"/>
        <xdr:cNvSpPr txBox="1">
          <a:spLocks noChangeArrowheads="1"/>
        </xdr:cNvSpPr>
      </xdr:nvSpPr>
      <xdr:spPr>
        <a:xfrm>
          <a:off x="8801100" y="15821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108</xdr:row>
      <xdr:rowOff>76200</xdr:rowOff>
    </xdr:from>
    <xdr:ext cx="76200" cy="180975"/>
    <xdr:sp>
      <xdr:nvSpPr>
        <xdr:cNvPr id="33" name="TextBox 33"/>
        <xdr:cNvSpPr txBox="1">
          <a:spLocks noChangeArrowheads="1"/>
        </xdr:cNvSpPr>
      </xdr:nvSpPr>
      <xdr:spPr>
        <a:xfrm>
          <a:off x="8801100" y="15963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108</xdr:row>
      <xdr:rowOff>28575</xdr:rowOff>
    </xdr:from>
    <xdr:ext cx="76200" cy="180975"/>
    <xdr:sp>
      <xdr:nvSpPr>
        <xdr:cNvPr id="34" name="TextBox 34"/>
        <xdr:cNvSpPr txBox="1">
          <a:spLocks noChangeArrowheads="1"/>
        </xdr:cNvSpPr>
      </xdr:nvSpPr>
      <xdr:spPr>
        <a:xfrm>
          <a:off x="8877300" y="15916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108</xdr:row>
      <xdr:rowOff>76200</xdr:rowOff>
    </xdr:from>
    <xdr:ext cx="76200" cy="180975"/>
    <xdr:sp>
      <xdr:nvSpPr>
        <xdr:cNvPr id="35" name="TextBox 35"/>
        <xdr:cNvSpPr txBox="1">
          <a:spLocks noChangeArrowheads="1"/>
        </xdr:cNvSpPr>
      </xdr:nvSpPr>
      <xdr:spPr>
        <a:xfrm>
          <a:off x="8801100" y="15963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109</xdr:row>
      <xdr:rowOff>76200</xdr:rowOff>
    </xdr:from>
    <xdr:ext cx="76200" cy="180975"/>
    <xdr:sp>
      <xdr:nvSpPr>
        <xdr:cNvPr id="36" name="TextBox 36"/>
        <xdr:cNvSpPr txBox="1">
          <a:spLocks noChangeArrowheads="1"/>
        </xdr:cNvSpPr>
      </xdr:nvSpPr>
      <xdr:spPr>
        <a:xfrm>
          <a:off x="8801100" y="16106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109</xdr:row>
      <xdr:rowOff>28575</xdr:rowOff>
    </xdr:from>
    <xdr:ext cx="76200" cy="180975"/>
    <xdr:sp>
      <xdr:nvSpPr>
        <xdr:cNvPr id="37" name="TextBox 37"/>
        <xdr:cNvSpPr txBox="1">
          <a:spLocks noChangeArrowheads="1"/>
        </xdr:cNvSpPr>
      </xdr:nvSpPr>
      <xdr:spPr>
        <a:xfrm>
          <a:off x="8877300" y="16059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109</xdr:row>
      <xdr:rowOff>76200</xdr:rowOff>
    </xdr:from>
    <xdr:ext cx="76200" cy="180975"/>
    <xdr:sp>
      <xdr:nvSpPr>
        <xdr:cNvPr id="38" name="TextBox 38"/>
        <xdr:cNvSpPr txBox="1">
          <a:spLocks noChangeArrowheads="1"/>
        </xdr:cNvSpPr>
      </xdr:nvSpPr>
      <xdr:spPr>
        <a:xfrm>
          <a:off x="8801100" y="16106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110</xdr:row>
      <xdr:rowOff>76200</xdr:rowOff>
    </xdr:from>
    <xdr:ext cx="76200" cy="180975"/>
    <xdr:sp>
      <xdr:nvSpPr>
        <xdr:cNvPr id="39" name="TextBox 39"/>
        <xdr:cNvSpPr txBox="1">
          <a:spLocks noChangeArrowheads="1"/>
        </xdr:cNvSpPr>
      </xdr:nvSpPr>
      <xdr:spPr>
        <a:xfrm>
          <a:off x="8801100" y="16249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110</xdr:row>
      <xdr:rowOff>28575</xdr:rowOff>
    </xdr:from>
    <xdr:ext cx="76200" cy="180975"/>
    <xdr:sp>
      <xdr:nvSpPr>
        <xdr:cNvPr id="40" name="TextBox 40"/>
        <xdr:cNvSpPr txBox="1">
          <a:spLocks noChangeArrowheads="1"/>
        </xdr:cNvSpPr>
      </xdr:nvSpPr>
      <xdr:spPr>
        <a:xfrm>
          <a:off x="8877300" y="16202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110</xdr:row>
      <xdr:rowOff>76200</xdr:rowOff>
    </xdr:from>
    <xdr:ext cx="76200" cy="180975"/>
    <xdr:sp>
      <xdr:nvSpPr>
        <xdr:cNvPr id="41" name="TextBox 41"/>
        <xdr:cNvSpPr txBox="1">
          <a:spLocks noChangeArrowheads="1"/>
        </xdr:cNvSpPr>
      </xdr:nvSpPr>
      <xdr:spPr>
        <a:xfrm>
          <a:off x="8801100" y="16249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111</xdr:row>
      <xdr:rowOff>76200</xdr:rowOff>
    </xdr:from>
    <xdr:ext cx="76200" cy="180975"/>
    <xdr:sp>
      <xdr:nvSpPr>
        <xdr:cNvPr id="42" name="TextBox 42"/>
        <xdr:cNvSpPr txBox="1">
          <a:spLocks noChangeArrowheads="1"/>
        </xdr:cNvSpPr>
      </xdr:nvSpPr>
      <xdr:spPr>
        <a:xfrm>
          <a:off x="8801100" y="16392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111</xdr:row>
      <xdr:rowOff>28575</xdr:rowOff>
    </xdr:from>
    <xdr:ext cx="76200" cy="180975"/>
    <xdr:sp>
      <xdr:nvSpPr>
        <xdr:cNvPr id="43" name="TextBox 43"/>
        <xdr:cNvSpPr txBox="1">
          <a:spLocks noChangeArrowheads="1"/>
        </xdr:cNvSpPr>
      </xdr:nvSpPr>
      <xdr:spPr>
        <a:xfrm>
          <a:off x="8877300" y="16344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111</xdr:row>
      <xdr:rowOff>76200</xdr:rowOff>
    </xdr:from>
    <xdr:ext cx="76200" cy="180975"/>
    <xdr:sp>
      <xdr:nvSpPr>
        <xdr:cNvPr id="44" name="TextBox 44"/>
        <xdr:cNvSpPr txBox="1">
          <a:spLocks noChangeArrowheads="1"/>
        </xdr:cNvSpPr>
      </xdr:nvSpPr>
      <xdr:spPr>
        <a:xfrm>
          <a:off x="8801100" y="16392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112</xdr:row>
      <xdr:rowOff>76200</xdr:rowOff>
    </xdr:from>
    <xdr:ext cx="76200" cy="180975"/>
    <xdr:sp>
      <xdr:nvSpPr>
        <xdr:cNvPr id="45" name="TextBox 45"/>
        <xdr:cNvSpPr txBox="1">
          <a:spLocks noChangeArrowheads="1"/>
        </xdr:cNvSpPr>
      </xdr:nvSpPr>
      <xdr:spPr>
        <a:xfrm>
          <a:off x="8801100" y="165354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112</xdr:row>
      <xdr:rowOff>28575</xdr:rowOff>
    </xdr:from>
    <xdr:ext cx="76200" cy="180975"/>
    <xdr:sp>
      <xdr:nvSpPr>
        <xdr:cNvPr id="46" name="TextBox 46"/>
        <xdr:cNvSpPr txBox="1">
          <a:spLocks noChangeArrowheads="1"/>
        </xdr:cNvSpPr>
      </xdr:nvSpPr>
      <xdr:spPr>
        <a:xfrm>
          <a:off x="8877300" y="16487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112</xdr:row>
      <xdr:rowOff>76200</xdr:rowOff>
    </xdr:from>
    <xdr:ext cx="76200" cy="180975"/>
    <xdr:sp>
      <xdr:nvSpPr>
        <xdr:cNvPr id="47" name="TextBox 47"/>
        <xdr:cNvSpPr txBox="1">
          <a:spLocks noChangeArrowheads="1"/>
        </xdr:cNvSpPr>
      </xdr:nvSpPr>
      <xdr:spPr>
        <a:xfrm>
          <a:off x="8801100" y="165354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113</xdr:row>
      <xdr:rowOff>76200</xdr:rowOff>
    </xdr:from>
    <xdr:ext cx="76200" cy="180975"/>
    <xdr:sp>
      <xdr:nvSpPr>
        <xdr:cNvPr id="48" name="TextBox 48"/>
        <xdr:cNvSpPr txBox="1">
          <a:spLocks noChangeArrowheads="1"/>
        </xdr:cNvSpPr>
      </xdr:nvSpPr>
      <xdr:spPr>
        <a:xfrm>
          <a:off x="8801100" y="16678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113</xdr:row>
      <xdr:rowOff>28575</xdr:rowOff>
    </xdr:from>
    <xdr:ext cx="76200" cy="180975"/>
    <xdr:sp>
      <xdr:nvSpPr>
        <xdr:cNvPr id="49" name="TextBox 49"/>
        <xdr:cNvSpPr txBox="1">
          <a:spLocks noChangeArrowheads="1"/>
        </xdr:cNvSpPr>
      </xdr:nvSpPr>
      <xdr:spPr>
        <a:xfrm>
          <a:off x="8877300" y="16630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113</xdr:row>
      <xdr:rowOff>76200</xdr:rowOff>
    </xdr:from>
    <xdr:ext cx="76200" cy="180975"/>
    <xdr:sp>
      <xdr:nvSpPr>
        <xdr:cNvPr id="50" name="TextBox 50"/>
        <xdr:cNvSpPr txBox="1">
          <a:spLocks noChangeArrowheads="1"/>
        </xdr:cNvSpPr>
      </xdr:nvSpPr>
      <xdr:spPr>
        <a:xfrm>
          <a:off x="8801100" y="16678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114</xdr:row>
      <xdr:rowOff>76200</xdr:rowOff>
    </xdr:from>
    <xdr:ext cx="76200" cy="180975"/>
    <xdr:sp>
      <xdr:nvSpPr>
        <xdr:cNvPr id="51" name="TextBox 51"/>
        <xdr:cNvSpPr txBox="1">
          <a:spLocks noChangeArrowheads="1"/>
        </xdr:cNvSpPr>
      </xdr:nvSpPr>
      <xdr:spPr>
        <a:xfrm>
          <a:off x="8801100" y="16821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114</xdr:row>
      <xdr:rowOff>28575</xdr:rowOff>
    </xdr:from>
    <xdr:ext cx="76200" cy="180975"/>
    <xdr:sp>
      <xdr:nvSpPr>
        <xdr:cNvPr id="52" name="TextBox 52"/>
        <xdr:cNvSpPr txBox="1">
          <a:spLocks noChangeArrowheads="1"/>
        </xdr:cNvSpPr>
      </xdr:nvSpPr>
      <xdr:spPr>
        <a:xfrm>
          <a:off x="8877300" y="16773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114</xdr:row>
      <xdr:rowOff>76200</xdr:rowOff>
    </xdr:from>
    <xdr:ext cx="76200" cy="180975"/>
    <xdr:sp>
      <xdr:nvSpPr>
        <xdr:cNvPr id="53" name="TextBox 53"/>
        <xdr:cNvSpPr txBox="1">
          <a:spLocks noChangeArrowheads="1"/>
        </xdr:cNvSpPr>
      </xdr:nvSpPr>
      <xdr:spPr>
        <a:xfrm>
          <a:off x="8801100" y="16821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115</xdr:row>
      <xdr:rowOff>76200</xdr:rowOff>
    </xdr:from>
    <xdr:ext cx="76200" cy="180975"/>
    <xdr:sp>
      <xdr:nvSpPr>
        <xdr:cNvPr id="54" name="TextBox 54"/>
        <xdr:cNvSpPr txBox="1">
          <a:spLocks noChangeArrowheads="1"/>
        </xdr:cNvSpPr>
      </xdr:nvSpPr>
      <xdr:spPr>
        <a:xfrm>
          <a:off x="8801100" y="16964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115</xdr:row>
      <xdr:rowOff>28575</xdr:rowOff>
    </xdr:from>
    <xdr:ext cx="76200" cy="180975"/>
    <xdr:sp>
      <xdr:nvSpPr>
        <xdr:cNvPr id="55" name="TextBox 55"/>
        <xdr:cNvSpPr txBox="1">
          <a:spLocks noChangeArrowheads="1"/>
        </xdr:cNvSpPr>
      </xdr:nvSpPr>
      <xdr:spPr>
        <a:xfrm>
          <a:off x="8877300" y="169164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115</xdr:row>
      <xdr:rowOff>76200</xdr:rowOff>
    </xdr:from>
    <xdr:ext cx="76200" cy="180975"/>
    <xdr:sp>
      <xdr:nvSpPr>
        <xdr:cNvPr id="56" name="TextBox 56"/>
        <xdr:cNvSpPr txBox="1">
          <a:spLocks noChangeArrowheads="1"/>
        </xdr:cNvSpPr>
      </xdr:nvSpPr>
      <xdr:spPr>
        <a:xfrm>
          <a:off x="8801100" y="16964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116</xdr:row>
      <xdr:rowOff>76200</xdr:rowOff>
    </xdr:from>
    <xdr:ext cx="76200" cy="180975"/>
    <xdr:sp>
      <xdr:nvSpPr>
        <xdr:cNvPr id="57" name="TextBox 57"/>
        <xdr:cNvSpPr txBox="1">
          <a:spLocks noChangeArrowheads="1"/>
        </xdr:cNvSpPr>
      </xdr:nvSpPr>
      <xdr:spPr>
        <a:xfrm>
          <a:off x="8801100" y="17106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116</xdr:row>
      <xdr:rowOff>76200</xdr:rowOff>
    </xdr:from>
    <xdr:ext cx="76200" cy="180975"/>
    <xdr:sp>
      <xdr:nvSpPr>
        <xdr:cNvPr id="58" name="TextBox 58"/>
        <xdr:cNvSpPr txBox="1">
          <a:spLocks noChangeArrowheads="1"/>
        </xdr:cNvSpPr>
      </xdr:nvSpPr>
      <xdr:spPr>
        <a:xfrm>
          <a:off x="8801100" y="17106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116</xdr:row>
      <xdr:rowOff>28575</xdr:rowOff>
    </xdr:from>
    <xdr:ext cx="76200" cy="180975"/>
    <xdr:sp>
      <xdr:nvSpPr>
        <xdr:cNvPr id="59" name="TextBox 59"/>
        <xdr:cNvSpPr txBox="1">
          <a:spLocks noChangeArrowheads="1"/>
        </xdr:cNvSpPr>
      </xdr:nvSpPr>
      <xdr:spPr>
        <a:xfrm>
          <a:off x="8877300" y="17059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116</xdr:row>
      <xdr:rowOff>76200</xdr:rowOff>
    </xdr:from>
    <xdr:ext cx="76200" cy="180975"/>
    <xdr:sp>
      <xdr:nvSpPr>
        <xdr:cNvPr id="60" name="TextBox 60"/>
        <xdr:cNvSpPr txBox="1">
          <a:spLocks noChangeArrowheads="1"/>
        </xdr:cNvSpPr>
      </xdr:nvSpPr>
      <xdr:spPr>
        <a:xfrm>
          <a:off x="8801100" y="17106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117</xdr:row>
      <xdr:rowOff>76200</xdr:rowOff>
    </xdr:from>
    <xdr:ext cx="76200" cy="180975"/>
    <xdr:sp>
      <xdr:nvSpPr>
        <xdr:cNvPr id="61" name="TextBox 61"/>
        <xdr:cNvSpPr txBox="1">
          <a:spLocks noChangeArrowheads="1"/>
        </xdr:cNvSpPr>
      </xdr:nvSpPr>
      <xdr:spPr>
        <a:xfrm>
          <a:off x="8801100" y="17249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117</xdr:row>
      <xdr:rowOff>76200</xdr:rowOff>
    </xdr:from>
    <xdr:ext cx="76200" cy="180975"/>
    <xdr:sp>
      <xdr:nvSpPr>
        <xdr:cNvPr id="62" name="TextBox 62"/>
        <xdr:cNvSpPr txBox="1">
          <a:spLocks noChangeArrowheads="1"/>
        </xdr:cNvSpPr>
      </xdr:nvSpPr>
      <xdr:spPr>
        <a:xfrm>
          <a:off x="8801100" y="17249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117</xdr:row>
      <xdr:rowOff>28575</xdr:rowOff>
    </xdr:from>
    <xdr:ext cx="76200" cy="180975"/>
    <xdr:sp>
      <xdr:nvSpPr>
        <xdr:cNvPr id="63" name="TextBox 63"/>
        <xdr:cNvSpPr txBox="1">
          <a:spLocks noChangeArrowheads="1"/>
        </xdr:cNvSpPr>
      </xdr:nvSpPr>
      <xdr:spPr>
        <a:xfrm>
          <a:off x="8877300" y="17202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117</xdr:row>
      <xdr:rowOff>76200</xdr:rowOff>
    </xdr:from>
    <xdr:ext cx="76200" cy="180975"/>
    <xdr:sp>
      <xdr:nvSpPr>
        <xdr:cNvPr id="64" name="TextBox 64"/>
        <xdr:cNvSpPr txBox="1">
          <a:spLocks noChangeArrowheads="1"/>
        </xdr:cNvSpPr>
      </xdr:nvSpPr>
      <xdr:spPr>
        <a:xfrm>
          <a:off x="8801100" y="17249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118</xdr:row>
      <xdr:rowOff>76200</xdr:rowOff>
    </xdr:from>
    <xdr:ext cx="76200" cy="180975"/>
    <xdr:sp>
      <xdr:nvSpPr>
        <xdr:cNvPr id="65" name="TextBox 65"/>
        <xdr:cNvSpPr txBox="1">
          <a:spLocks noChangeArrowheads="1"/>
        </xdr:cNvSpPr>
      </xdr:nvSpPr>
      <xdr:spPr>
        <a:xfrm>
          <a:off x="8801100" y="17392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118</xdr:row>
      <xdr:rowOff>76200</xdr:rowOff>
    </xdr:from>
    <xdr:ext cx="76200" cy="180975"/>
    <xdr:sp>
      <xdr:nvSpPr>
        <xdr:cNvPr id="66" name="TextBox 66"/>
        <xdr:cNvSpPr txBox="1">
          <a:spLocks noChangeArrowheads="1"/>
        </xdr:cNvSpPr>
      </xdr:nvSpPr>
      <xdr:spPr>
        <a:xfrm>
          <a:off x="8801100" y="17392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118</xdr:row>
      <xdr:rowOff>28575</xdr:rowOff>
    </xdr:from>
    <xdr:ext cx="76200" cy="180975"/>
    <xdr:sp>
      <xdr:nvSpPr>
        <xdr:cNvPr id="67" name="TextBox 67"/>
        <xdr:cNvSpPr txBox="1">
          <a:spLocks noChangeArrowheads="1"/>
        </xdr:cNvSpPr>
      </xdr:nvSpPr>
      <xdr:spPr>
        <a:xfrm>
          <a:off x="8877300" y="17345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118</xdr:row>
      <xdr:rowOff>76200</xdr:rowOff>
    </xdr:from>
    <xdr:ext cx="76200" cy="180975"/>
    <xdr:sp>
      <xdr:nvSpPr>
        <xdr:cNvPr id="68" name="TextBox 68"/>
        <xdr:cNvSpPr txBox="1">
          <a:spLocks noChangeArrowheads="1"/>
        </xdr:cNvSpPr>
      </xdr:nvSpPr>
      <xdr:spPr>
        <a:xfrm>
          <a:off x="8801100" y="17392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119</xdr:row>
      <xdr:rowOff>28575</xdr:rowOff>
    </xdr:from>
    <xdr:ext cx="76200" cy="180975"/>
    <xdr:sp>
      <xdr:nvSpPr>
        <xdr:cNvPr id="69" name="TextBox 69"/>
        <xdr:cNvSpPr txBox="1">
          <a:spLocks noChangeArrowheads="1"/>
        </xdr:cNvSpPr>
      </xdr:nvSpPr>
      <xdr:spPr>
        <a:xfrm>
          <a:off x="8801100" y="17487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119</xdr:row>
      <xdr:rowOff>28575</xdr:rowOff>
    </xdr:from>
    <xdr:ext cx="76200" cy="180975"/>
    <xdr:sp>
      <xdr:nvSpPr>
        <xdr:cNvPr id="70" name="TextBox 70"/>
        <xdr:cNvSpPr txBox="1">
          <a:spLocks noChangeArrowheads="1"/>
        </xdr:cNvSpPr>
      </xdr:nvSpPr>
      <xdr:spPr>
        <a:xfrm>
          <a:off x="8801100" y="17487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118</xdr:row>
      <xdr:rowOff>123825</xdr:rowOff>
    </xdr:from>
    <xdr:ext cx="76200" cy="180975"/>
    <xdr:sp>
      <xdr:nvSpPr>
        <xdr:cNvPr id="71" name="TextBox 71"/>
        <xdr:cNvSpPr txBox="1">
          <a:spLocks noChangeArrowheads="1"/>
        </xdr:cNvSpPr>
      </xdr:nvSpPr>
      <xdr:spPr>
        <a:xfrm>
          <a:off x="8877300" y="174402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119</xdr:row>
      <xdr:rowOff>28575</xdr:rowOff>
    </xdr:from>
    <xdr:ext cx="76200" cy="180975"/>
    <xdr:sp>
      <xdr:nvSpPr>
        <xdr:cNvPr id="72" name="TextBox 72"/>
        <xdr:cNvSpPr txBox="1">
          <a:spLocks noChangeArrowheads="1"/>
        </xdr:cNvSpPr>
      </xdr:nvSpPr>
      <xdr:spPr>
        <a:xfrm>
          <a:off x="8801100" y="17487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120</xdr:row>
      <xdr:rowOff>28575</xdr:rowOff>
    </xdr:from>
    <xdr:ext cx="76200" cy="180975"/>
    <xdr:sp>
      <xdr:nvSpPr>
        <xdr:cNvPr id="73" name="TextBox 73"/>
        <xdr:cNvSpPr txBox="1">
          <a:spLocks noChangeArrowheads="1"/>
        </xdr:cNvSpPr>
      </xdr:nvSpPr>
      <xdr:spPr>
        <a:xfrm>
          <a:off x="8801100" y="17630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120</xdr:row>
      <xdr:rowOff>28575</xdr:rowOff>
    </xdr:from>
    <xdr:ext cx="76200" cy="180975"/>
    <xdr:sp>
      <xdr:nvSpPr>
        <xdr:cNvPr id="74" name="TextBox 74"/>
        <xdr:cNvSpPr txBox="1">
          <a:spLocks noChangeArrowheads="1"/>
        </xdr:cNvSpPr>
      </xdr:nvSpPr>
      <xdr:spPr>
        <a:xfrm>
          <a:off x="8801100" y="17630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120</xdr:row>
      <xdr:rowOff>28575</xdr:rowOff>
    </xdr:from>
    <xdr:ext cx="76200" cy="180975"/>
    <xdr:sp>
      <xdr:nvSpPr>
        <xdr:cNvPr id="75" name="TextBox 75"/>
        <xdr:cNvSpPr txBox="1">
          <a:spLocks noChangeArrowheads="1"/>
        </xdr:cNvSpPr>
      </xdr:nvSpPr>
      <xdr:spPr>
        <a:xfrm>
          <a:off x="8801100" y="17630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119</xdr:row>
      <xdr:rowOff>123825</xdr:rowOff>
    </xdr:from>
    <xdr:ext cx="76200" cy="180975"/>
    <xdr:sp>
      <xdr:nvSpPr>
        <xdr:cNvPr id="76" name="TextBox 76"/>
        <xdr:cNvSpPr txBox="1">
          <a:spLocks noChangeArrowheads="1"/>
        </xdr:cNvSpPr>
      </xdr:nvSpPr>
      <xdr:spPr>
        <a:xfrm>
          <a:off x="8877300" y="175831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120</xdr:row>
      <xdr:rowOff>28575</xdr:rowOff>
    </xdr:from>
    <xdr:ext cx="76200" cy="180975"/>
    <xdr:sp>
      <xdr:nvSpPr>
        <xdr:cNvPr id="77" name="TextBox 77"/>
        <xdr:cNvSpPr txBox="1">
          <a:spLocks noChangeArrowheads="1"/>
        </xdr:cNvSpPr>
      </xdr:nvSpPr>
      <xdr:spPr>
        <a:xfrm>
          <a:off x="8801100" y="176307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121</xdr:row>
      <xdr:rowOff>28575</xdr:rowOff>
    </xdr:from>
    <xdr:ext cx="76200" cy="180975"/>
    <xdr:sp>
      <xdr:nvSpPr>
        <xdr:cNvPr id="78" name="TextBox 78"/>
        <xdr:cNvSpPr txBox="1">
          <a:spLocks noChangeArrowheads="1"/>
        </xdr:cNvSpPr>
      </xdr:nvSpPr>
      <xdr:spPr>
        <a:xfrm>
          <a:off x="8801100" y="17773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121</xdr:row>
      <xdr:rowOff>28575</xdr:rowOff>
    </xdr:from>
    <xdr:ext cx="76200" cy="180975"/>
    <xdr:sp>
      <xdr:nvSpPr>
        <xdr:cNvPr id="79" name="TextBox 79"/>
        <xdr:cNvSpPr txBox="1">
          <a:spLocks noChangeArrowheads="1"/>
        </xdr:cNvSpPr>
      </xdr:nvSpPr>
      <xdr:spPr>
        <a:xfrm>
          <a:off x="8801100" y="17773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121</xdr:row>
      <xdr:rowOff>28575</xdr:rowOff>
    </xdr:from>
    <xdr:ext cx="76200" cy="180975"/>
    <xdr:sp>
      <xdr:nvSpPr>
        <xdr:cNvPr id="80" name="TextBox 80"/>
        <xdr:cNvSpPr txBox="1">
          <a:spLocks noChangeArrowheads="1"/>
        </xdr:cNvSpPr>
      </xdr:nvSpPr>
      <xdr:spPr>
        <a:xfrm>
          <a:off x="8801100" y="17773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120</xdr:row>
      <xdr:rowOff>123825</xdr:rowOff>
    </xdr:from>
    <xdr:ext cx="76200" cy="180975"/>
    <xdr:sp>
      <xdr:nvSpPr>
        <xdr:cNvPr id="81" name="TextBox 81"/>
        <xdr:cNvSpPr txBox="1">
          <a:spLocks noChangeArrowheads="1"/>
        </xdr:cNvSpPr>
      </xdr:nvSpPr>
      <xdr:spPr>
        <a:xfrm>
          <a:off x="8877300" y="177260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121</xdr:row>
      <xdr:rowOff>28575</xdr:rowOff>
    </xdr:from>
    <xdr:ext cx="76200" cy="180975"/>
    <xdr:sp>
      <xdr:nvSpPr>
        <xdr:cNvPr id="82" name="TextBox 82"/>
        <xdr:cNvSpPr txBox="1">
          <a:spLocks noChangeArrowheads="1"/>
        </xdr:cNvSpPr>
      </xdr:nvSpPr>
      <xdr:spPr>
        <a:xfrm>
          <a:off x="8801100" y="177736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122</xdr:row>
      <xdr:rowOff>28575</xdr:rowOff>
    </xdr:from>
    <xdr:ext cx="76200" cy="180975"/>
    <xdr:sp>
      <xdr:nvSpPr>
        <xdr:cNvPr id="83" name="TextBox 83"/>
        <xdr:cNvSpPr txBox="1">
          <a:spLocks noChangeArrowheads="1"/>
        </xdr:cNvSpPr>
      </xdr:nvSpPr>
      <xdr:spPr>
        <a:xfrm>
          <a:off x="8801100" y="17916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122</xdr:row>
      <xdr:rowOff>28575</xdr:rowOff>
    </xdr:from>
    <xdr:ext cx="76200" cy="180975"/>
    <xdr:sp>
      <xdr:nvSpPr>
        <xdr:cNvPr id="84" name="TextBox 84"/>
        <xdr:cNvSpPr txBox="1">
          <a:spLocks noChangeArrowheads="1"/>
        </xdr:cNvSpPr>
      </xdr:nvSpPr>
      <xdr:spPr>
        <a:xfrm>
          <a:off x="8801100" y="17916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122</xdr:row>
      <xdr:rowOff>28575</xdr:rowOff>
    </xdr:from>
    <xdr:ext cx="76200" cy="180975"/>
    <xdr:sp>
      <xdr:nvSpPr>
        <xdr:cNvPr id="85" name="TextBox 85"/>
        <xdr:cNvSpPr txBox="1">
          <a:spLocks noChangeArrowheads="1"/>
        </xdr:cNvSpPr>
      </xdr:nvSpPr>
      <xdr:spPr>
        <a:xfrm>
          <a:off x="8801100" y="17916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428625</xdr:colOff>
      <xdr:row>121</xdr:row>
      <xdr:rowOff>123825</xdr:rowOff>
    </xdr:from>
    <xdr:ext cx="76200" cy="180975"/>
    <xdr:sp>
      <xdr:nvSpPr>
        <xdr:cNvPr id="86" name="TextBox 86"/>
        <xdr:cNvSpPr txBox="1">
          <a:spLocks noChangeArrowheads="1"/>
        </xdr:cNvSpPr>
      </xdr:nvSpPr>
      <xdr:spPr>
        <a:xfrm>
          <a:off x="8877300" y="178689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122</xdr:row>
      <xdr:rowOff>28575</xdr:rowOff>
    </xdr:from>
    <xdr:ext cx="76200" cy="180975"/>
    <xdr:sp>
      <xdr:nvSpPr>
        <xdr:cNvPr id="87" name="TextBox 87"/>
        <xdr:cNvSpPr txBox="1">
          <a:spLocks noChangeArrowheads="1"/>
        </xdr:cNvSpPr>
      </xdr:nvSpPr>
      <xdr:spPr>
        <a:xfrm>
          <a:off x="8801100" y="179165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352425</xdr:colOff>
      <xdr:row>122</xdr:row>
      <xdr:rowOff>114300</xdr:rowOff>
    </xdr:from>
    <xdr:ext cx="76200" cy="180975"/>
    <xdr:sp>
      <xdr:nvSpPr>
        <xdr:cNvPr id="88" name="TextBox 88"/>
        <xdr:cNvSpPr txBox="1">
          <a:spLocks noChangeArrowheads="1"/>
        </xdr:cNvSpPr>
      </xdr:nvSpPr>
      <xdr:spPr>
        <a:xfrm>
          <a:off x="8801100" y="180022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81</xdr:row>
      <xdr:rowOff>57150</xdr:rowOff>
    </xdr:from>
    <xdr:to>
      <xdr:col>36</xdr:col>
      <xdr:colOff>0</xdr:colOff>
      <xdr:row>83</xdr:row>
      <xdr:rowOff>0</xdr:rowOff>
    </xdr:to>
    <xdr:sp>
      <xdr:nvSpPr>
        <xdr:cNvPr id="1" name="Text 23"/>
        <xdr:cNvSpPr txBox="1">
          <a:spLocks noChangeArrowheads="1"/>
        </xdr:cNvSpPr>
      </xdr:nvSpPr>
      <xdr:spPr>
        <a:xfrm>
          <a:off x="13735050" y="12068175"/>
          <a:ext cx="0" cy="14287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36</xdr:col>
      <xdr:colOff>0</xdr:colOff>
      <xdr:row>71</xdr:row>
      <xdr:rowOff>85725</xdr:rowOff>
    </xdr:from>
    <xdr:to>
      <xdr:col>36</xdr:col>
      <xdr:colOff>0</xdr:colOff>
      <xdr:row>73</xdr:row>
      <xdr:rowOff>0</xdr:rowOff>
    </xdr:to>
    <xdr:sp>
      <xdr:nvSpPr>
        <xdr:cNvPr id="2" name="Text 24"/>
        <xdr:cNvSpPr txBox="1">
          <a:spLocks noChangeArrowheads="1"/>
        </xdr:cNvSpPr>
      </xdr:nvSpPr>
      <xdr:spPr>
        <a:xfrm>
          <a:off x="13735050" y="10944225"/>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81</xdr:row>
      <xdr:rowOff>57150</xdr:rowOff>
    </xdr:from>
    <xdr:to>
      <xdr:col>36</xdr:col>
      <xdr:colOff>0</xdr:colOff>
      <xdr:row>83</xdr:row>
      <xdr:rowOff>0</xdr:rowOff>
    </xdr:to>
    <xdr:sp>
      <xdr:nvSpPr>
        <xdr:cNvPr id="3" name="Text 25"/>
        <xdr:cNvSpPr txBox="1">
          <a:spLocks noChangeArrowheads="1"/>
        </xdr:cNvSpPr>
      </xdr:nvSpPr>
      <xdr:spPr>
        <a:xfrm>
          <a:off x="13735050" y="12068175"/>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77</xdr:row>
      <xdr:rowOff>9525</xdr:rowOff>
    </xdr:from>
    <xdr:to>
      <xdr:col>36</xdr:col>
      <xdr:colOff>0</xdr:colOff>
      <xdr:row>79</xdr:row>
      <xdr:rowOff>0</xdr:rowOff>
    </xdr:to>
    <xdr:sp>
      <xdr:nvSpPr>
        <xdr:cNvPr id="4" name="Text 26"/>
        <xdr:cNvSpPr txBox="1">
          <a:spLocks noChangeArrowheads="1"/>
        </xdr:cNvSpPr>
      </xdr:nvSpPr>
      <xdr:spPr>
        <a:xfrm>
          <a:off x="13735050" y="11582400"/>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108</xdr:row>
      <xdr:rowOff>95250</xdr:rowOff>
    </xdr:from>
    <xdr:to>
      <xdr:col>36</xdr:col>
      <xdr:colOff>0</xdr:colOff>
      <xdr:row>110</xdr:row>
      <xdr:rowOff>9525</xdr:rowOff>
    </xdr:to>
    <xdr:sp>
      <xdr:nvSpPr>
        <xdr:cNvPr id="5" name="Text 23"/>
        <xdr:cNvSpPr txBox="1">
          <a:spLocks noChangeArrowheads="1"/>
        </xdr:cNvSpPr>
      </xdr:nvSpPr>
      <xdr:spPr>
        <a:xfrm>
          <a:off x="13735050" y="15706725"/>
          <a:ext cx="0" cy="20002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36</xdr:col>
      <xdr:colOff>0</xdr:colOff>
      <xdr:row>100</xdr:row>
      <xdr:rowOff>85725</xdr:rowOff>
    </xdr:from>
    <xdr:to>
      <xdr:col>36</xdr:col>
      <xdr:colOff>0</xdr:colOff>
      <xdr:row>102</xdr:row>
      <xdr:rowOff>0</xdr:rowOff>
    </xdr:to>
    <xdr:sp>
      <xdr:nvSpPr>
        <xdr:cNvPr id="6" name="Text 24"/>
        <xdr:cNvSpPr txBox="1">
          <a:spLocks noChangeArrowheads="1"/>
        </xdr:cNvSpPr>
      </xdr:nvSpPr>
      <xdr:spPr>
        <a:xfrm>
          <a:off x="13735050" y="14725650"/>
          <a:ext cx="0" cy="2000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108</xdr:row>
      <xdr:rowOff>95250</xdr:rowOff>
    </xdr:from>
    <xdr:to>
      <xdr:col>36</xdr:col>
      <xdr:colOff>0</xdr:colOff>
      <xdr:row>110</xdr:row>
      <xdr:rowOff>0</xdr:rowOff>
    </xdr:to>
    <xdr:sp>
      <xdr:nvSpPr>
        <xdr:cNvPr id="7" name="Text 25"/>
        <xdr:cNvSpPr txBox="1">
          <a:spLocks noChangeArrowheads="1"/>
        </xdr:cNvSpPr>
      </xdr:nvSpPr>
      <xdr:spPr>
        <a:xfrm>
          <a:off x="13735050" y="15706725"/>
          <a:ext cx="0" cy="1905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106</xdr:row>
      <xdr:rowOff>57150</xdr:rowOff>
    </xdr:from>
    <xdr:to>
      <xdr:col>36</xdr:col>
      <xdr:colOff>0</xdr:colOff>
      <xdr:row>108</xdr:row>
      <xdr:rowOff>0</xdr:rowOff>
    </xdr:to>
    <xdr:sp>
      <xdr:nvSpPr>
        <xdr:cNvPr id="8" name="Text 26"/>
        <xdr:cNvSpPr txBox="1">
          <a:spLocks noChangeArrowheads="1"/>
        </xdr:cNvSpPr>
      </xdr:nvSpPr>
      <xdr:spPr>
        <a:xfrm>
          <a:off x="13735050" y="15468600"/>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114</xdr:row>
      <xdr:rowOff>57150</xdr:rowOff>
    </xdr:from>
    <xdr:to>
      <xdr:col>36</xdr:col>
      <xdr:colOff>0</xdr:colOff>
      <xdr:row>116</xdr:row>
      <xdr:rowOff>0</xdr:rowOff>
    </xdr:to>
    <xdr:sp>
      <xdr:nvSpPr>
        <xdr:cNvPr id="9" name="Text 23"/>
        <xdr:cNvSpPr txBox="1">
          <a:spLocks noChangeArrowheads="1"/>
        </xdr:cNvSpPr>
      </xdr:nvSpPr>
      <xdr:spPr>
        <a:xfrm>
          <a:off x="13735050" y="16440150"/>
          <a:ext cx="0" cy="14287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36</xdr:col>
      <xdr:colOff>0</xdr:colOff>
      <xdr:row>104</xdr:row>
      <xdr:rowOff>57150</xdr:rowOff>
    </xdr:from>
    <xdr:to>
      <xdr:col>36</xdr:col>
      <xdr:colOff>0</xdr:colOff>
      <xdr:row>106</xdr:row>
      <xdr:rowOff>0</xdr:rowOff>
    </xdr:to>
    <xdr:sp>
      <xdr:nvSpPr>
        <xdr:cNvPr id="10" name="Text 24"/>
        <xdr:cNvSpPr txBox="1">
          <a:spLocks noChangeArrowheads="1"/>
        </xdr:cNvSpPr>
      </xdr:nvSpPr>
      <xdr:spPr>
        <a:xfrm>
          <a:off x="13735050" y="15268575"/>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114</xdr:row>
      <xdr:rowOff>57150</xdr:rowOff>
    </xdr:from>
    <xdr:to>
      <xdr:col>36</xdr:col>
      <xdr:colOff>0</xdr:colOff>
      <xdr:row>116</xdr:row>
      <xdr:rowOff>0</xdr:rowOff>
    </xdr:to>
    <xdr:sp>
      <xdr:nvSpPr>
        <xdr:cNvPr id="11" name="Text 25"/>
        <xdr:cNvSpPr txBox="1">
          <a:spLocks noChangeArrowheads="1"/>
        </xdr:cNvSpPr>
      </xdr:nvSpPr>
      <xdr:spPr>
        <a:xfrm>
          <a:off x="13735050" y="16440150"/>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110</xdr:row>
      <xdr:rowOff>57150</xdr:rowOff>
    </xdr:from>
    <xdr:to>
      <xdr:col>36</xdr:col>
      <xdr:colOff>0</xdr:colOff>
      <xdr:row>112</xdr:row>
      <xdr:rowOff>0</xdr:rowOff>
    </xdr:to>
    <xdr:sp>
      <xdr:nvSpPr>
        <xdr:cNvPr id="12" name="Text 26"/>
        <xdr:cNvSpPr txBox="1">
          <a:spLocks noChangeArrowheads="1"/>
        </xdr:cNvSpPr>
      </xdr:nvSpPr>
      <xdr:spPr>
        <a:xfrm>
          <a:off x="13735050" y="15954375"/>
          <a:ext cx="0"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26</xdr:row>
      <xdr:rowOff>95250</xdr:rowOff>
    </xdr:from>
    <xdr:to>
      <xdr:col>12</xdr:col>
      <xdr:colOff>0</xdr:colOff>
      <xdr:row>28</xdr:row>
      <xdr:rowOff>0</xdr:rowOff>
    </xdr:to>
    <xdr:sp>
      <xdr:nvSpPr>
        <xdr:cNvPr id="1" name="Text 23"/>
        <xdr:cNvSpPr txBox="1">
          <a:spLocks noChangeArrowheads="1"/>
        </xdr:cNvSpPr>
      </xdr:nvSpPr>
      <xdr:spPr>
        <a:xfrm>
          <a:off x="6019800" y="4057650"/>
          <a:ext cx="0" cy="18097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11</xdr:col>
      <xdr:colOff>533400</xdr:colOff>
      <xdr:row>16</xdr:row>
      <xdr:rowOff>85725</xdr:rowOff>
    </xdr:from>
    <xdr:to>
      <xdr:col>11</xdr:col>
      <xdr:colOff>533400</xdr:colOff>
      <xdr:row>18</xdr:row>
      <xdr:rowOff>0</xdr:rowOff>
    </xdr:to>
    <xdr:sp>
      <xdr:nvSpPr>
        <xdr:cNvPr id="2" name="Text 24"/>
        <xdr:cNvSpPr txBox="1">
          <a:spLocks noChangeArrowheads="1"/>
        </xdr:cNvSpPr>
      </xdr:nvSpPr>
      <xdr:spPr>
        <a:xfrm>
          <a:off x="6019800" y="2571750"/>
          <a:ext cx="0" cy="1905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26</xdr:row>
      <xdr:rowOff>95250</xdr:rowOff>
    </xdr:from>
    <xdr:to>
      <xdr:col>12</xdr:col>
      <xdr:colOff>0</xdr:colOff>
      <xdr:row>28</xdr:row>
      <xdr:rowOff>0</xdr:rowOff>
    </xdr:to>
    <xdr:sp>
      <xdr:nvSpPr>
        <xdr:cNvPr id="3" name="Text 25"/>
        <xdr:cNvSpPr txBox="1">
          <a:spLocks noChangeArrowheads="1"/>
        </xdr:cNvSpPr>
      </xdr:nvSpPr>
      <xdr:spPr>
        <a:xfrm>
          <a:off x="6019800" y="4057650"/>
          <a:ext cx="0" cy="1809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22</xdr:row>
      <xdr:rowOff>76200</xdr:rowOff>
    </xdr:from>
    <xdr:to>
      <xdr:col>11</xdr:col>
      <xdr:colOff>533400</xdr:colOff>
      <xdr:row>24</xdr:row>
      <xdr:rowOff>0</xdr:rowOff>
    </xdr:to>
    <xdr:sp>
      <xdr:nvSpPr>
        <xdr:cNvPr id="4" name="Text 26"/>
        <xdr:cNvSpPr txBox="1">
          <a:spLocks noChangeArrowheads="1"/>
        </xdr:cNvSpPr>
      </xdr:nvSpPr>
      <xdr:spPr>
        <a:xfrm>
          <a:off x="6019800" y="3438525"/>
          <a:ext cx="0" cy="2000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54</xdr:row>
      <xdr:rowOff>95250</xdr:rowOff>
    </xdr:from>
    <xdr:to>
      <xdr:col>21</xdr:col>
      <xdr:colOff>0</xdr:colOff>
      <xdr:row>56</xdr:row>
      <xdr:rowOff>9525</xdr:rowOff>
    </xdr:to>
    <xdr:sp>
      <xdr:nvSpPr>
        <xdr:cNvPr id="5" name="Text 23"/>
        <xdr:cNvSpPr txBox="1">
          <a:spLocks noChangeArrowheads="1"/>
        </xdr:cNvSpPr>
      </xdr:nvSpPr>
      <xdr:spPr>
        <a:xfrm>
          <a:off x="9382125" y="8248650"/>
          <a:ext cx="0" cy="23812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20</xdr:col>
      <xdr:colOff>476250</xdr:colOff>
      <xdr:row>46</xdr:row>
      <xdr:rowOff>85725</xdr:rowOff>
    </xdr:from>
    <xdr:to>
      <xdr:col>20</xdr:col>
      <xdr:colOff>476250</xdr:colOff>
      <xdr:row>48</xdr:row>
      <xdr:rowOff>0</xdr:rowOff>
    </xdr:to>
    <xdr:sp>
      <xdr:nvSpPr>
        <xdr:cNvPr id="6" name="Text 24"/>
        <xdr:cNvSpPr txBox="1">
          <a:spLocks noChangeArrowheads="1"/>
        </xdr:cNvSpPr>
      </xdr:nvSpPr>
      <xdr:spPr>
        <a:xfrm>
          <a:off x="9382125" y="7038975"/>
          <a:ext cx="0" cy="2381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54</xdr:row>
      <xdr:rowOff>95250</xdr:rowOff>
    </xdr:from>
    <xdr:to>
      <xdr:col>21</xdr:col>
      <xdr:colOff>0</xdr:colOff>
      <xdr:row>56</xdr:row>
      <xdr:rowOff>0</xdr:rowOff>
    </xdr:to>
    <xdr:sp>
      <xdr:nvSpPr>
        <xdr:cNvPr id="7" name="Text 25"/>
        <xdr:cNvSpPr txBox="1">
          <a:spLocks noChangeArrowheads="1"/>
        </xdr:cNvSpPr>
      </xdr:nvSpPr>
      <xdr:spPr>
        <a:xfrm>
          <a:off x="9382125" y="8248650"/>
          <a:ext cx="0" cy="2286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52</xdr:row>
      <xdr:rowOff>76200</xdr:rowOff>
    </xdr:from>
    <xdr:to>
      <xdr:col>20</xdr:col>
      <xdr:colOff>476250</xdr:colOff>
      <xdr:row>54</xdr:row>
      <xdr:rowOff>0</xdr:rowOff>
    </xdr:to>
    <xdr:sp>
      <xdr:nvSpPr>
        <xdr:cNvPr id="8" name="Text 26"/>
        <xdr:cNvSpPr txBox="1">
          <a:spLocks noChangeArrowheads="1"/>
        </xdr:cNvSpPr>
      </xdr:nvSpPr>
      <xdr:spPr>
        <a:xfrm>
          <a:off x="9382125" y="7953375"/>
          <a:ext cx="0" cy="2000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438150</xdr:colOff>
      <xdr:row>62</xdr:row>
      <xdr:rowOff>76200</xdr:rowOff>
    </xdr:from>
    <xdr:to>
      <xdr:col>26</xdr:col>
      <xdr:colOff>0</xdr:colOff>
      <xdr:row>64</xdr:row>
      <xdr:rowOff>0</xdr:rowOff>
    </xdr:to>
    <xdr:sp>
      <xdr:nvSpPr>
        <xdr:cNvPr id="9" name="Text 23"/>
        <xdr:cNvSpPr txBox="1">
          <a:spLocks noChangeArrowheads="1"/>
        </xdr:cNvSpPr>
      </xdr:nvSpPr>
      <xdr:spPr>
        <a:xfrm>
          <a:off x="11391900" y="9429750"/>
          <a:ext cx="0" cy="161925"/>
        </a:xfrm>
        <a:prstGeom prst="rect">
          <a:avLst/>
        </a:prstGeom>
        <a:noFill/>
        <a:ln w="1" cmpd="sng">
          <a:noFill/>
        </a:ln>
      </xdr:spPr>
      <xdr:txBody>
        <a:bodyPr vertOverflow="clip" wrap="square"/>
        <a:p>
          <a:pPr algn="l">
            <a:defRPr/>
          </a:pPr>
          <a:r>
            <a:rPr lang="en-US" cap="none" sz="800" b="0" i="0" u="none" baseline="0">
              <a:latin typeface="Arial"/>
              <a:ea typeface="Arial"/>
              <a:cs typeface="Arial"/>
            </a:rPr>
            <a:t>²)</a:t>
          </a:r>
        </a:p>
      </xdr:txBody>
    </xdr:sp>
    <xdr:clientData/>
  </xdr:twoCellAnchor>
  <xdr:twoCellAnchor>
    <xdr:from>
      <xdr:col>25</xdr:col>
      <xdr:colOff>438150</xdr:colOff>
      <xdr:row>50</xdr:row>
      <xdr:rowOff>85725</xdr:rowOff>
    </xdr:from>
    <xdr:to>
      <xdr:col>25</xdr:col>
      <xdr:colOff>438150</xdr:colOff>
      <xdr:row>52</xdr:row>
      <xdr:rowOff>0</xdr:rowOff>
    </xdr:to>
    <xdr:sp>
      <xdr:nvSpPr>
        <xdr:cNvPr id="10" name="Text 24"/>
        <xdr:cNvSpPr txBox="1">
          <a:spLocks noChangeArrowheads="1"/>
        </xdr:cNvSpPr>
      </xdr:nvSpPr>
      <xdr:spPr>
        <a:xfrm>
          <a:off x="11391900" y="7686675"/>
          <a:ext cx="0" cy="1905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438150</xdr:colOff>
      <xdr:row>62</xdr:row>
      <xdr:rowOff>76200</xdr:rowOff>
    </xdr:from>
    <xdr:to>
      <xdr:col>26</xdr:col>
      <xdr:colOff>0</xdr:colOff>
      <xdr:row>64</xdr:row>
      <xdr:rowOff>0</xdr:rowOff>
    </xdr:to>
    <xdr:sp>
      <xdr:nvSpPr>
        <xdr:cNvPr id="11" name="Text 25"/>
        <xdr:cNvSpPr txBox="1">
          <a:spLocks noChangeArrowheads="1"/>
        </xdr:cNvSpPr>
      </xdr:nvSpPr>
      <xdr:spPr>
        <a:xfrm>
          <a:off x="11391900" y="9429750"/>
          <a:ext cx="0" cy="1619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438150</xdr:colOff>
      <xdr:row>56</xdr:row>
      <xdr:rowOff>76200</xdr:rowOff>
    </xdr:from>
    <xdr:to>
      <xdr:col>25</xdr:col>
      <xdr:colOff>438150</xdr:colOff>
      <xdr:row>58</xdr:row>
      <xdr:rowOff>0</xdr:rowOff>
    </xdr:to>
    <xdr:sp>
      <xdr:nvSpPr>
        <xdr:cNvPr id="12" name="Text 26"/>
        <xdr:cNvSpPr txBox="1">
          <a:spLocks noChangeArrowheads="1"/>
        </xdr:cNvSpPr>
      </xdr:nvSpPr>
      <xdr:spPr>
        <a:xfrm>
          <a:off x="11391900" y="8553450"/>
          <a:ext cx="0" cy="2000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39</xdr:row>
      <xdr:rowOff>0</xdr:rowOff>
    </xdr:from>
    <xdr:to>
      <xdr:col>15</xdr:col>
      <xdr:colOff>0</xdr:colOff>
      <xdr:row>42</xdr:row>
      <xdr:rowOff>0</xdr:rowOff>
    </xdr:to>
    <xdr:sp>
      <xdr:nvSpPr>
        <xdr:cNvPr id="1" name="Text 20"/>
        <xdr:cNvSpPr txBox="1">
          <a:spLocks noChangeArrowheads="1"/>
        </xdr:cNvSpPr>
      </xdr:nvSpPr>
      <xdr:spPr>
        <a:xfrm>
          <a:off x="6762750" y="5562600"/>
          <a:ext cx="0" cy="4286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Kurse</a:t>
          </a:r>
        </a:p>
      </xdr:txBody>
    </xdr:sp>
    <xdr:clientData/>
  </xdr:twoCellAnchor>
  <xdr:twoCellAnchor>
    <xdr:from>
      <xdr:col>15</xdr:col>
      <xdr:colOff>0</xdr:colOff>
      <xdr:row>39</xdr:row>
      <xdr:rowOff>0</xdr:rowOff>
    </xdr:from>
    <xdr:to>
      <xdr:col>15</xdr:col>
      <xdr:colOff>0</xdr:colOff>
      <xdr:row>40</xdr:row>
      <xdr:rowOff>57150</xdr:rowOff>
    </xdr:to>
    <xdr:sp>
      <xdr:nvSpPr>
        <xdr:cNvPr id="2" name="Text 24"/>
        <xdr:cNvSpPr txBox="1">
          <a:spLocks noChangeArrowheads="1"/>
        </xdr:cNvSpPr>
      </xdr:nvSpPr>
      <xdr:spPr>
        <a:xfrm>
          <a:off x="6762750" y="556260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______</a:t>
          </a:r>
        </a:p>
      </xdr:txBody>
    </xdr:sp>
    <xdr:clientData/>
  </xdr:twoCellAnchor>
  <xdr:twoCellAnchor>
    <xdr:from>
      <xdr:col>15</xdr:col>
      <xdr:colOff>0</xdr:colOff>
      <xdr:row>39</xdr:row>
      <xdr:rowOff>123825</xdr:rowOff>
    </xdr:from>
    <xdr:to>
      <xdr:col>15</xdr:col>
      <xdr:colOff>0</xdr:colOff>
      <xdr:row>41</xdr:row>
      <xdr:rowOff>95250</xdr:rowOff>
    </xdr:to>
    <xdr:sp>
      <xdr:nvSpPr>
        <xdr:cNvPr id="3" name="Text 25"/>
        <xdr:cNvSpPr txBox="1">
          <a:spLocks noChangeArrowheads="1"/>
        </xdr:cNvSpPr>
      </xdr:nvSpPr>
      <xdr:spPr>
        <a:xfrm>
          <a:off x="6762750" y="5686425"/>
          <a:ext cx="0" cy="2571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______</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64\Berichte%202000_2001\Reas_00_01\REAS%20Bericht%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wort Neuzugang 7_Jgst"/>
      <sheetName val="TAB_1"/>
      <sheetName val="TAB2_3"/>
      <sheetName val="TAB4_5"/>
      <sheetName val="TAB6_8"/>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_42"/>
      <sheetName val="Tab43_44"/>
      <sheetName val="TAB45_48"/>
      <sheetName val="TAB49_52"/>
      <sheetName val="TAB53_5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9"/>
  <sheetViews>
    <sheetView tabSelected="1" zoomScaleSheetLayoutView="100" workbookViewId="0" topLeftCell="A1">
      <selection activeCell="U42" sqref="U42"/>
    </sheetView>
  </sheetViews>
  <sheetFormatPr defaultColWidth="12" defaultRowHeight="11.25"/>
  <cols>
    <col min="1" max="1" width="10.5" style="1" customWidth="1"/>
    <col min="2" max="2" width="1.0078125" style="1" customWidth="1"/>
    <col min="3" max="3" width="8.83203125" style="1" customWidth="1"/>
    <col min="4" max="4" width="9.83203125" style="1" customWidth="1"/>
    <col min="5" max="5" width="10.83203125" style="1" customWidth="1"/>
    <col min="6" max="8" width="9.83203125" style="1" customWidth="1"/>
    <col min="9" max="9" width="11.83203125" style="1" customWidth="1"/>
    <col min="10" max="10" width="1.5" style="1" customWidth="1"/>
    <col min="11" max="11" width="11" style="1" customWidth="1"/>
    <col min="12" max="12" width="12" style="1" customWidth="1"/>
    <col min="13" max="13" width="9.33203125" style="1" customWidth="1"/>
    <col min="14" max="14" width="0.82421875" style="1" customWidth="1"/>
    <col min="15" max="16384" width="12" style="1" customWidth="1"/>
  </cols>
  <sheetData>
    <row r="1" spans="1:13" s="2" customFormat="1" ht="12.75">
      <c r="A1" s="45"/>
      <c r="L1" s="9"/>
      <c r="M1" s="73" t="s">
        <v>411</v>
      </c>
    </row>
    <row r="2" spans="1:13" s="2" customFormat="1" ht="14.25" customHeight="1">
      <c r="A2" s="1212" t="s">
        <v>437</v>
      </c>
      <c r="B2" s="1213"/>
      <c r="C2" s="1213"/>
      <c r="D2" s="1213"/>
      <c r="E2" s="1213"/>
      <c r="F2" s="1213"/>
      <c r="G2" s="1213"/>
      <c r="H2" s="1213"/>
      <c r="I2" s="1213"/>
      <c r="J2" s="1213"/>
      <c r="K2" s="1213"/>
      <c r="L2" s="1213"/>
      <c r="M2" s="1213"/>
    </row>
    <row r="3" s="2" customFormat="1" ht="7.5" customHeight="1"/>
    <row r="4" spans="1:13" s="2" customFormat="1" ht="12" customHeight="1">
      <c r="A4" s="1217" t="s">
        <v>401</v>
      </c>
      <c r="B4" s="1222"/>
      <c r="C4" s="1220" t="s">
        <v>402</v>
      </c>
      <c r="D4" s="1220" t="s">
        <v>403</v>
      </c>
      <c r="E4" s="1227" t="s">
        <v>404</v>
      </c>
      <c r="F4" s="1222"/>
      <c r="G4" s="1230" t="s">
        <v>407</v>
      </c>
      <c r="H4" s="1230" t="s">
        <v>429</v>
      </c>
      <c r="I4" s="1171" t="s">
        <v>418</v>
      </c>
      <c r="J4" s="1172"/>
      <c r="K4" s="1216" t="s">
        <v>419</v>
      </c>
      <c r="L4" s="1217"/>
      <c r="M4" s="1217"/>
    </row>
    <row r="5" spans="1:13" s="2" customFormat="1" ht="12" customHeight="1">
      <c r="A5" s="1223"/>
      <c r="B5" s="1224"/>
      <c r="C5" s="1226"/>
      <c r="D5" s="1226"/>
      <c r="E5" s="1218"/>
      <c r="F5" s="1225"/>
      <c r="G5" s="1226"/>
      <c r="H5" s="1226"/>
      <c r="I5" s="1173"/>
      <c r="J5" s="1174"/>
      <c r="K5" s="1218"/>
      <c r="L5" s="1219"/>
      <c r="M5" s="1219"/>
    </row>
    <row r="6" spans="1:13" s="2" customFormat="1" ht="12" customHeight="1">
      <c r="A6" s="1223"/>
      <c r="B6" s="1224"/>
      <c r="C6" s="1226"/>
      <c r="D6" s="1226"/>
      <c r="E6" s="1220" t="s">
        <v>405</v>
      </c>
      <c r="F6" s="1220" t="s">
        <v>406</v>
      </c>
      <c r="G6" s="1226"/>
      <c r="H6" s="1226"/>
      <c r="I6" s="1173"/>
      <c r="J6" s="1174"/>
      <c r="K6" s="1220" t="s">
        <v>405</v>
      </c>
      <c r="L6" s="1214" t="s">
        <v>381</v>
      </c>
      <c r="M6" s="1215"/>
    </row>
    <row r="7" spans="1:13" s="2" customFormat="1" ht="12" customHeight="1">
      <c r="A7" s="1219"/>
      <c r="B7" s="1225"/>
      <c r="C7" s="1221"/>
      <c r="D7" s="1221"/>
      <c r="E7" s="1221"/>
      <c r="F7" s="1221"/>
      <c r="G7" s="1221"/>
      <c r="H7" s="1221"/>
      <c r="I7" s="1168"/>
      <c r="J7" s="1169"/>
      <c r="K7" s="1221"/>
      <c r="L7" s="5" t="s">
        <v>382</v>
      </c>
      <c r="M7" s="5" t="s">
        <v>383</v>
      </c>
    </row>
    <row r="8" spans="1:13" s="2" customFormat="1" ht="4.5" customHeight="1">
      <c r="A8" s="4"/>
      <c r="B8" s="4"/>
      <c r="C8" s="4"/>
      <c r="D8" s="4"/>
      <c r="E8" s="4"/>
      <c r="F8" s="4"/>
      <c r="G8" s="4"/>
      <c r="H8" s="4"/>
      <c r="I8" s="4"/>
      <c r="J8" s="4"/>
      <c r="K8" s="4"/>
      <c r="L8" s="4"/>
      <c r="M8" s="4"/>
    </row>
    <row r="9" spans="1:13" s="2" customFormat="1" ht="21.75" customHeight="1">
      <c r="A9" s="69" t="s">
        <v>384</v>
      </c>
      <c r="B9" s="8"/>
      <c r="C9" s="8"/>
      <c r="D9" s="41"/>
      <c r="E9" s="8"/>
      <c r="F9" s="8"/>
      <c r="G9" s="8"/>
      <c r="H9" s="8"/>
      <c r="I9" s="8"/>
      <c r="J9" s="8"/>
      <c r="K9" s="8"/>
      <c r="L9" s="8"/>
      <c r="M9" s="8"/>
    </row>
    <row r="10" spans="1:13" s="2" customFormat="1" ht="4.5" customHeight="1">
      <c r="A10" s="7"/>
      <c r="B10" s="8"/>
      <c r="C10" s="8"/>
      <c r="D10" s="41"/>
      <c r="E10" s="8"/>
      <c r="F10" s="8"/>
      <c r="G10" s="8"/>
      <c r="H10" s="8"/>
      <c r="I10" s="8"/>
      <c r="J10" s="8"/>
      <c r="K10" s="8"/>
      <c r="L10" s="8"/>
      <c r="M10" s="8"/>
    </row>
    <row r="11" spans="1:13" s="2" customFormat="1" ht="10.5" customHeight="1">
      <c r="A11" s="10" t="s">
        <v>385</v>
      </c>
      <c r="C11" s="6">
        <v>2814</v>
      </c>
      <c r="D11" s="6">
        <v>31947</v>
      </c>
      <c r="E11" s="6">
        <v>759277</v>
      </c>
      <c r="F11" s="6">
        <v>361265</v>
      </c>
      <c r="G11" s="11">
        <f aca="true" t="shared" si="0" ref="G11:G18">E11/D11</f>
        <v>23.766769962750807</v>
      </c>
      <c r="H11" s="6">
        <v>102971</v>
      </c>
      <c r="I11" s="57">
        <v>70318</v>
      </c>
      <c r="J11" s="9"/>
      <c r="K11" s="6">
        <v>43525</v>
      </c>
      <c r="L11" s="6">
        <v>24913</v>
      </c>
      <c r="M11" s="11">
        <f aca="true" t="shared" si="1" ref="M11:M18">L11/K11*100</f>
        <v>57.23836875358989</v>
      </c>
    </row>
    <row r="12" spans="1:13" s="2" customFormat="1" ht="10.5" customHeight="1">
      <c r="A12" s="10" t="s">
        <v>386</v>
      </c>
      <c r="C12" s="6">
        <v>2808</v>
      </c>
      <c r="D12" s="6">
        <v>31359</v>
      </c>
      <c r="E12" s="6">
        <v>732697</v>
      </c>
      <c r="F12" s="6">
        <v>349698</v>
      </c>
      <c r="G12" s="11">
        <f t="shared" si="0"/>
        <v>23.3648075512612</v>
      </c>
      <c r="H12" s="6">
        <v>102189</v>
      </c>
      <c r="I12" s="57">
        <v>65090</v>
      </c>
      <c r="J12" s="9"/>
      <c r="K12" s="6">
        <v>42995</v>
      </c>
      <c r="L12" s="6">
        <v>24666</v>
      </c>
      <c r="M12" s="11">
        <f t="shared" si="1"/>
        <v>57.36946156529829</v>
      </c>
    </row>
    <row r="13" spans="1:13" s="2" customFormat="1" ht="10.5" customHeight="1">
      <c r="A13" s="10" t="s">
        <v>387</v>
      </c>
      <c r="C13" s="6">
        <v>2810</v>
      </c>
      <c r="D13" s="6">
        <v>31138</v>
      </c>
      <c r="E13" s="6">
        <v>718317</v>
      </c>
      <c r="F13" s="6">
        <v>343850</v>
      </c>
      <c r="G13" s="11">
        <f t="shared" si="0"/>
        <v>23.068822660414927</v>
      </c>
      <c r="H13" s="6">
        <v>107849</v>
      </c>
      <c r="I13" s="57">
        <v>60149</v>
      </c>
      <c r="J13" s="9"/>
      <c r="K13" s="6">
        <v>42752</v>
      </c>
      <c r="L13" s="6">
        <v>24682</v>
      </c>
      <c r="M13" s="11">
        <f t="shared" si="1"/>
        <v>57.73297155688623</v>
      </c>
    </row>
    <row r="14" spans="1:13" s="2" customFormat="1" ht="10.5" customHeight="1">
      <c r="A14" s="10" t="s">
        <v>388</v>
      </c>
      <c r="C14" s="6">
        <v>2806</v>
      </c>
      <c r="D14" s="6">
        <v>31095</v>
      </c>
      <c r="E14" s="6">
        <v>711027</v>
      </c>
      <c r="F14" s="6">
        <v>340607</v>
      </c>
      <c r="G14" s="11">
        <f t="shared" si="0"/>
        <v>22.86628075253256</v>
      </c>
      <c r="H14" s="6">
        <v>111691</v>
      </c>
      <c r="I14" s="57">
        <v>53298</v>
      </c>
      <c r="J14" s="9"/>
      <c r="K14" s="6">
        <v>43452</v>
      </c>
      <c r="L14" s="6">
        <v>25574</v>
      </c>
      <c r="M14" s="11">
        <f t="shared" si="1"/>
        <v>58.855748872318884</v>
      </c>
    </row>
    <row r="15" spans="1:13" s="2" customFormat="1" ht="10.5" customHeight="1">
      <c r="A15" s="10" t="s">
        <v>389</v>
      </c>
      <c r="C15" s="6">
        <v>2806</v>
      </c>
      <c r="D15" s="6">
        <v>31479</v>
      </c>
      <c r="E15" s="6">
        <v>716178</v>
      </c>
      <c r="F15" s="6">
        <v>343133</v>
      </c>
      <c r="G15" s="11">
        <f t="shared" si="0"/>
        <v>22.75097684170399</v>
      </c>
      <c r="H15" s="6">
        <v>114011</v>
      </c>
      <c r="I15" s="57">
        <v>49664</v>
      </c>
      <c r="J15" s="9"/>
      <c r="K15" s="6">
        <v>44015</v>
      </c>
      <c r="L15" s="6">
        <v>26274</v>
      </c>
      <c r="M15" s="11">
        <f t="shared" si="1"/>
        <v>59.693286379643304</v>
      </c>
    </row>
    <row r="16" spans="1:13" s="2" customFormat="1" ht="10.5" customHeight="1">
      <c r="A16" s="10" t="s">
        <v>390</v>
      </c>
      <c r="C16" s="6">
        <v>2810</v>
      </c>
      <c r="D16" s="6">
        <v>31913</v>
      </c>
      <c r="E16" s="6">
        <v>727816</v>
      </c>
      <c r="F16" s="6">
        <v>349241</v>
      </c>
      <c r="G16" s="11">
        <f t="shared" si="0"/>
        <v>22.80625450443393</v>
      </c>
      <c r="H16" s="6">
        <v>113605</v>
      </c>
      <c r="I16" s="57">
        <v>47863</v>
      </c>
      <c r="J16" s="9"/>
      <c r="K16" s="6">
        <v>44692</v>
      </c>
      <c r="L16" s="6">
        <v>27134</v>
      </c>
      <c r="M16" s="11">
        <f t="shared" si="1"/>
        <v>60.71332676989171</v>
      </c>
    </row>
    <row r="17" spans="1:13" s="2" customFormat="1" ht="10.5" customHeight="1">
      <c r="A17" s="10" t="s">
        <v>391</v>
      </c>
      <c r="C17" s="6">
        <v>2813</v>
      </c>
      <c r="D17" s="6">
        <v>32266</v>
      </c>
      <c r="E17" s="6">
        <v>750320</v>
      </c>
      <c r="F17" s="6">
        <v>359777</v>
      </c>
      <c r="G17" s="11">
        <f t="shared" si="0"/>
        <v>23.254199466931134</v>
      </c>
      <c r="H17" s="6">
        <v>114117</v>
      </c>
      <c r="I17" s="57">
        <v>47709</v>
      </c>
      <c r="J17" s="9"/>
      <c r="K17" s="6">
        <v>44902</v>
      </c>
      <c r="L17" s="6">
        <v>27547</v>
      </c>
      <c r="M17" s="11">
        <f t="shared" si="1"/>
        <v>61.34916039374638</v>
      </c>
    </row>
    <row r="18" spans="1:13" s="2" customFormat="1" ht="10.5" customHeight="1">
      <c r="A18" s="10" t="s">
        <v>392</v>
      </c>
      <c r="C18" s="6">
        <v>2821</v>
      </c>
      <c r="D18" s="40">
        <v>32246</v>
      </c>
      <c r="E18" s="6">
        <v>759147</v>
      </c>
      <c r="F18" s="6">
        <v>364349</v>
      </c>
      <c r="G18" s="11">
        <f t="shared" si="0"/>
        <v>23.542361843329406</v>
      </c>
      <c r="H18" s="6">
        <v>115380</v>
      </c>
      <c r="I18" s="57">
        <v>47553</v>
      </c>
      <c r="J18" s="9"/>
      <c r="K18" s="6">
        <v>44905</v>
      </c>
      <c r="L18" s="6">
        <v>27776</v>
      </c>
      <c r="M18" s="11">
        <f t="shared" si="1"/>
        <v>61.85502727981294</v>
      </c>
    </row>
    <row r="19" spans="1:13" s="2" customFormat="1" ht="10.5" customHeight="1">
      <c r="A19" s="10" t="s">
        <v>393</v>
      </c>
      <c r="C19" s="6">
        <v>2824</v>
      </c>
      <c r="D19" s="6">
        <v>32384</v>
      </c>
      <c r="E19" s="6">
        <v>772293</v>
      </c>
      <c r="F19" s="6">
        <v>370605</v>
      </c>
      <c r="G19" s="11">
        <f aca="true" t="shared" si="2" ref="G19:G24">E19/D19</f>
        <v>23.847980484189723</v>
      </c>
      <c r="H19" s="6">
        <v>118219</v>
      </c>
      <c r="I19" s="57">
        <v>47816</v>
      </c>
      <c r="J19" s="9"/>
      <c r="K19" s="6">
        <v>44791</v>
      </c>
      <c r="L19" s="6">
        <v>27947</v>
      </c>
      <c r="M19" s="11">
        <f aca="true" t="shared" si="3" ref="M19:M24">L19/K19*100</f>
        <v>62.39423098390302</v>
      </c>
    </row>
    <row r="20" spans="1:13" s="2" customFormat="1" ht="10.5" customHeight="1">
      <c r="A20" s="10" t="s">
        <v>394</v>
      </c>
      <c r="C20" s="6">
        <v>2835</v>
      </c>
      <c r="D20" s="6">
        <v>32819</v>
      </c>
      <c r="E20" s="6">
        <v>789816</v>
      </c>
      <c r="F20" s="6">
        <v>378392</v>
      </c>
      <c r="G20" s="11">
        <f t="shared" si="2"/>
        <v>24.065815533684756</v>
      </c>
      <c r="H20" s="6">
        <v>124905</v>
      </c>
      <c r="I20" s="57">
        <v>48882</v>
      </c>
      <c r="J20" s="9"/>
      <c r="K20" s="6">
        <v>45175</v>
      </c>
      <c r="L20" s="6">
        <v>28544</v>
      </c>
      <c r="M20" s="11">
        <f t="shared" si="3"/>
        <v>63.18539014941893</v>
      </c>
    </row>
    <row r="21" spans="1:13" s="2" customFormat="1" ht="10.5" customHeight="1">
      <c r="A21" s="15" t="s">
        <v>395</v>
      </c>
      <c r="B21" s="17"/>
      <c r="C21" s="18">
        <v>2833</v>
      </c>
      <c r="D21" s="18">
        <v>33571</v>
      </c>
      <c r="E21" s="18">
        <v>810066</v>
      </c>
      <c r="F21" s="18">
        <v>388098</v>
      </c>
      <c r="G21" s="16">
        <f t="shared" si="2"/>
        <v>24.12993357362009</v>
      </c>
      <c r="H21" s="18">
        <v>129554</v>
      </c>
      <c r="I21" s="58">
        <v>50676</v>
      </c>
      <c r="J21" s="54"/>
      <c r="K21" s="18">
        <v>45671</v>
      </c>
      <c r="L21" s="18">
        <v>29185</v>
      </c>
      <c r="M21" s="16">
        <f t="shared" si="3"/>
        <v>63.90269536467342</v>
      </c>
    </row>
    <row r="22" spans="1:13" s="2" customFormat="1" ht="10.5" customHeight="1">
      <c r="A22" s="15" t="s">
        <v>396</v>
      </c>
      <c r="B22" s="17"/>
      <c r="C22" s="18">
        <v>2841</v>
      </c>
      <c r="D22" s="18">
        <v>34211</v>
      </c>
      <c r="E22" s="18">
        <v>829448</v>
      </c>
      <c r="F22" s="18">
        <v>396587</v>
      </c>
      <c r="G22" s="16">
        <f t="shared" si="2"/>
        <v>24.24506737599018</v>
      </c>
      <c r="H22" s="18">
        <v>131303</v>
      </c>
      <c r="I22" s="57">
        <v>53953</v>
      </c>
      <c r="J22" s="9"/>
      <c r="K22" s="18">
        <v>46660</v>
      </c>
      <c r="L22" s="18">
        <v>30263</v>
      </c>
      <c r="M22" s="16">
        <f t="shared" si="3"/>
        <v>64.8585512216031</v>
      </c>
    </row>
    <row r="23" spans="1:14" ht="10.5" customHeight="1">
      <c r="A23" s="15" t="s">
        <v>397</v>
      </c>
      <c r="B23" s="17"/>
      <c r="C23" s="25">
        <v>2841</v>
      </c>
      <c r="D23" s="25">
        <v>34685</v>
      </c>
      <c r="E23" s="25">
        <v>846365</v>
      </c>
      <c r="F23" s="25">
        <v>405318</v>
      </c>
      <c r="G23" s="26">
        <f t="shared" si="2"/>
        <v>24.40147037624333</v>
      </c>
      <c r="H23" s="27">
        <v>133407</v>
      </c>
      <c r="I23" s="57">
        <v>54291</v>
      </c>
      <c r="J23" s="48"/>
      <c r="K23" s="27">
        <v>47407</v>
      </c>
      <c r="L23" s="28">
        <v>31069</v>
      </c>
      <c r="M23" s="16">
        <f t="shared" si="3"/>
        <v>65.5367350813171</v>
      </c>
      <c r="N23" s="2"/>
    </row>
    <row r="24" spans="1:14" ht="10.5" customHeight="1">
      <c r="A24" s="24" t="s">
        <v>398</v>
      </c>
      <c r="B24" s="17"/>
      <c r="C24" s="31">
        <v>2844</v>
      </c>
      <c r="D24" s="25">
        <v>35293</v>
      </c>
      <c r="E24" s="25">
        <v>858884</v>
      </c>
      <c r="F24" s="25">
        <v>411337</v>
      </c>
      <c r="G24" s="30">
        <f t="shared" si="2"/>
        <v>24.335817300881196</v>
      </c>
      <c r="H24" s="29">
        <v>137152</v>
      </c>
      <c r="I24" s="59">
        <v>54059</v>
      </c>
      <c r="J24" s="55"/>
      <c r="K24" s="29">
        <v>47306</v>
      </c>
      <c r="L24" s="29">
        <v>31132</v>
      </c>
      <c r="M24" s="16">
        <f t="shared" si="3"/>
        <v>65.80983384771488</v>
      </c>
      <c r="N24" s="2"/>
    </row>
    <row r="25" spans="1:13" s="27" customFormat="1" ht="10.5" customHeight="1">
      <c r="A25" s="24" t="s">
        <v>412</v>
      </c>
      <c r="B25" s="33"/>
      <c r="C25" s="34">
        <v>2852</v>
      </c>
      <c r="D25" s="35">
        <v>35814</v>
      </c>
      <c r="E25" s="35">
        <v>858993</v>
      </c>
      <c r="F25" s="35">
        <v>411390</v>
      </c>
      <c r="G25" s="36">
        <f aca="true" t="shared" si="4" ref="G25:G31">E25/D25</f>
        <v>23.98483833137879</v>
      </c>
      <c r="H25" s="35">
        <v>133008</v>
      </c>
      <c r="I25" s="60">
        <v>52464</v>
      </c>
      <c r="J25" s="37"/>
      <c r="K25" s="35">
        <v>47586</v>
      </c>
      <c r="L25" s="35">
        <v>31633</v>
      </c>
      <c r="M25" s="38">
        <f>L25/K25*100</f>
        <v>66.47543395116212</v>
      </c>
    </row>
    <row r="26" spans="1:13" s="27" customFormat="1" ht="10.5" customHeight="1">
      <c r="A26" s="24" t="s">
        <v>413</v>
      </c>
      <c r="B26" s="33"/>
      <c r="C26" s="43">
        <v>2859</v>
      </c>
      <c r="D26" s="43">
        <v>36147</v>
      </c>
      <c r="E26" s="43">
        <v>861374</v>
      </c>
      <c r="F26" s="43">
        <v>412465</v>
      </c>
      <c r="G26" s="36">
        <f t="shared" si="4"/>
        <v>23.829750740033752</v>
      </c>
      <c r="H26" s="34">
        <v>130222</v>
      </c>
      <c r="I26" s="60">
        <v>50987</v>
      </c>
      <c r="J26" s="53"/>
      <c r="K26" s="43">
        <v>47894</v>
      </c>
      <c r="L26" s="43">
        <v>32123</v>
      </c>
      <c r="M26" s="38">
        <f>L26/K26*100</f>
        <v>67.07103186202865</v>
      </c>
    </row>
    <row r="27" spans="1:13" s="27" customFormat="1" ht="10.5" customHeight="1">
      <c r="A27" s="24" t="s">
        <v>415</v>
      </c>
      <c r="B27" s="33"/>
      <c r="C27" s="43">
        <v>2858</v>
      </c>
      <c r="D27" s="43">
        <v>36258</v>
      </c>
      <c r="E27" s="43">
        <v>858128</v>
      </c>
      <c r="F27" s="43">
        <v>409602</v>
      </c>
      <c r="G27" s="36">
        <f t="shared" si="4"/>
        <v>23.66727342931215</v>
      </c>
      <c r="H27" s="34">
        <v>127391</v>
      </c>
      <c r="I27" s="60">
        <v>52758</v>
      </c>
      <c r="J27" s="68" t="s">
        <v>420</v>
      </c>
      <c r="K27" s="43">
        <v>48088</v>
      </c>
      <c r="L27" s="43">
        <v>32532</v>
      </c>
      <c r="M27" s="38">
        <f>L27/K27*100</f>
        <v>67.65097321577109</v>
      </c>
    </row>
    <row r="28" spans="1:13" s="19" customFormat="1" ht="10.5" customHeight="1">
      <c r="A28" s="24" t="s">
        <v>414</v>
      </c>
      <c r="B28" s="33"/>
      <c r="C28" s="43">
        <v>2862</v>
      </c>
      <c r="D28" s="43">
        <v>36046</v>
      </c>
      <c r="E28" s="43">
        <v>846372</v>
      </c>
      <c r="F28" s="43">
        <v>403595</v>
      </c>
      <c r="G28" s="36">
        <f t="shared" si="4"/>
        <v>23.48033068856461</v>
      </c>
      <c r="H28" s="34">
        <v>124438</v>
      </c>
      <c r="I28" s="60">
        <v>54379</v>
      </c>
      <c r="J28" s="56"/>
      <c r="K28" s="43">
        <v>48130</v>
      </c>
      <c r="L28" s="43">
        <v>33019</v>
      </c>
      <c r="M28" s="38">
        <f>L28/K28*100</f>
        <v>68.60378142530647</v>
      </c>
    </row>
    <row r="29" spans="1:13" s="19" customFormat="1" ht="10.5" customHeight="1">
      <c r="A29" s="32" t="s">
        <v>409</v>
      </c>
      <c r="B29" s="33"/>
      <c r="C29" s="43">
        <v>2865</v>
      </c>
      <c r="D29" s="43">
        <v>35729</v>
      </c>
      <c r="E29" s="43">
        <v>831537</v>
      </c>
      <c r="F29" s="43">
        <v>395900</v>
      </c>
      <c r="G29" s="38">
        <f t="shared" si="4"/>
        <v>23.273447339696045</v>
      </c>
      <c r="H29" s="34">
        <v>124540</v>
      </c>
      <c r="I29" s="60">
        <v>55799</v>
      </c>
      <c r="J29" s="56"/>
      <c r="K29" s="43">
        <v>47922</v>
      </c>
      <c r="L29" s="43">
        <v>33344</v>
      </c>
      <c r="M29" s="38">
        <f>L29/K29*100</f>
        <v>69.5797337339844</v>
      </c>
    </row>
    <row r="30" spans="1:13" s="33" customFormat="1" ht="10.5" customHeight="1">
      <c r="A30" s="32" t="s">
        <v>416</v>
      </c>
      <c r="C30" s="43">
        <v>2870</v>
      </c>
      <c r="D30" s="43">
        <v>35780</v>
      </c>
      <c r="E30" s="43">
        <v>820363</v>
      </c>
      <c r="F30" s="43">
        <v>390799</v>
      </c>
      <c r="G30" s="38">
        <f t="shared" si="4"/>
        <v>22.927976523197316</v>
      </c>
      <c r="H30" s="34">
        <v>128902</v>
      </c>
      <c r="I30" s="60" t="s">
        <v>423</v>
      </c>
      <c r="J30" s="56"/>
      <c r="K30" s="43">
        <v>48614</v>
      </c>
      <c r="L30" s="43">
        <v>34074</v>
      </c>
      <c r="M30" s="38">
        <v>70.09092031102152</v>
      </c>
    </row>
    <row r="31" spans="1:13" s="33" customFormat="1" ht="10.5" customHeight="1">
      <c r="A31" s="32" t="s">
        <v>421</v>
      </c>
      <c r="C31" s="43">
        <v>2874</v>
      </c>
      <c r="D31" s="43">
        <v>35681</v>
      </c>
      <c r="E31" s="43">
        <v>804898</v>
      </c>
      <c r="F31" s="43">
        <v>383435</v>
      </c>
      <c r="G31" s="38">
        <f t="shared" si="4"/>
        <v>22.558168212774305</v>
      </c>
      <c r="H31" s="34">
        <v>125787</v>
      </c>
      <c r="I31" s="61">
        <v>57869</v>
      </c>
      <c r="J31" s="56"/>
      <c r="K31" s="43">
        <v>47616</v>
      </c>
      <c r="L31" s="43">
        <v>33701</v>
      </c>
      <c r="M31" s="38">
        <f>L31/K31*100</f>
        <v>70.77662970430107</v>
      </c>
    </row>
    <row r="32" spans="1:13" s="33" customFormat="1" ht="10.5" customHeight="1">
      <c r="A32" s="32" t="s">
        <v>424</v>
      </c>
      <c r="C32" s="43">
        <v>2870</v>
      </c>
      <c r="D32" s="43">
        <v>34998</v>
      </c>
      <c r="E32" s="43">
        <v>789950</v>
      </c>
      <c r="F32" s="43">
        <v>376553</v>
      </c>
      <c r="G32" s="38">
        <f>E32/D32</f>
        <v>22.571289787987887</v>
      </c>
      <c r="H32" s="34">
        <v>124417</v>
      </c>
      <c r="I32" s="61">
        <v>58105</v>
      </c>
      <c r="J32" s="56"/>
      <c r="K32" s="43">
        <v>46896</v>
      </c>
      <c r="L32" s="43">
        <v>33606</v>
      </c>
      <c r="M32" s="38">
        <f>L32/K32*100</f>
        <v>71.66069600818832</v>
      </c>
    </row>
    <row r="33" spans="1:13" s="33" customFormat="1" ht="10.5" customHeight="1">
      <c r="A33" s="71" t="s">
        <v>426</v>
      </c>
      <c r="B33" s="72"/>
      <c r="C33" s="34">
        <v>2866</v>
      </c>
      <c r="D33" s="34">
        <v>34273</v>
      </c>
      <c r="E33" s="34">
        <v>771414</v>
      </c>
      <c r="F33" s="34">
        <v>368406</v>
      </c>
      <c r="G33" s="38">
        <f>E33/D33</f>
        <v>22.507921687625828</v>
      </c>
      <c r="H33" s="43">
        <v>122759</v>
      </c>
      <c r="I33" s="67">
        <v>56510</v>
      </c>
      <c r="J33" s="72"/>
      <c r="K33" s="34">
        <v>46496</v>
      </c>
      <c r="L33" s="43">
        <v>33875</v>
      </c>
      <c r="M33" s="38">
        <f>L33/K33*100</f>
        <v>72.85572952512044</v>
      </c>
    </row>
    <row r="34" spans="1:13" s="33" customFormat="1" ht="10.5" customHeight="1">
      <c r="A34" s="71" t="s">
        <v>430</v>
      </c>
      <c r="B34" s="72"/>
      <c r="C34" s="43">
        <v>2866</v>
      </c>
      <c r="D34" s="43">
        <v>33369</v>
      </c>
      <c r="E34" s="43">
        <v>747057</v>
      </c>
      <c r="F34" s="43">
        <v>357345</v>
      </c>
      <c r="G34" s="38">
        <v>22.387755102040817</v>
      </c>
      <c r="H34" s="43">
        <v>117642</v>
      </c>
      <c r="I34" s="67">
        <v>53317</v>
      </c>
      <c r="J34" s="72"/>
      <c r="K34" s="43">
        <v>45848</v>
      </c>
      <c r="L34" s="43">
        <v>33849</v>
      </c>
      <c r="M34" s="38">
        <v>73.8287384400628</v>
      </c>
    </row>
    <row r="35" spans="1:13" s="33" customFormat="1" ht="10.5" customHeight="1">
      <c r="A35" s="71" t="s">
        <v>432</v>
      </c>
      <c r="B35" s="72"/>
      <c r="C35" s="43">
        <v>2858</v>
      </c>
      <c r="D35" s="43">
        <v>32669</v>
      </c>
      <c r="E35" s="43">
        <v>720445</v>
      </c>
      <c r="F35" s="43">
        <v>344909</v>
      </c>
      <c r="G35" s="38">
        <v>22.05286357096942</v>
      </c>
      <c r="H35" s="43">
        <v>111522</v>
      </c>
      <c r="I35" s="67">
        <v>48566</v>
      </c>
      <c r="J35" s="72"/>
      <c r="K35" s="43">
        <v>45577</v>
      </c>
      <c r="L35" s="43">
        <v>34076</v>
      </c>
      <c r="M35" s="38">
        <v>74.76578098602366</v>
      </c>
    </row>
    <row r="36" spans="1:13" s="33" customFormat="1" ht="10.5" customHeight="1">
      <c r="A36" s="71" t="s">
        <v>434</v>
      </c>
      <c r="B36" s="72"/>
      <c r="C36" s="43">
        <v>2854</v>
      </c>
      <c r="D36" s="43">
        <v>32231</v>
      </c>
      <c r="E36" s="43">
        <v>695925</v>
      </c>
      <c r="F36" s="43">
        <v>333680</v>
      </c>
      <c r="G36" s="38">
        <v>21.59179051223977</v>
      </c>
      <c r="H36" s="43">
        <v>108848</v>
      </c>
      <c r="I36" s="67">
        <v>45874</v>
      </c>
      <c r="J36" s="72"/>
      <c r="K36" s="43">
        <v>45200</v>
      </c>
      <c r="L36" s="43">
        <v>34238</v>
      </c>
      <c r="M36" s="38">
        <v>75.74778761061947</v>
      </c>
    </row>
    <row r="37" spans="1:13" s="19" customFormat="1" ht="4.5" customHeight="1">
      <c r="A37" s="32"/>
      <c r="B37" s="33"/>
      <c r="C37" s="43"/>
      <c r="D37" s="43"/>
      <c r="E37" s="43"/>
      <c r="F37" s="43"/>
      <c r="G37" s="36"/>
      <c r="H37" s="34"/>
      <c r="I37" s="49"/>
      <c r="J37" s="56"/>
      <c r="K37" s="43"/>
      <c r="L37" s="43"/>
      <c r="M37" s="38"/>
    </row>
    <row r="38" spans="1:13" s="19" customFormat="1" ht="10.5" customHeight="1">
      <c r="A38" s="65" t="s">
        <v>436</v>
      </c>
      <c r="B38" s="62"/>
      <c r="C38" s="64">
        <v>3166</v>
      </c>
      <c r="D38" s="64">
        <v>31267</v>
      </c>
      <c r="E38" s="64">
        <v>665334</v>
      </c>
      <c r="F38" s="64">
        <v>319539</v>
      </c>
      <c r="G38" s="44">
        <f>E38/D38</f>
        <v>21.27911216298334</v>
      </c>
      <c r="H38" s="63">
        <v>102648</v>
      </c>
      <c r="I38" s="66">
        <v>0</v>
      </c>
      <c r="J38" s="62"/>
      <c r="K38" s="64">
        <v>44185</v>
      </c>
      <c r="L38" s="63">
        <v>33772</v>
      </c>
      <c r="M38" s="44">
        <f>L38/K38*100</f>
        <v>76.4331786805477</v>
      </c>
    </row>
    <row r="39" spans="1:13" s="2" customFormat="1" ht="4.5" customHeight="1">
      <c r="A39" s="12"/>
      <c r="B39" s="19"/>
      <c r="C39" s="20"/>
      <c r="D39" s="20"/>
      <c r="E39" s="20"/>
      <c r="F39" s="20"/>
      <c r="G39" s="21"/>
      <c r="H39" s="19"/>
      <c r="I39" s="22"/>
      <c r="J39" s="22"/>
      <c r="K39" s="19"/>
      <c r="L39" s="20"/>
      <c r="M39" s="21"/>
    </row>
    <row r="40" spans="1:13" s="2" customFormat="1" ht="21.75" customHeight="1">
      <c r="A40" s="70" t="s">
        <v>399</v>
      </c>
      <c r="B40" s="3"/>
      <c r="C40" s="8"/>
      <c r="D40" s="3"/>
      <c r="E40" s="3"/>
      <c r="F40" s="3"/>
      <c r="G40" s="3"/>
      <c r="H40" s="3"/>
      <c r="I40" s="3"/>
      <c r="J40" s="3"/>
      <c r="K40" s="3"/>
      <c r="L40" s="3"/>
      <c r="M40" s="3"/>
    </row>
    <row r="41" spans="1:13" s="2" customFormat="1" ht="4.5" customHeight="1">
      <c r="A41" s="13"/>
      <c r="B41" s="3"/>
      <c r="C41" s="8"/>
      <c r="D41" s="3"/>
      <c r="E41" s="3"/>
      <c r="F41" s="3"/>
      <c r="G41" s="3"/>
      <c r="H41" s="3"/>
      <c r="I41" s="3"/>
      <c r="J41" s="3"/>
      <c r="K41" s="3"/>
      <c r="L41" s="8"/>
      <c r="M41" s="3"/>
    </row>
    <row r="42" spans="1:13" s="2" customFormat="1" ht="10.5" customHeight="1">
      <c r="A42" s="10" t="s">
        <v>385</v>
      </c>
      <c r="B42" s="2" t="s">
        <v>400</v>
      </c>
      <c r="C42" s="6">
        <v>40</v>
      </c>
      <c r="D42" s="6">
        <v>374</v>
      </c>
      <c r="E42" s="6">
        <v>9016</v>
      </c>
      <c r="F42" s="6">
        <v>4492</v>
      </c>
      <c r="G42" s="11">
        <f>E42/D42</f>
        <v>24.106951871657753</v>
      </c>
      <c r="H42" s="6">
        <v>893</v>
      </c>
      <c r="I42" s="57">
        <v>700</v>
      </c>
      <c r="J42" s="9"/>
      <c r="K42" s="6">
        <v>521</v>
      </c>
      <c r="L42" s="6">
        <v>299</v>
      </c>
      <c r="M42" s="11">
        <f aca="true" t="shared" si="5" ref="M42:M49">L42/K42*100</f>
        <v>57.38963531669866</v>
      </c>
    </row>
    <row r="43" spans="1:13" s="2" customFormat="1" ht="10.5" customHeight="1">
      <c r="A43" s="10" t="s">
        <v>386</v>
      </c>
      <c r="B43" s="2" t="s">
        <v>400</v>
      </c>
      <c r="C43" s="6">
        <v>42</v>
      </c>
      <c r="D43" s="6">
        <v>376</v>
      </c>
      <c r="E43" s="6">
        <v>8782</v>
      </c>
      <c r="F43" s="6">
        <v>4334</v>
      </c>
      <c r="G43" s="11">
        <v>23.4</v>
      </c>
      <c r="H43" s="6">
        <v>911</v>
      </c>
      <c r="I43" s="57">
        <v>784</v>
      </c>
      <c r="J43" s="9"/>
      <c r="K43" s="6">
        <v>529</v>
      </c>
      <c r="L43" s="6">
        <v>312</v>
      </c>
      <c r="M43" s="11">
        <f t="shared" si="5"/>
        <v>58.97920604914933</v>
      </c>
    </row>
    <row r="44" spans="1:13" s="2" customFormat="1" ht="10.5" customHeight="1">
      <c r="A44" s="10" t="s">
        <v>387</v>
      </c>
      <c r="B44" s="2" t="s">
        <v>400</v>
      </c>
      <c r="C44" s="6">
        <v>42</v>
      </c>
      <c r="D44" s="6">
        <v>377</v>
      </c>
      <c r="E44" s="6">
        <v>8718</v>
      </c>
      <c r="F44" s="6">
        <v>4366</v>
      </c>
      <c r="G44" s="11">
        <f aca="true" t="shared" si="6" ref="G44:G49">E44/D44</f>
        <v>23.124668435013263</v>
      </c>
      <c r="H44" s="6">
        <v>925</v>
      </c>
      <c r="I44" s="57">
        <v>838</v>
      </c>
      <c r="J44" s="9"/>
      <c r="K44" s="6">
        <v>527</v>
      </c>
      <c r="L44" s="6">
        <v>314</v>
      </c>
      <c r="M44" s="11">
        <f t="shared" si="5"/>
        <v>59.58254269449716</v>
      </c>
    </row>
    <row r="45" spans="1:13" s="2" customFormat="1" ht="10.5" customHeight="1">
      <c r="A45" s="10" t="s">
        <v>388</v>
      </c>
      <c r="C45" s="6">
        <v>47</v>
      </c>
      <c r="D45" s="6">
        <v>379</v>
      </c>
      <c r="E45" s="6">
        <v>8827</v>
      </c>
      <c r="F45" s="6">
        <v>4447</v>
      </c>
      <c r="G45" s="11">
        <f t="shared" si="6"/>
        <v>23.29023746701847</v>
      </c>
      <c r="H45" s="6">
        <v>964</v>
      </c>
      <c r="I45" s="57">
        <v>849</v>
      </c>
      <c r="J45" s="9"/>
      <c r="K45" s="6">
        <v>542</v>
      </c>
      <c r="L45" s="6">
        <v>317</v>
      </c>
      <c r="M45" s="11">
        <f t="shared" si="5"/>
        <v>58.487084870848705</v>
      </c>
    </row>
    <row r="46" spans="1:13" s="2" customFormat="1" ht="10.5" customHeight="1">
      <c r="A46" s="10" t="s">
        <v>389</v>
      </c>
      <c r="B46" s="2" t="s">
        <v>400</v>
      </c>
      <c r="C46" s="6">
        <v>52</v>
      </c>
      <c r="D46" s="6">
        <v>398</v>
      </c>
      <c r="E46" s="6">
        <v>9092</v>
      </c>
      <c r="F46" s="6">
        <v>4540</v>
      </c>
      <c r="G46" s="11">
        <f t="shared" si="6"/>
        <v>22.844221105527637</v>
      </c>
      <c r="H46" s="6">
        <v>1128</v>
      </c>
      <c r="I46" s="57">
        <v>967</v>
      </c>
      <c r="J46" s="9"/>
      <c r="K46" s="6">
        <v>562</v>
      </c>
      <c r="L46" s="6">
        <v>334</v>
      </c>
      <c r="M46" s="11">
        <f t="shared" si="5"/>
        <v>59.430604982206404</v>
      </c>
    </row>
    <row r="47" spans="1:13" s="2" customFormat="1" ht="10.5" customHeight="1">
      <c r="A47" s="10" t="s">
        <v>390</v>
      </c>
      <c r="B47" s="2" t="s">
        <v>400</v>
      </c>
      <c r="C47" s="6">
        <v>56</v>
      </c>
      <c r="D47" s="6">
        <v>441</v>
      </c>
      <c r="E47" s="6">
        <v>9838</v>
      </c>
      <c r="F47" s="6">
        <v>4901</v>
      </c>
      <c r="G47" s="11">
        <f t="shared" si="6"/>
        <v>22.308390022675738</v>
      </c>
      <c r="H47" s="6">
        <v>1126</v>
      </c>
      <c r="I47" s="57">
        <v>913</v>
      </c>
      <c r="J47" s="9"/>
      <c r="K47" s="6">
        <v>618</v>
      </c>
      <c r="L47" s="6">
        <v>375</v>
      </c>
      <c r="M47" s="11">
        <f t="shared" si="5"/>
        <v>60.679611650485434</v>
      </c>
    </row>
    <row r="48" spans="1:13" s="2" customFormat="1" ht="10.5" customHeight="1">
      <c r="A48" s="10" t="s">
        <v>391</v>
      </c>
      <c r="C48" s="6">
        <v>58</v>
      </c>
      <c r="D48" s="6">
        <v>453</v>
      </c>
      <c r="E48" s="6">
        <v>10072</v>
      </c>
      <c r="F48" s="6">
        <v>5030</v>
      </c>
      <c r="G48" s="11">
        <f t="shared" si="6"/>
        <v>22.233995584988964</v>
      </c>
      <c r="H48" s="6">
        <v>1182</v>
      </c>
      <c r="I48" s="57">
        <v>937</v>
      </c>
      <c r="J48" s="9"/>
      <c r="K48" s="6">
        <v>642</v>
      </c>
      <c r="L48" s="6">
        <v>401</v>
      </c>
      <c r="M48" s="11">
        <f t="shared" si="5"/>
        <v>62.46105919003115</v>
      </c>
    </row>
    <row r="49" spans="1:13" s="2" customFormat="1" ht="10.5" customHeight="1">
      <c r="A49" s="42" t="s">
        <v>392</v>
      </c>
      <c r="B49" s="48" t="s">
        <v>400</v>
      </c>
      <c r="C49" s="6">
        <v>64</v>
      </c>
      <c r="D49" s="6">
        <v>473</v>
      </c>
      <c r="E49" s="6">
        <v>10394</v>
      </c>
      <c r="F49" s="6">
        <v>5117</v>
      </c>
      <c r="G49" s="11">
        <f t="shared" si="6"/>
        <v>21.97463002114165</v>
      </c>
      <c r="H49" s="6">
        <v>1395</v>
      </c>
      <c r="I49" s="57">
        <v>950</v>
      </c>
      <c r="J49" s="9"/>
      <c r="K49" s="6">
        <v>667</v>
      </c>
      <c r="L49" s="40">
        <v>410</v>
      </c>
      <c r="M49" s="11">
        <f t="shared" si="5"/>
        <v>61.46926536731634</v>
      </c>
    </row>
    <row r="50" spans="1:13" s="2" customFormat="1" ht="10.5" customHeight="1">
      <c r="A50" s="10" t="s">
        <v>393</v>
      </c>
      <c r="C50" s="6">
        <v>67</v>
      </c>
      <c r="D50" s="6">
        <v>499</v>
      </c>
      <c r="E50" s="6">
        <v>10946</v>
      </c>
      <c r="F50" s="6">
        <v>5460</v>
      </c>
      <c r="G50" s="11">
        <f aca="true" t="shared" si="7" ref="G50:G56">E50/D50</f>
        <v>21.935871743486974</v>
      </c>
      <c r="H50" s="6">
        <v>1471</v>
      </c>
      <c r="I50" s="57">
        <v>950</v>
      </c>
      <c r="J50" s="9"/>
      <c r="K50" s="6">
        <v>708</v>
      </c>
      <c r="L50" s="6">
        <v>451</v>
      </c>
      <c r="M50" s="11">
        <f aca="true" t="shared" si="8" ref="M50:M56">L50/K50*100</f>
        <v>63.70056497175142</v>
      </c>
    </row>
    <row r="51" spans="1:13" s="2" customFormat="1" ht="10.5" customHeight="1">
      <c r="A51" s="10" t="s">
        <v>394</v>
      </c>
      <c r="C51" s="6">
        <v>77</v>
      </c>
      <c r="D51" s="6">
        <v>525</v>
      </c>
      <c r="E51" s="6">
        <v>11643</v>
      </c>
      <c r="F51" s="6">
        <v>5819</v>
      </c>
      <c r="G51" s="11">
        <f t="shared" si="7"/>
        <v>22.177142857142858</v>
      </c>
      <c r="H51" s="6">
        <v>1765</v>
      </c>
      <c r="I51" s="57">
        <v>889</v>
      </c>
      <c r="J51" s="9"/>
      <c r="K51" s="6">
        <v>729</v>
      </c>
      <c r="L51" s="6">
        <v>479</v>
      </c>
      <c r="M51" s="11">
        <f t="shared" si="8"/>
        <v>65.70644718792867</v>
      </c>
    </row>
    <row r="52" spans="1:13" s="2" customFormat="1" ht="10.5" customHeight="1">
      <c r="A52" s="15" t="s">
        <v>395</v>
      </c>
      <c r="B52" s="17"/>
      <c r="C52" s="18">
        <v>81</v>
      </c>
      <c r="D52" s="18">
        <v>563</v>
      </c>
      <c r="E52" s="18">
        <v>12459</v>
      </c>
      <c r="F52" s="18">
        <v>6203</v>
      </c>
      <c r="G52" s="16">
        <f t="shared" si="7"/>
        <v>22.129662522202487</v>
      </c>
      <c r="H52" s="18">
        <v>1967</v>
      </c>
      <c r="I52" s="58">
        <v>949</v>
      </c>
      <c r="J52" s="54"/>
      <c r="K52" s="18">
        <v>780</v>
      </c>
      <c r="L52" s="18">
        <v>514</v>
      </c>
      <c r="M52" s="16">
        <f t="shared" si="8"/>
        <v>65.8974358974359</v>
      </c>
    </row>
    <row r="53" spans="1:13" s="2" customFormat="1" ht="10.5" customHeight="1">
      <c r="A53" s="15" t="s">
        <v>396</v>
      </c>
      <c r="B53" s="17"/>
      <c r="C53" s="18">
        <v>83</v>
      </c>
      <c r="D53" s="18">
        <v>609</v>
      </c>
      <c r="E53" s="18">
        <v>13463</v>
      </c>
      <c r="F53" s="18">
        <v>6607</v>
      </c>
      <c r="G53" s="16">
        <f t="shared" si="7"/>
        <v>22.10673234811166</v>
      </c>
      <c r="H53" s="18">
        <v>2121</v>
      </c>
      <c r="I53" s="57">
        <v>960</v>
      </c>
      <c r="J53" s="9"/>
      <c r="K53" s="18">
        <v>857</v>
      </c>
      <c r="L53" s="18">
        <v>572</v>
      </c>
      <c r="M53" s="16">
        <f t="shared" si="8"/>
        <v>66.74445740956826</v>
      </c>
    </row>
    <row r="54" spans="1:14" s="14" customFormat="1" ht="10.5" customHeight="1">
      <c r="A54" s="15" t="s">
        <v>397</v>
      </c>
      <c r="B54" s="17"/>
      <c r="C54" s="25">
        <v>83</v>
      </c>
      <c r="D54" s="25">
        <v>642</v>
      </c>
      <c r="E54" s="25">
        <v>14297</v>
      </c>
      <c r="F54" s="25">
        <v>6990</v>
      </c>
      <c r="G54" s="16">
        <f t="shared" si="7"/>
        <v>22.269470404984425</v>
      </c>
      <c r="H54" s="29">
        <v>2153</v>
      </c>
      <c r="I54" s="57">
        <v>949</v>
      </c>
      <c r="J54" s="48"/>
      <c r="K54" s="29">
        <v>905</v>
      </c>
      <c r="L54" s="29">
        <v>611</v>
      </c>
      <c r="M54" s="16">
        <f t="shared" si="8"/>
        <v>67.51381215469613</v>
      </c>
      <c r="N54" s="19"/>
    </row>
    <row r="55" spans="1:14" s="14" customFormat="1" ht="10.5" customHeight="1">
      <c r="A55" s="24" t="s">
        <v>398</v>
      </c>
      <c r="B55" s="17"/>
      <c r="C55" s="25">
        <v>83</v>
      </c>
      <c r="D55" s="25">
        <v>673</v>
      </c>
      <c r="E55" s="25">
        <v>15026</v>
      </c>
      <c r="F55" s="25">
        <v>7250</v>
      </c>
      <c r="G55" s="16">
        <f t="shared" si="7"/>
        <v>22.326894502228825</v>
      </c>
      <c r="H55" s="29">
        <v>2290</v>
      </c>
      <c r="I55" s="59">
        <v>906</v>
      </c>
      <c r="J55" s="55"/>
      <c r="K55" s="29">
        <v>920</v>
      </c>
      <c r="L55" s="50">
        <v>624</v>
      </c>
      <c r="M55" s="16">
        <f t="shared" si="8"/>
        <v>67.82608695652173</v>
      </c>
      <c r="N55" s="19"/>
    </row>
    <row r="56" spans="1:14" s="23" customFormat="1" ht="10.5" customHeight="1">
      <c r="A56" s="24" t="s">
        <v>412</v>
      </c>
      <c r="B56" s="33"/>
      <c r="C56" s="34">
        <v>88</v>
      </c>
      <c r="D56" s="35">
        <v>707</v>
      </c>
      <c r="E56" s="35">
        <v>15779</v>
      </c>
      <c r="F56" s="35">
        <v>7588</v>
      </c>
      <c r="G56" s="39">
        <f t="shared" si="7"/>
        <v>22.31824611032532</v>
      </c>
      <c r="H56" s="35">
        <v>2373</v>
      </c>
      <c r="I56" s="60">
        <v>806</v>
      </c>
      <c r="J56" s="37"/>
      <c r="K56" s="35">
        <v>969</v>
      </c>
      <c r="L56" s="35">
        <v>667</v>
      </c>
      <c r="M56" s="38">
        <f t="shared" si="8"/>
        <v>68.83384932920536</v>
      </c>
      <c r="N56" s="27"/>
    </row>
    <row r="57" spans="1:14" s="23" customFormat="1" ht="10.5" customHeight="1">
      <c r="A57" s="24" t="s">
        <v>413</v>
      </c>
      <c r="B57" s="51"/>
      <c r="C57" s="43">
        <v>89</v>
      </c>
      <c r="D57" s="43">
        <v>740</v>
      </c>
      <c r="E57" s="43">
        <v>16664</v>
      </c>
      <c r="F57" s="43">
        <v>8055</v>
      </c>
      <c r="G57" s="39">
        <f aca="true" t="shared" si="9" ref="G57:G62">E57/D57</f>
        <v>22.518918918918917</v>
      </c>
      <c r="H57" s="43">
        <v>2461</v>
      </c>
      <c r="I57" s="60">
        <v>807</v>
      </c>
      <c r="J57" s="53"/>
      <c r="K57" s="43">
        <v>1034</v>
      </c>
      <c r="L57" s="34">
        <v>717</v>
      </c>
      <c r="M57" s="38">
        <f aca="true" t="shared" si="10" ref="M57:M62">L57/K57*100</f>
        <v>69.34235976789168</v>
      </c>
      <c r="N57" s="74"/>
    </row>
    <row r="58" spans="1:14" s="14" customFormat="1" ht="11.25">
      <c r="A58" s="24" t="s">
        <v>415</v>
      </c>
      <c r="B58" s="33"/>
      <c r="C58" s="43">
        <v>91</v>
      </c>
      <c r="D58" s="43">
        <v>790</v>
      </c>
      <c r="E58" s="43">
        <v>17707</v>
      </c>
      <c r="F58" s="43">
        <v>8634</v>
      </c>
      <c r="G58" s="38">
        <f t="shared" si="9"/>
        <v>22.41392405063291</v>
      </c>
      <c r="H58" s="43">
        <v>2672</v>
      </c>
      <c r="I58" s="60">
        <v>891</v>
      </c>
      <c r="J58" s="68" t="s">
        <v>420</v>
      </c>
      <c r="K58" s="43">
        <v>1127</v>
      </c>
      <c r="L58" s="43">
        <v>792</v>
      </c>
      <c r="M58" s="38">
        <f t="shared" si="10"/>
        <v>70.27506654835848</v>
      </c>
      <c r="N58" s="19"/>
    </row>
    <row r="59" spans="1:14" s="14" customFormat="1" ht="11.25">
      <c r="A59" s="24" t="s">
        <v>414</v>
      </c>
      <c r="B59" s="33"/>
      <c r="C59" s="43">
        <v>95</v>
      </c>
      <c r="D59" s="43">
        <v>844</v>
      </c>
      <c r="E59" s="43">
        <v>18802</v>
      </c>
      <c r="F59" s="43">
        <v>9200</v>
      </c>
      <c r="G59" s="38">
        <f t="shared" si="9"/>
        <v>22.277251184834125</v>
      </c>
      <c r="H59" s="43">
        <v>2781</v>
      </c>
      <c r="I59" s="60">
        <v>1003</v>
      </c>
      <c r="J59" s="56"/>
      <c r="K59" s="43">
        <v>1192</v>
      </c>
      <c r="L59" s="43">
        <v>849</v>
      </c>
      <c r="M59" s="38">
        <f t="shared" si="10"/>
        <v>71.2248322147651</v>
      </c>
      <c r="N59" s="19"/>
    </row>
    <row r="60" spans="1:14" s="14" customFormat="1" ht="11.25">
      <c r="A60" s="32" t="s">
        <v>410</v>
      </c>
      <c r="B60" s="33"/>
      <c r="C60" s="43">
        <v>101</v>
      </c>
      <c r="D60" s="43">
        <v>880</v>
      </c>
      <c r="E60" s="43">
        <v>19569</v>
      </c>
      <c r="F60" s="43">
        <v>9578</v>
      </c>
      <c r="G60" s="38">
        <f t="shared" si="9"/>
        <v>22.2375</v>
      </c>
      <c r="H60" s="43">
        <v>2957</v>
      </c>
      <c r="I60" s="60">
        <v>933</v>
      </c>
      <c r="J60" s="56"/>
      <c r="K60" s="43">
        <v>1225</v>
      </c>
      <c r="L60" s="43">
        <v>894</v>
      </c>
      <c r="M60" s="38">
        <f t="shared" si="10"/>
        <v>72.9795918367347</v>
      </c>
      <c r="N60" s="19"/>
    </row>
    <row r="61" spans="1:14" s="52" customFormat="1" ht="11.25">
      <c r="A61" s="32" t="s">
        <v>417</v>
      </c>
      <c r="B61" s="33"/>
      <c r="C61" s="43">
        <v>109</v>
      </c>
      <c r="D61" s="43">
        <v>931</v>
      </c>
      <c r="E61" s="43">
        <v>20584</v>
      </c>
      <c r="F61" s="43">
        <v>9970</v>
      </c>
      <c r="G61" s="38">
        <f t="shared" si="9"/>
        <v>22.10955961331901</v>
      </c>
      <c r="H61" s="43">
        <v>3166</v>
      </c>
      <c r="I61" s="60">
        <v>1118</v>
      </c>
      <c r="J61" s="56"/>
      <c r="K61" s="43">
        <v>1249</v>
      </c>
      <c r="L61" s="43">
        <v>921</v>
      </c>
      <c r="M61" s="38">
        <f t="shared" si="10"/>
        <v>73.73899119295436</v>
      </c>
      <c r="N61" s="33"/>
    </row>
    <row r="62" spans="1:14" s="52" customFormat="1" ht="11.25">
      <c r="A62" s="32" t="s">
        <v>422</v>
      </c>
      <c r="B62" s="33"/>
      <c r="C62" s="43">
        <v>118</v>
      </c>
      <c r="D62" s="43">
        <v>982</v>
      </c>
      <c r="E62" s="43">
        <v>21787</v>
      </c>
      <c r="F62" s="43">
        <v>10461</v>
      </c>
      <c r="G62" s="38">
        <f t="shared" si="9"/>
        <v>22.186354378818738</v>
      </c>
      <c r="H62" s="43">
        <v>3317</v>
      </c>
      <c r="I62" s="61">
        <v>1142</v>
      </c>
      <c r="J62" s="56"/>
      <c r="K62" s="43">
        <v>1325</v>
      </c>
      <c r="L62" s="43">
        <v>993</v>
      </c>
      <c r="M62" s="38">
        <f t="shared" si="10"/>
        <v>74.94339622641509</v>
      </c>
      <c r="N62" s="33"/>
    </row>
    <row r="63" spans="1:14" s="52" customFormat="1" ht="11.25">
      <c r="A63" s="32" t="s">
        <v>425</v>
      </c>
      <c r="B63" s="33"/>
      <c r="C63" s="43">
        <v>121</v>
      </c>
      <c r="D63" s="43">
        <v>1047</v>
      </c>
      <c r="E63" s="43">
        <v>23243</v>
      </c>
      <c r="F63" s="43">
        <v>11084</v>
      </c>
      <c r="G63" s="38">
        <f>E63/D63</f>
        <v>22.199617956064948</v>
      </c>
      <c r="H63" s="43">
        <v>3530</v>
      </c>
      <c r="I63" s="61">
        <v>1326</v>
      </c>
      <c r="J63" s="56"/>
      <c r="K63" s="43">
        <v>1368</v>
      </c>
      <c r="L63" s="43">
        <v>1031</v>
      </c>
      <c r="M63" s="38">
        <f>L63/K63*100</f>
        <v>75.36549707602339</v>
      </c>
      <c r="N63" s="33"/>
    </row>
    <row r="64" spans="1:14" s="52" customFormat="1" ht="11.25">
      <c r="A64" s="32" t="s">
        <v>427</v>
      </c>
      <c r="B64" s="33"/>
      <c r="C64" s="43">
        <v>129</v>
      </c>
      <c r="D64" s="43">
        <v>1119</v>
      </c>
      <c r="E64" s="43">
        <v>24382</v>
      </c>
      <c r="F64" s="34">
        <v>11587</v>
      </c>
      <c r="G64" s="38">
        <f>E64/D64</f>
        <v>21.78909740840036</v>
      </c>
      <c r="H64" s="43">
        <v>3538</v>
      </c>
      <c r="I64" s="67">
        <v>1490</v>
      </c>
      <c r="J64" s="33"/>
      <c r="K64" s="43">
        <v>1475</v>
      </c>
      <c r="L64" s="34">
        <v>1108</v>
      </c>
      <c r="M64" s="38">
        <f>L64/K64*100</f>
        <v>75.11864406779661</v>
      </c>
      <c r="N64" s="33"/>
    </row>
    <row r="65" spans="1:14" s="52" customFormat="1" ht="11.25">
      <c r="A65" s="32" t="s">
        <v>431</v>
      </c>
      <c r="B65" s="33"/>
      <c r="C65" s="43">
        <v>134</v>
      </c>
      <c r="D65" s="43">
        <v>1168</v>
      </c>
      <c r="E65" s="43">
        <v>25228</v>
      </c>
      <c r="F65" s="43">
        <v>12075</v>
      </c>
      <c r="G65" s="38">
        <v>21.59931506849315</v>
      </c>
      <c r="H65" s="43">
        <v>3558</v>
      </c>
      <c r="I65" s="67">
        <v>1460</v>
      </c>
      <c r="J65" s="33"/>
      <c r="K65" s="43">
        <v>1544</v>
      </c>
      <c r="L65" s="43">
        <v>1154</v>
      </c>
      <c r="M65" s="38">
        <v>74.74093264248705</v>
      </c>
      <c r="N65" s="33"/>
    </row>
    <row r="66" spans="1:14" s="52" customFormat="1" ht="11.25">
      <c r="A66" s="32" t="s">
        <v>433</v>
      </c>
      <c r="B66" s="33"/>
      <c r="C66" s="43">
        <v>136</v>
      </c>
      <c r="D66" s="43">
        <v>1232</v>
      </c>
      <c r="E66" s="43">
        <v>26222</v>
      </c>
      <c r="F66" s="43">
        <v>12625</v>
      </c>
      <c r="G66" s="38">
        <v>21.28409090909091</v>
      </c>
      <c r="H66" s="43">
        <v>3561</v>
      </c>
      <c r="I66" s="67">
        <v>1473</v>
      </c>
      <c r="J66" s="33"/>
      <c r="K66" s="43">
        <v>1649</v>
      </c>
      <c r="L66" s="43">
        <v>1235</v>
      </c>
      <c r="M66" s="38">
        <v>74.89387507580352</v>
      </c>
      <c r="N66" s="33"/>
    </row>
    <row r="67" spans="1:14" s="52" customFormat="1" ht="11.25">
      <c r="A67" s="32" t="s">
        <v>435</v>
      </c>
      <c r="B67" s="33"/>
      <c r="C67" s="43">
        <v>139</v>
      </c>
      <c r="D67" s="43">
        <v>1256</v>
      </c>
      <c r="E67" s="43">
        <v>26662</v>
      </c>
      <c r="F67" s="43">
        <v>12879</v>
      </c>
      <c r="G67" s="38">
        <v>21.227707006369428</v>
      </c>
      <c r="H67" s="43">
        <v>3586</v>
      </c>
      <c r="I67" s="67">
        <v>1631</v>
      </c>
      <c r="J67" s="33"/>
      <c r="K67" s="43">
        <v>1697</v>
      </c>
      <c r="L67" s="43">
        <v>1283</v>
      </c>
      <c r="M67" s="38">
        <v>75.60400707130229</v>
      </c>
      <c r="N67" s="33"/>
    </row>
    <row r="68" spans="1:14" s="14" customFormat="1" ht="4.5" customHeight="1">
      <c r="A68" s="32"/>
      <c r="B68" s="33"/>
      <c r="C68" s="43"/>
      <c r="D68" s="43"/>
      <c r="E68" s="43"/>
      <c r="F68" s="43"/>
      <c r="G68" s="38"/>
      <c r="H68" s="43"/>
      <c r="I68" s="49"/>
      <c r="J68" s="56"/>
      <c r="K68" s="43"/>
      <c r="L68" s="43"/>
      <c r="M68" s="38"/>
      <c r="N68" s="19"/>
    </row>
    <row r="69" spans="1:14" s="14" customFormat="1" ht="11.25">
      <c r="A69" s="46" t="s">
        <v>438</v>
      </c>
      <c r="B69" s="51"/>
      <c r="C69" s="63">
        <v>152</v>
      </c>
      <c r="D69" s="63">
        <v>1282</v>
      </c>
      <c r="E69" s="63">
        <v>27342</v>
      </c>
      <c r="F69" s="64">
        <v>13226</v>
      </c>
      <c r="G69" s="44">
        <f>E69/D69</f>
        <v>21.327613104524183</v>
      </c>
      <c r="H69" s="63">
        <v>3593</v>
      </c>
      <c r="I69" s="66">
        <v>0</v>
      </c>
      <c r="J69" s="51"/>
      <c r="K69" s="63">
        <v>1791</v>
      </c>
      <c r="L69" s="64">
        <v>1356</v>
      </c>
      <c r="M69" s="44">
        <f>L69/K69*100</f>
        <v>75.71189279731993</v>
      </c>
      <c r="N69" s="19"/>
    </row>
    <row r="70" spans="1:24" ht="6" customHeight="1">
      <c r="A70" s="47" t="s">
        <v>408</v>
      </c>
      <c r="B70" s="2"/>
      <c r="C70" s="9"/>
      <c r="D70" s="9"/>
      <c r="E70" s="9"/>
      <c r="F70" s="9"/>
      <c r="G70" s="9"/>
      <c r="H70" s="9"/>
      <c r="I70" s="9"/>
      <c r="J70" s="9"/>
      <c r="K70" s="9"/>
      <c r="L70" s="9"/>
      <c r="M70" s="9"/>
      <c r="N70" s="2"/>
      <c r="O70"/>
      <c r="P70"/>
      <c r="Q70"/>
      <c r="R70"/>
      <c r="S70"/>
      <c r="T70"/>
      <c r="U70"/>
      <c r="V70"/>
      <c r="W70"/>
      <c r="X70"/>
    </row>
    <row r="71" spans="1:13" s="2" customFormat="1" ht="11.25" customHeight="1">
      <c r="A71" s="1228" t="s">
        <v>428</v>
      </c>
      <c r="B71" s="1229"/>
      <c r="C71" s="1229"/>
      <c r="D71" s="1229"/>
      <c r="E71" s="1229"/>
      <c r="F71" s="1229"/>
      <c r="G71" s="1229"/>
      <c r="H71" s="1229"/>
      <c r="I71" s="1229"/>
      <c r="J71" s="1229"/>
      <c r="K71" s="1229"/>
      <c r="L71" s="1229"/>
      <c r="M71" s="1229"/>
    </row>
    <row r="72" spans="1:13" s="2" customFormat="1" ht="11.25">
      <c r="A72" s="1229"/>
      <c r="B72" s="1229"/>
      <c r="C72" s="1229"/>
      <c r="D72" s="1229"/>
      <c r="E72" s="1229"/>
      <c r="F72" s="1229"/>
      <c r="G72" s="1229"/>
      <c r="H72" s="1229"/>
      <c r="I72" s="1229"/>
      <c r="J72" s="1229"/>
      <c r="K72" s="1229"/>
      <c r="L72" s="1229"/>
      <c r="M72" s="1229"/>
    </row>
    <row r="73" spans="1:13" s="2" customFormat="1" ht="11.25">
      <c r="A73" s="1229"/>
      <c r="B73" s="1229"/>
      <c r="C73" s="1229"/>
      <c r="D73" s="1229"/>
      <c r="E73" s="1229"/>
      <c r="F73" s="1229"/>
      <c r="G73" s="1229"/>
      <c r="H73" s="1229"/>
      <c r="I73" s="1229"/>
      <c r="J73" s="1229"/>
      <c r="K73" s="1229"/>
      <c r="L73" s="1229"/>
      <c r="M73" s="1229"/>
    </row>
    <row r="74" spans="1:13" s="2" customFormat="1" ht="11.25">
      <c r="A74" s="1229"/>
      <c r="B74" s="1229"/>
      <c r="C74" s="1229"/>
      <c r="D74" s="1229"/>
      <c r="E74" s="1229"/>
      <c r="F74" s="1229"/>
      <c r="G74" s="1229"/>
      <c r="H74" s="1229"/>
      <c r="I74" s="1229"/>
      <c r="J74" s="1229"/>
      <c r="K74" s="1229"/>
      <c r="L74" s="1229"/>
      <c r="M74" s="1229"/>
    </row>
    <row r="75" spans="1:13" s="2" customFormat="1" ht="11.25">
      <c r="A75" s="1229"/>
      <c r="B75" s="1229"/>
      <c r="C75" s="1229"/>
      <c r="D75" s="1229"/>
      <c r="E75" s="1229"/>
      <c r="F75" s="1229"/>
      <c r="G75" s="1229"/>
      <c r="H75" s="1229"/>
      <c r="I75" s="1229"/>
      <c r="J75" s="1229"/>
      <c r="K75" s="1229"/>
      <c r="L75" s="1229"/>
      <c r="M75" s="1229"/>
    </row>
    <row r="76" spans="1:14" ht="11.25">
      <c r="A76" s="1229"/>
      <c r="B76" s="1229"/>
      <c r="C76" s="1229"/>
      <c r="D76" s="1229"/>
      <c r="E76" s="1229"/>
      <c r="F76" s="1229"/>
      <c r="G76" s="1229"/>
      <c r="H76" s="1229"/>
      <c r="I76" s="1229"/>
      <c r="J76" s="1229"/>
      <c r="K76" s="1229"/>
      <c r="L76" s="1229"/>
      <c r="M76" s="1229"/>
      <c r="N76" s="2"/>
    </row>
    <row r="77" spans="1:13" ht="11.25">
      <c r="A77" s="47"/>
      <c r="B77" s="47"/>
      <c r="C77" s="47"/>
      <c r="D77" s="47"/>
      <c r="E77" s="47"/>
      <c r="F77" s="47"/>
      <c r="G77" s="47"/>
      <c r="H77" s="47"/>
      <c r="I77" s="47"/>
      <c r="J77" s="47"/>
      <c r="K77" s="47"/>
      <c r="L77" s="47"/>
      <c r="M77" s="47"/>
    </row>
    <row r="78" spans="1:13" ht="11.25">
      <c r="A78" s="47"/>
      <c r="B78" s="47"/>
      <c r="C78" s="47"/>
      <c r="D78" s="47"/>
      <c r="E78" s="47"/>
      <c r="F78" s="47"/>
      <c r="G78" s="47"/>
      <c r="H78" s="47"/>
      <c r="I78" s="47"/>
      <c r="J78" s="47"/>
      <c r="K78" s="47"/>
      <c r="L78" s="47"/>
      <c r="M78" s="47"/>
    </row>
    <row r="79" spans="1:13" ht="11.25">
      <c r="A79" s="47"/>
      <c r="B79" s="47"/>
      <c r="C79" s="47"/>
      <c r="D79" s="47"/>
      <c r="E79" s="47"/>
      <c r="F79" s="47"/>
      <c r="G79" s="47"/>
      <c r="H79" s="47"/>
      <c r="I79" s="47"/>
      <c r="J79" s="47"/>
      <c r="K79" s="47"/>
      <c r="L79" s="47"/>
      <c r="M79" s="47"/>
    </row>
  </sheetData>
  <sheetProtection/>
  <mergeCells count="14">
    <mergeCell ref="A71:M76"/>
    <mergeCell ref="F6:F7"/>
    <mergeCell ref="G4:G7"/>
    <mergeCell ref="H4:H7"/>
    <mergeCell ref="I4:J7"/>
    <mergeCell ref="A2:M2"/>
    <mergeCell ref="L6:M6"/>
    <mergeCell ref="K4:M5"/>
    <mergeCell ref="K6:K7"/>
    <mergeCell ref="A4:B7"/>
    <mergeCell ref="C4:C7"/>
    <mergeCell ref="D4:D7"/>
    <mergeCell ref="E4:F5"/>
    <mergeCell ref="E6:E7"/>
  </mergeCells>
  <printOptions/>
  <pageMargins left="0.6299212598425197" right="0.5511811023622047" top="0.5905511811023623" bottom="0.2755905511811024" header="0.3937007874015748"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X61"/>
  <sheetViews>
    <sheetView zoomScaleSheetLayoutView="75" workbookViewId="0" topLeftCell="A1">
      <selection activeCell="U38" sqref="U38:U40"/>
    </sheetView>
  </sheetViews>
  <sheetFormatPr defaultColWidth="12" defaultRowHeight="11.25"/>
  <cols>
    <col min="1" max="1" width="2.16015625" style="392" customWidth="1"/>
    <col min="2" max="2" width="3.83203125" style="392" customWidth="1"/>
    <col min="3" max="3" width="26.66015625" style="392" customWidth="1"/>
    <col min="4" max="5" width="1.0078125" style="392" customWidth="1"/>
    <col min="6" max="6" width="11.33203125" style="392" customWidth="1"/>
    <col min="7" max="7" width="9.33203125" style="392" customWidth="1"/>
    <col min="8" max="13" width="9" style="392" customWidth="1"/>
    <col min="14" max="14" width="9.5" style="392" customWidth="1"/>
    <col min="15" max="15" width="2.16015625" style="392" customWidth="1"/>
    <col min="16" max="16384" width="13.33203125" style="392" customWidth="1"/>
  </cols>
  <sheetData>
    <row r="1" spans="1:14" s="389" customFormat="1" ht="13.5" customHeight="1">
      <c r="A1" s="387"/>
      <c r="B1" s="387"/>
      <c r="C1" s="387"/>
      <c r="D1" s="387"/>
      <c r="E1" s="387"/>
      <c r="F1" s="387"/>
      <c r="G1" s="387"/>
      <c r="H1" s="387"/>
      <c r="I1" s="387"/>
      <c r="J1" s="387"/>
      <c r="K1" s="387"/>
      <c r="L1" s="387"/>
      <c r="M1" s="387"/>
      <c r="N1" s="388" t="s">
        <v>672</v>
      </c>
    </row>
    <row r="2" spans="1:15" s="389" customFormat="1" ht="12.75" customHeight="1">
      <c r="A2" s="1120" t="s">
        <v>695</v>
      </c>
      <c r="B2" s="1120"/>
      <c r="C2" s="1120"/>
      <c r="D2" s="1120"/>
      <c r="E2" s="1120"/>
      <c r="F2" s="1120"/>
      <c r="G2" s="1120"/>
      <c r="H2" s="1120"/>
      <c r="I2" s="1120"/>
      <c r="J2" s="1120"/>
      <c r="K2" s="1120"/>
      <c r="L2" s="1120"/>
      <c r="M2" s="1120"/>
      <c r="N2" s="1120"/>
      <c r="O2" s="390"/>
    </row>
    <row r="3" spans="1:16" s="389" customFormat="1" ht="12.75" customHeight="1">
      <c r="A3" s="83" t="s">
        <v>673</v>
      </c>
      <c r="B3" s="83"/>
      <c r="C3" s="83"/>
      <c r="D3" s="83"/>
      <c r="E3" s="83"/>
      <c r="F3" s="83"/>
      <c r="G3" s="83"/>
      <c r="H3" s="83"/>
      <c r="I3" s="83"/>
      <c r="J3" s="83"/>
      <c r="K3" s="83"/>
      <c r="L3" s="83"/>
      <c r="M3" s="83"/>
      <c r="N3" s="83"/>
      <c r="P3" s="390" t="s">
        <v>400</v>
      </c>
    </row>
    <row r="4" spans="1:15" s="389" customFormat="1" ht="12.75" customHeight="1">
      <c r="A4" s="1120" t="s">
        <v>674</v>
      </c>
      <c r="B4" s="1120"/>
      <c r="C4" s="1120"/>
      <c r="D4" s="1120"/>
      <c r="E4" s="1120"/>
      <c r="F4" s="1120"/>
      <c r="G4" s="1120"/>
      <c r="H4" s="1120"/>
      <c r="I4" s="1120"/>
      <c r="J4" s="1120"/>
      <c r="K4" s="1120"/>
      <c r="L4" s="1120"/>
      <c r="M4" s="1120"/>
      <c r="N4" s="1120"/>
      <c r="O4" s="390"/>
    </row>
    <row r="5" spans="1:14" ht="3" customHeight="1">
      <c r="A5" s="391"/>
      <c r="B5" s="391"/>
      <c r="C5" s="391"/>
      <c r="D5" s="391"/>
      <c r="E5" s="391"/>
      <c r="F5" s="391"/>
      <c r="G5" s="391"/>
      <c r="H5" s="391"/>
      <c r="I5" s="391"/>
      <c r="J5" s="391"/>
      <c r="K5" s="391"/>
      <c r="L5" s="391"/>
      <c r="M5" s="391"/>
      <c r="N5" s="391"/>
    </row>
    <row r="6" spans="1:15" ht="11.25" customHeight="1">
      <c r="A6" s="1297" t="s">
        <v>675</v>
      </c>
      <c r="B6" s="1297"/>
      <c r="C6" s="1298"/>
      <c r="D6" s="1301"/>
      <c r="E6" s="1295" t="s">
        <v>651</v>
      </c>
      <c r="F6" s="1301"/>
      <c r="G6" s="1305" t="s">
        <v>652</v>
      </c>
      <c r="H6" s="393" t="s">
        <v>653</v>
      </c>
      <c r="I6" s="394"/>
      <c r="J6" s="394"/>
      <c r="K6" s="394"/>
      <c r="L6" s="394"/>
      <c r="M6" s="394"/>
      <c r="N6" s="394"/>
      <c r="O6" s="395"/>
    </row>
    <row r="7" spans="1:15" ht="11.25" customHeight="1">
      <c r="A7" s="1299"/>
      <c r="B7" s="1299"/>
      <c r="C7" s="1299"/>
      <c r="D7" s="1302"/>
      <c r="E7" s="1304"/>
      <c r="F7" s="1302"/>
      <c r="G7" s="1304"/>
      <c r="H7" s="1293" t="s">
        <v>654</v>
      </c>
      <c r="I7" s="1293" t="s">
        <v>655</v>
      </c>
      <c r="J7" s="1293" t="s">
        <v>656</v>
      </c>
      <c r="K7" s="1293" t="s">
        <v>657</v>
      </c>
      <c r="L7" s="1293" t="s">
        <v>658</v>
      </c>
      <c r="M7" s="1293" t="s">
        <v>659</v>
      </c>
      <c r="N7" s="1295" t="s">
        <v>454</v>
      </c>
      <c r="O7" s="396"/>
    </row>
    <row r="8" spans="1:15" ht="11.25" customHeight="1">
      <c r="A8" s="1300"/>
      <c r="B8" s="1300"/>
      <c r="C8" s="1300"/>
      <c r="D8" s="1303"/>
      <c r="E8" s="1296"/>
      <c r="F8" s="1303"/>
      <c r="G8" s="1296"/>
      <c r="H8" s="1294"/>
      <c r="I8" s="1294"/>
      <c r="J8" s="1294"/>
      <c r="K8" s="1294"/>
      <c r="L8" s="1294"/>
      <c r="M8" s="1294"/>
      <c r="N8" s="1296"/>
      <c r="O8" s="395"/>
    </row>
    <row r="9" spans="1:15" ht="3" customHeight="1">
      <c r="A9" s="397"/>
      <c r="B9" s="397"/>
      <c r="C9" s="397"/>
      <c r="D9" s="398"/>
      <c r="E9" s="399"/>
      <c r="F9" s="397"/>
      <c r="G9" s="400"/>
      <c r="H9" s="400"/>
      <c r="I9" s="400"/>
      <c r="J9" s="400"/>
      <c r="K9" s="400"/>
      <c r="L9" s="400"/>
      <c r="M9" s="400"/>
      <c r="N9" s="400"/>
      <c r="O9" s="395"/>
    </row>
    <row r="10" spans="1:15" ht="11.25" customHeight="1">
      <c r="A10" s="401" t="s">
        <v>676</v>
      </c>
      <c r="B10" s="402"/>
      <c r="C10" s="402"/>
      <c r="D10" s="403"/>
      <c r="E10" s="404"/>
      <c r="F10" s="405"/>
      <c r="G10" s="406"/>
      <c r="H10" s="406"/>
      <c r="I10" s="406"/>
      <c r="J10" s="406"/>
      <c r="K10" s="406"/>
      <c r="L10" s="406"/>
      <c r="M10" s="406"/>
      <c r="N10" s="407"/>
      <c r="O10" s="402"/>
    </row>
    <row r="11" spans="1:15" ht="11.25" customHeight="1">
      <c r="A11" s="402"/>
      <c r="B11" s="408" t="s">
        <v>677</v>
      </c>
      <c r="C11" s="409"/>
      <c r="D11" s="403"/>
      <c r="E11" s="404"/>
      <c r="F11" s="402"/>
      <c r="G11" s="407"/>
      <c r="H11" s="407"/>
      <c r="I11" s="407"/>
      <c r="J11" s="407"/>
      <c r="K11" s="407"/>
      <c r="L11" s="407"/>
      <c r="M11" s="407"/>
      <c r="N11" s="407"/>
      <c r="O11" s="402"/>
    </row>
    <row r="12" spans="1:15" ht="11.25" customHeight="1">
      <c r="A12" s="391"/>
      <c r="B12" s="1286" t="s">
        <v>678</v>
      </c>
      <c r="C12" s="1286"/>
      <c r="D12" s="408" t="s">
        <v>400</v>
      </c>
      <c r="E12" s="404"/>
      <c r="F12" s="410" t="s">
        <v>679</v>
      </c>
      <c r="G12" s="411">
        <f>SUM(H12:N12)</f>
        <v>605</v>
      </c>
      <c r="H12" s="412">
        <v>173</v>
      </c>
      <c r="I12" s="412">
        <v>63</v>
      </c>
      <c r="J12" s="412">
        <v>57</v>
      </c>
      <c r="K12" s="412">
        <v>57</v>
      </c>
      <c r="L12" s="412">
        <v>86</v>
      </c>
      <c r="M12" s="412">
        <v>76</v>
      </c>
      <c r="N12" s="412">
        <v>93</v>
      </c>
      <c r="O12" s="401"/>
    </row>
    <row r="13" spans="1:15" ht="11.25" customHeight="1">
      <c r="A13" s="391"/>
      <c r="B13" s="413"/>
      <c r="C13" s="413"/>
      <c r="D13" s="408"/>
      <c r="E13" s="404"/>
      <c r="F13" s="414" t="s">
        <v>404</v>
      </c>
      <c r="G13" s="411">
        <f>SUM(H13:N13)</f>
        <v>37362</v>
      </c>
      <c r="H13" s="412">
        <v>12939</v>
      </c>
      <c r="I13" s="412">
        <v>3419</v>
      </c>
      <c r="J13" s="412">
        <v>3436</v>
      </c>
      <c r="K13" s="412">
        <v>3269</v>
      </c>
      <c r="L13" s="412">
        <v>5301</v>
      </c>
      <c r="M13" s="412">
        <v>4253</v>
      </c>
      <c r="N13" s="412">
        <v>4745</v>
      </c>
      <c r="O13" s="401"/>
    </row>
    <row r="14" spans="1:15" ht="3" customHeight="1">
      <c r="A14" s="415"/>
      <c r="B14" s="415"/>
      <c r="C14" s="415"/>
      <c r="D14" s="416"/>
      <c r="E14" s="404"/>
      <c r="F14" s="414"/>
      <c r="G14" s="417"/>
      <c r="H14" s="407"/>
      <c r="I14" s="407"/>
      <c r="J14" s="407"/>
      <c r="K14" s="407"/>
      <c r="L14" s="407"/>
      <c r="M14" s="407"/>
      <c r="N14" s="407"/>
      <c r="O14" s="401"/>
    </row>
    <row r="15" spans="1:15" ht="11.25" customHeight="1">
      <c r="A15" s="1102" t="s">
        <v>680</v>
      </c>
      <c r="B15" s="1290"/>
      <c r="C15" s="1290"/>
      <c r="D15" s="416" t="s">
        <v>400</v>
      </c>
      <c r="E15" s="404"/>
      <c r="F15" s="405"/>
      <c r="G15" s="406"/>
      <c r="H15" s="406"/>
      <c r="I15" s="406"/>
      <c r="J15" s="406"/>
      <c r="K15" s="406"/>
      <c r="L15" s="406"/>
      <c r="M15" s="406"/>
      <c r="N15" s="407"/>
      <c r="O15" s="401"/>
    </row>
    <row r="16" spans="1:15" ht="11.25" customHeight="1">
      <c r="A16" s="418"/>
      <c r="B16" s="1290" t="s">
        <v>696</v>
      </c>
      <c r="C16" s="1291"/>
      <c r="D16" s="408" t="s">
        <v>400</v>
      </c>
      <c r="E16" s="404"/>
      <c r="F16" s="410" t="s">
        <v>679</v>
      </c>
      <c r="G16" s="411">
        <f aca="true" t="shared" si="0" ref="G16:N17">SUM(G20,G24,G28,G32,G36)</f>
        <v>993</v>
      </c>
      <c r="H16" s="411">
        <f t="shared" si="0"/>
        <v>365</v>
      </c>
      <c r="I16" s="411">
        <f t="shared" si="0"/>
        <v>118</v>
      </c>
      <c r="J16" s="411">
        <f t="shared" si="0"/>
        <v>91</v>
      </c>
      <c r="K16" s="411">
        <f t="shared" si="0"/>
        <v>85</v>
      </c>
      <c r="L16" s="411">
        <f t="shared" si="0"/>
        <v>101</v>
      </c>
      <c r="M16" s="411">
        <f t="shared" si="0"/>
        <v>121</v>
      </c>
      <c r="N16" s="411">
        <f t="shared" si="0"/>
        <v>112</v>
      </c>
      <c r="O16" s="401"/>
    </row>
    <row r="17" spans="1:15" ht="11.25" customHeight="1">
      <c r="A17" s="418"/>
      <c r="B17" s="420"/>
      <c r="C17" s="421"/>
      <c r="D17" s="416"/>
      <c r="E17" s="404"/>
      <c r="F17" s="414" t="s">
        <v>404</v>
      </c>
      <c r="G17" s="411">
        <f t="shared" si="0"/>
        <v>33019</v>
      </c>
      <c r="H17" s="411">
        <f t="shared" si="0"/>
        <v>15317</v>
      </c>
      <c r="I17" s="411">
        <f t="shared" si="0"/>
        <v>3030</v>
      </c>
      <c r="J17" s="411">
        <f t="shared" si="0"/>
        <v>2319</v>
      </c>
      <c r="K17" s="411">
        <f t="shared" si="0"/>
        <v>2230</v>
      </c>
      <c r="L17" s="411">
        <f t="shared" si="0"/>
        <v>3395</v>
      </c>
      <c r="M17" s="411">
        <f t="shared" si="0"/>
        <v>4279</v>
      </c>
      <c r="N17" s="411">
        <f t="shared" si="0"/>
        <v>2449</v>
      </c>
      <c r="O17" s="401"/>
    </row>
    <row r="18" spans="1:15" ht="11.25" customHeight="1">
      <c r="A18" s="418"/>
      <c r="B18" s="408" t="s">
        <v>653</v>
      </c>
      <c r="C18" s="419"/>
      <c r="D18" s="416"/>
      <c r="E18" s="404"/>
      <c r="F18" s="414"/>
      <c r="G18" s="411"/>
      <c r="H18" s="411"/>
      <c r="I18" s="411"/>
      <c r="J18" s="411"/>
      <c r="K18" s="411"/>
      <c r="L18" s="411"/>
      <c r="M18" s="411"/>
      <c r="N18" s="411"/>
      <c r="O18" s="401"/>
    </row>
    <row r="19" spans="1:15" ht="3" customHeight="1">
      <c r="A19" s="418"/>
      <c r="B19" s="408"/>
      <c r="C19" s="408"/>
      <c r="D19" s="416"/>
      <c r="E19" s="404"/>
      <c r="F19" s="405"/>
      <c r="G19" s="406"/>
      <c r="H19" s="406"/>
      <c r="I19" s="406"/>
      <c r="J19" s="406"/>
      <c r="K19" s="406"/>
      <c r="L19" s="406"/>
      <c r="M19" s="406"/>
      <c r="N19" s="407"/>
      <c r="O19" s="401"/>
    </row>
    <row r="20" spans="1:15" ht="11.25" customHeight="1">
      <c r="A20" s="391"/>
      <c r="B20" s="1286" t="s">
        <v>681</v>
      </c>
      <c r="C20" s="1286"/>
      <c r="D20" s="408" t="s">
        <v>400</v>
      </c>
      <c r="E20" s="404"/>
      <c r="F20" s="410" t="s">
        <v>679</v>
      </c>
      <c r="G20" s="411">
        <f>SUM(H20:N20)</f>
        <v>581</v>
      </c>
      <c r="H20" s="412">
        <v>154</v>
      </c>
      <c r="I20" s="412">
        <v>87</v>
      </c>
      <c r="J20" s="412">
        <v>66</v>
      </c>
      <c r="K20" s="412">
        <v>60</v>
      </c>
      <c r="L20" s="412">
        <v>55</v>
      </c>
      <c r="M20" s="412">
        <v>83</v>
      </c>
      <c r="N20" s="412">
        <v>76</v>
      </c>
      <c r="O20" s="401"/>
    </row>
    <row r="21" spans="1:15" ht="11.25" customHeight="1">
      <c r="A21" s="418"/>
      <c r="B21" s="391"/>
      <c r="C21" s="391"/>
      <c r="D21" s="416"/>
      <c r="E21" s="404"/>
      <c r="F21" s="410" t="s">
        <v>404</v>
      </c>
      <c r="G21" s="411">
        <f>SUM(H21:N21)</f>
        <v>17202</v>
      </c>
      <c r="H21" s="412">
        <v>5130</v>
      </c>
      <c r="I21" s="412">
        <v>2260</v>
      </c>
      <c r="J21" s="412">
        <v>1526</v>
      </c>
      <c r="K21" s="412">
        <v>1678</v>
      </c>
      <c r="L21" s="412">
        <v>1768</v>
      </c>
      <c r="M21" s="412">
        <v>2982</v>
      </c>
      <c r="N21" s="412">
        <v>1858</v>
      </c>
      <c r="O21" s="401"/>
    </row>
    <row r="22" spans="1:15" ht="3" customHeight="1">
      <c r="A22" s="418"/>
      <c r="B22" s="391"/>
      <c r="C22" s="391"/>
      <c r="D22" s="416"/>
      <c r="E22" s="404"/>
      <c r="F22" s="422"/>
      <c r="G22" s="423"/>
      <c r="H22" s="406"/>
      <c r="I22" s="406"/>
      <c r="J22" s="406"/>
      <c r="K22" s="406"/>
      <c r="L22" s="406"/>
      <c r="M22" s="406"/>
      <c r="N22" s="407"/>
      <c r="O22" s="401"/>
    </row>
    <row r="23" spans="1:15" ht="11.25" customHeight="1">
      <c r="A23" s="418"/>
      <c r="B23" s="391"/>
      <c r="C23" s="391"/>
      <c r="D23" s="416"/>
      <c r="E23" s="404"/>
      <c r="F23" s="422"/>
      <c r="G23" s="423"/>
      <c r="H23" s="406"/>
      <c r="I23" s="406"/>
      <c r="J23" s="406"/>
      <c r="K23" s="406"/>
      <c r="L23" s="406"/>
      <c r="M23" s="406"/>
      <c r="N23" s="407"/>
      <c r="O23" s="401"/>
    </row>
    <row r="24" spans="1:15" ht="11.25" customHeight="1">
      <c r="A24" s="418"/>
      <c r="B24" s="1286" t="s">
        <v>682</v>
      </c>
      <c r="C24" s="1286"/>
      <c r="D24" s="416"/>
      <c r="E24" s="404"/>
      <c r="F24" s="410" t="s">
        <v>679</v>
      </c>
      <c r="G24" s="411">
        <f>SUM(H24:N24)</f>
        <v>14</v>
      </c>
      <c r="H24" s="412">
        <v>4</v>
      </c>
      <c r="I24" s="412">
        <v>5</v>
      </c>
      <c r="J24" s="412">
        <v>0</v>
      </c>
      <c r="K24" s="412">
        <v>1</v>
      </c>
      <c r="L24" s="412">
        <v>2</v>
      </c>
      <c r="M24" s="412">
        <v>2</v>
      </c>
      <c r="N24" s="412">
        <v>0</v>
      </c>
      <c r="O24" s="401"/>
    </row>
    <row r="25" spans="1:15" ht="11.25" customHeight="1">
      <c r="A25" s="418"/>
      <c r="B25" s="391"/>
      <c r="C25" s="391"/>
      <c r="D25" s="416"/>
      <c r="E25" s="404"/>
      <c r="F25" s="410" t="s">
        <v>404</v>
      </c>
      <c r="G25" s="411">
        <f>SUM(H25:N25)</f>
        <v>96</v>
      </c>
      <c r="H25" s="412">
        <v>19</v>
      </c>
      <c r="I25" s="412">
        <v>42</v>
      </c>
      <c r="J25" s="412">
        <v>0</v>
      </c>
      <c r="K25" s="412">
        <v>9</v>
      </c>
      <c r="L25" s="412">
        <v>14</v>
      </c>
      <c r="M25" s="412">
        <v>12</v>
      </c>
      <c r="N25" s="412">
        <v>0</v>
      </c>
      <c r="O25" s="401"/>
    </row>
    <row r="26" spans="1:15" ht="3" customHeight="1">
      <c r="A26" s="418"/>
      <c r="B26" s="391"/>
      <c r="C26" s="391"/>
      <c r="D26" s="416"/>
      <c r="E26" s="404"/>
      <c r="F26" s="422"/>
      <c r="G26" s="423"/>
      <c r="H26" s="406"/>
      <c r="I26" s="406"/>
      <c r="J26" s="406"/>
      <c r="K26" s="406"/>
      <c r="L26" s="406"/>
      <c r="M26" s="406"/>
      <c r="N26" s="407"/>
      <c r="O26" s="401"/>
    </row>
    <row r="27" spans="1:15" ht="11.25" customHeight="1">
      <c r="A27" s="413"/>
      <c r="B27" s="1292" t="s">
        <v>683</v>
      </c>
      <c r="C27" s="1292"/>
      <c r="D27" s="408"/>
      <c r="E27" s="404"/>
      <c r="F27" s="405"/>
      <c r="G27" s="406"/>
      <c r="H27" s="406"/>
      <c r="I27" s="406"/>
      <c r="J27" s="406"/>
      <c r="K27" s="406"/>
      <c r="L27" s="406"/>
      <c r="M27" s="406"/>
      <c r="N27" s="407"/>
      <c r="O27" s="401"/>
    </row>
    <row r="28" spans="1:15" ht="11.25" customHeight="1">
      <c r="A28" s="413"/>
      <c r="B28" s="1289" t="s">
        <v>684</v>
      </c>
      <c r="C28" s="1289"/>
      <c r="D28" s="408" t="s">
        <v>400</v>
      </c>
      <c r="E28" s="404"/>
      <c r="F28" s="410" t="s">
        <v>679</v>
      </c>
      <c r="G28" s="411">
        <f>SUM(H28:N28)</f>
        <v>52</v>
      </c>
      <c r="H28" s="412">
        <v>38</v>
      </c>
      <c r="I28" s="412">
        <v>2</v>
      </c>
      <c r="J28" s="412">
        <v>2</v>
      </c>
      <c r="K28" s="412">
        <v>0</v>
      </c>
      <c r="L28" s="412">
        <v>4</v>
      </c>
      <c r="M28" s="412">
        <v>4</v>
      </c>
      <c r="N28" s="412">
        <v>2</v>
      </c>
      <c r="O28" s="401"/>
    </row>
    <row r="29" spans="1:15" ht="11.25" customHeight="1">
      <c r="A29" s="413"/>
      <c r="B29" s="413"/>
      <c r="C29" s="413"/>
      <c r="D29" s="408"/>
      <c r="E29" s="404"/>
      <c r="F29" s="410" t="s">
        <v>404</v>
      </c>
      <c r="G29" s="411">
        <f>SUM(H29:N29)</f>
        <v>5011</v>
      </c>
      <c r="H29" s="412">
        <v>3859</v>
      </c>
      <c r="I29" s="412">
        <v>334</v>
      </c>
      <c r="J29" s="412">
        <v>77</v>
      </c>
      <c r="K29" s="412">
        <v>0</v>
      </c>
      <c r="L29" s="412">
        <v>334</v>
      </c>
      <c r="M29" s="412">
        <v>402</v>
      </c>
      <c r="N29" s="412">
        <v>5</v>
      </c>
      <c r="O29" s="401"/>
    </row>
    <row r="30" spans="1:15" ht="3" customHeight="1">
      <c r="A30" s="413"/>
      <c r="B30" s="413"/>
      <c r="C30" s="413"/>
      <c r="D30" s="408"/>
      <c r="E30" s="404"/>
      <c r="F30" s="410"/>
      <c r="G30" s="417"/>
      <c r="H30" s="407"/>
      <c r="I30" s="407"/>
      <c r="J30" s="407"/>
      <c r="K30" s="407"/>
      <c r="L30" s="407"/>
      <c r="M30" s="407"/>
      <c r="N30" s="407"/>
      <c r="O30" s="401"/>
    </row>
    <row r="31" spans="1:15" ht="11.25" customHeight="1">
      <c r="A31" s="413"/>
      <c r="B31" s="1292" t="s">
        <v>685</v>
      </c>
      <c r="C31" s="1292"/>
      <c r="D31" s="408"/>
      <c r="E31" s="404"/>
      <c r="F31" s="405"/>
      <c r="G31" s="406"/>
      <c r="H31" s="406"/>
      <c r="I31" s="406"/>
      <c r="J31" s="406"/>
      <c r="K31" s="406"/>
      <c r="L31" s="406"/>
      <c r="M31" s="406"/>
      <c r="N31" s="407"/>
      <c r="O31" s="401"/>
    </row>
    <row r="32" spans="1:15" ht="11.25" customHeight="1">
      <c r="A32" s="413"/>
      <c r="B32" s="1289" t="s">
        <v>686</v>
      </c>
      <c r="C32" s="1289"/>
      <c r="D32" s="408" t="s">
        <v>400</v>
      </c>
      <c r="E32" s="404"/>
      <c r="F32" s="410" t="s">
        <v>679</v>
      </c>
      <c r="G32" s="411">
        <f>SUM(H32:N32)</f>
        <v>66</v>
      </c>
      <c r="H32" s="412">
        <v>38</v>
      </c>
      <c r="I32" s="412">
        <v>3</v>
      </c>
      <c r="J32" s="412">
        <v>5</v>
      </c>
      <c r="K32" s="412">
        <v>3</v>
      </c>
      <c r="L32" s="412">
        <v>6</v>
      </c>
      <c r="M32" s="412">
        <v>2</v>
      </c>
      <c r="N32" s="412">
        <v>9</v>
      </c>
      <c r="O32" s="401"/>
    </row>
    <row r="33" spans="1:15" ht="11.25" customHeight="1">
      <c r="A33" s="413"/>
      <c r="B33" s="424"/>
      <c r="C33" s="424"/>
      <c r="D33" s="416"/>
      <c r="E33" s="404"/>
      <c r="F33" s="414" t="s">
        <v>404</v>
      </c>
      <c r="G33" s="411">
        <f>SUM(H33:N33)</f>
        <v>298</v>
      </c>
      <c r="H33" s="412">
        <v>86</v>
      </c>
      <c r="I33" s="412">
        <v>16</v>
      </c>
      <c r="J33" s="412">
        <v>10</v>
      </c>
      <c r="K33" s="412">
        <v>67</v>
      </c>
      <c r="L33" s="412">
        <v>7</v>
      </c>
      <c r="M33" s="412">
        <v>7</v>
      </c>
      <c r="N33" s="412">
        <v>105</v>
      </c>
      <c r="O33" s="401"/>
    </row>
    <row r="34" spans="1:15" ht="3" customHeight="1">
      <c r="A34" s="413"/>
      <c r="B34" s="424"/>
      <c r="C34" s="424"/>
      <c r="D34" s="416"/>
      <c r="E34" s="404"/>
      <c r="F34" s="410"/>
      <c r="G34" s="417"/>
      <c r="H34" s="407"/>
      <c r="I34" s="407"/>
      <c r="J34" s="407"/>
      <c r="K34" s="407"/>
      <c r="L34" s="407"/>
      <c r="M34" s="407"/>
      <c r="N34" s="407"/>
      <c r="O34" s="401"/>
    </row>
    <row r="35" spans="1:15" ht="11.25" customHeight="1">
      <c r="A35" s="413"/>
      <c r="B35" s="1292" t="s">
        <v>687</v>
      </c>
      <c r="C35" s="1292"/>
      <c r="D35" s="408"/>
      <c r="E35" s="404"/>
      <c r="F35" s="405"/>
      <c r="G35" s="406"/>
      <c r="H35" s="406"/>
      <c r="I35" s="406"/>
      <c r="J35" s="406"/>
      <c r="K35" s="406"/>
      <c r="L35" s="406"/>
      <c r="M35" s="406"/>
      <c r="N35" s="407"/>
      <c r="O35" s="401"/>
    </row>
    <row r="36" spans="1:15" ht="11.25" customHeight="1">
      <c r="A36" s="425"/>
      <c r="B36" s="1289" t="s">
        <v>688</v>
      </c>
      <c r="C36" s="1289"/>
      <c r="D36" s="408" t="s">
        <v>400</v>
      </c>
      <c r="E36" s="404"/>
      <c r="F36" s="410" t="s">
        <v>679</v>
      </c>
      <c r="G36" s="411">
        <f>SUM(H36:N36)</f>
        <v>280</v>
      </c>
      <c r="H36" s="412">
        <v>131</v>
      </c>
      <c r="I36" s="412">
        <v>21</v>
      </c>
      <c r="J36" s="412">
        <v>18</v>
      </c>
      <c r="K36" s="412">
        <v>21</v>
      </c>
      <c r="L36" s="412">
        <v>34</v>
      </c>
      <c r="M36" s="412">
        <v>30</v>
      </c>
      <c r="N36" s="412">
        <v>25</v>
      </c>
      <c r="O36" s="401"/>
    </row>
    <row r="37" spans="1:15" ht="11.25" customHeight="1">
      <c r="A37" s="425"/>
      <c r="B37" s="425"/>
      <c r="C37" s="425"/>
      <c r="D37" s="416"/>
      <c r="E37" s="404"/>
      <c r="F37" s="414" t="s">
        <v>404</v>
      </c>
      <c r="G37" s="411">
        <f>SUM(H37:N37)</f>
        <v>10412</v>
      </c>
      <c r="H37" s="412">
        <v>6223</v>
      </c>
      <c r="I37" s="412">
        <v>378</v>
      </c>
      <c r="J37" s="412">
        <v>706</v>
      </c>
      <c r="K37" s="412">
        <v>476</v>
      </c>
      <c r="L37" s="412">
        <v>1272</v>
      </c>
      <c r="M37" s="412">
        <v>876</v>
      </c>
      <c r="N37" s="412">
        <v>481</v>
      </c>
      <c r="O37" s="401"/>
    </row>
    <row r="38" spans="1:15" ht="3" customHeight="1">
      <c r="A38" s="425"/>
      <c r="B38" s="425"/>
      <c r="C38" s="425"/>
      <c r="D38" s="416"/>
      <c r="E38" s="404"/>
      <c r="F38" s="414"/>
      <c r="G38" s="417"/>
      <c r="H38" s="407"/>
      <c r="I38" s="407"/>
      <c r="J38" s="407"/>
      <c r="K38" s="407"/>
      <c r="L38" s="407"/>
      <c r="M38" s="407"/>
      <c r="N38" s="407"/>
      <c r="O38" s="401"/>
    </row>
    <row r="39" spans="1:15" ht="11.25" customHeight="1">
      <c r="A39" s="1102" t="s">
        <v>689</v>
      </c>
      <c r="B39" s="1290"/>
      <c r="C39" s="1290"/>
      <c r="D39" s="426"/>
      <c r="E39" s="427"/>
      <c r="F39" s="405"/>
      <c r="G39" s="406"/>
      <c r="H39" s="406"/>
      <c r="I39" s="406"/>
      <c r="J39" s="406"/>
      <c r="K39" s="406"/>
      <c r="L39" s="406"/>
      <c r="M39" s="406"/>
      <c r="N39" s="407"/>
      <c r="O39" s="401"/>
    </row>
    <row r="40" spans="1:15" ht="11.25" customHeight="1">
      <c r="A40" s="415"/>
      <c r="B40" s="1282" t="s">
        <v>697</v>
      </c>
      <c r="C40" s="1291"/>
      <c r="D40" s="408" t="s">
        <v>400</v>
      </c>
      <c r="E40" s="404"/>
      <c r="F40" s="410" t="s">
        <v>679</v>
      </c>
      <c r="G40" s="411">
        <f>SUM(H40:N40)</f>
        <v>34</v>
      </c>
      <c r="H40" s="412">
        <v>15</v>
      </c>
      <c r="I40" s="412">
        <v>2</v>
      </c>
      <c r="J40" s="412">
        <v>2</v>
      </c>
      <c r="K40" s="412">
        <v>2</v>
      </c>
      <c r="L40" s="412">
        <v>4</v>
      </c>
      <c r="M40" s="412">
        <v>1</v>
      </c>
      <c r="N40" s="412">
        <v>8</v>
      </c>
      <c r="O40" s="401"/>
    </row>
    <row r="41" spans="1:15" ht="11.25" customHeight="1">
      <c r="A41" s="415"/>
      <c r="B41" s="408"/>
      <c r="C41" s="419"/>
      <c r="D41" s="416"/>
      <c r="E41" s="404"/>
      <c r="F41" s="414" t="s">
        <v>404</v>
      </c>
      <c r="G41" s="411">
        <f>SUM(H41:N41)</f>
        <v>677</v>
      </c>
      <c r="H41" s="412">
        <v>407</v>
      </c>
      <c r="I41" s="412">
        <v>8</v>
      </c>
      <c r="J41" s="412">
        <v>6</v>
      </c>
      <c r="K41" s="412">
        <v>29</v>
      </c>
      <c r="L41" s="412">
        <v>144</v>
      </c>
      <c r="M41" s="412">
        <v>36</v>
      </c>
      <c r="N41" s="412">
        <v>47</v>
      </c>
      <c r="O41" s="401"/>
    </row>
    <row r="42" spans="1:15" ht="3" customHeight="1">
      <c r="A42" s="415"/>
      <c r="B42" s="420"/>
      <c r="C42" s="421"/>
      <c r="D42" s="416"/>
      <c r="E42" s="404"/>
      <c r="F42" s="410"/>
      <c r="G42" s="417"/>
      <c r="H42" s="407"/>
      <c r="I42" s="407"/>
      <c r="J42" s="407"/>
      <c r="K42" s="407"/>
      <c r="L42" s="407"/>
      <c r="M42" s="407"/>
      <c r="N42" s="407"/>
      <c r="O42" s="401"/>
    </row>
    <row r="43" spans="1:15" ht="11.25" customHeight="1">
      <c r="A43" s="1284"/>
      <c r="B43" s="1285"/>
      <c r="C43" s="1285"/>
      <c r="D43" s="408" t="s">
        <v>400</v>
      </c>
      <c r="E43" s="404"/>
      <c r="F43" s="410"/>
      <c r="G43" s="417"/>
      <c r="H43" s="407"/>
      <c r="I43" s="407"/>
      <c r="J43" s="407"/>
      <c r="K43" s="407"/>
      <c r="L43" s="407"/>
      <c r="M43" s="407"/>
      <c r="N43" s="407"/>
      <c r="O43" s="401"/>
    </row>
    <row r="44" spans="1:15" ht="11.25" customHeight="1">
      <c r="A44" s="1282" t="s">
        <v>698</v>
      </c>
      <c r="B44" s="1282"/>
      <c r="C44" s="1283"/>
      <c r="D44" s="408" t="s">
        <v>400</v>
      </c>
      <c r="E44" s="404"/>
      <c r="F44" s="410" t="s">
        <v>679</v>
      </c>
      <c r="G44" s="411">
        <f>SUM(H44:N44)</f>
        <v>1120</v>
      </c>
      <c r="H44" s="412">
        <v>416</v>
      </c>
      <c r="I44" s="412">
        <v>117</v>
      </c>
      <c r="J44" s="412">
        <v>118</v>
      </c>
      <c r="K44" s="412">
        <v>72</v>
      </c>
      <c r="L44" s="412">
        <v>137</v>
      </c>
      <c r="M44" s="412">
        <v>87</v>
      </c>
      <c r="N44" s="412">
        <v>173</v>
      </c>
      <c r="O44" s="401"/>
    </row>
    <row r="45" spans="1:15" ht="11.25" customHeight="1">
      <c r="A45" s="428"/>
      <c r="B45" s="408"/>
      <c r="C45" s="419"/>
      <c r="D45" s="416"/>
      <c r="E45" s="404"/>
      <c r="F45" s="414" t="s">
        <v>404</v>
      </c>
      <c r="G45" s="411">
        <f>SUM(H45:N45)</f>
        <v>31541</v>
      </c>
      <c r="H45" s="412">
        <v>13580</v>
      </c>
      <c r="I45" s="412">
        <v>2981</v>
      </c>
      <c r="J45" s="412">
        <v>2617</v>
      </c>
      <c r="K45" s="412">
        <v>1633</v>
      </c>
      <c r="L45" s="412">
        <v>4560</v>
      </c>
      <c r="M45" s="412">
        <v>2142</v>
      </c>
      <c r="N45" s="412">
        <v>4028</v>
      </c>
      <c r="O45" s="401"/>
    </row>
    <row r="46" spans="1:15" ht="3" customHeight="1">
      <c r="A46" s="415"/>
      <c r="B46" s="420"/>
      <c r="C46" s="421"/>
      <c r="D46" s="416"/>
      <c r="E46" s="404"/>
      <c r="F46" s="410"/>
      <c r="G46" s="417"/>
      <c r="H46" s="407"/>
      <c r="I46" s="407"/>
      <c r="J46" s="407"/>
      <c r="K46" s="407"/>
      <c r="L46" s="407"/>
      <c r="M46" s="407"/>
      <c r="N46" s="407"/>
      <c r="O46" s="401"/>
    </row>
    <row r="47" spans="1:15" ht="11.25" customHeight="1">
      <c r="A47" s="1285" t="s">
        <v>690</v>
      </c>
      <c r="B47" s="1285"/>
      <c r="C47" s="1285"/>
      <c r="D47" s="416"/>
      <c r="E47" s="404"/>
      <c r="F47" s="410"/>
      <c r="G47" s="417"/>
      <c r="H47" s="407"/>
      <c r="I47" s="407"/>
      <c r="J47" s="407"/>
      <c r="K47" s="407"/>
      <c r="L47" s="407"/>
      <c r="M47" s="407"/>
      <c r="N47" s="407"/>
      <c r="O47" s="401"/>
    </row>
    <row r="48" spans="1:15" ht="11.25" customHeight="1">
      <c r="A48" s="415"/>
      <c r="B48" s="1282" t="s">
        <v>699</v>
      </c>
      <c r="C48" s="1282"/>
      <c r="D48" s="416"/>
      <c r="E48" s="404"/>
      <c r="F48" s="410" t="s">
        <v>679</v>
      </c>
      <c r="G48" s="411">
        <f>SUM(H48:N48)</f>
        <v>775</v>
      </c>
      <c r="H48" s="412">
        <v>251</v>
      </c>
      <c r="I48" s="412">
        <v>88</v>
      </c>
      <c r="J48" s="412">
        <v>70</v>
      </c>
      <c r="K48" s="412">
        <v>64</v>
      </c>
      <c r="L48" s="412">
        <v>83</v>
      </c>
      <c r="M48" s="412">
        <v>100</v>
      </c>
      <c r="N48" s="412">
        <v>119</v>
      </c>
      <c r="O48" s="401"/>
    </row>
    <row r="49" spans="1:15" ht="11.25" customHeight="1">
      <c r="A49" s="415"/>
      <c r="B49" s="420"/>
      <c r="C49" s="421"/>
      <c r="D49" s="416"/>
      <c r="E49" s="404"/>
      <c r="F49" s="414" t="s">
        <v>404</v>
      </c>
      <c r="G49" s="411">
        <f>SUM(H49:N49)</f>
        <v>19868</v>
      </c>
      <c r="H49" s="412">
        <v>6943</v>
      </c>
      <c r="I49" s="412">
        <v>1748</v>
      </c>
      <c r="J49" s="412">
        <v>1570</v>
      </c>
      <c r="K49" s="412">
        <v>1520</v>
      </c>
      <c r="L49" s="412">
        <v>2616</v>
      </c>
      <c r="M49" s="412">
        <v>2678</v>
      </c>
      <c r="N49" s="412">
        <v>2793</v>
      </c>
      <c r="O49" s="401"/>
    </row>
    <row r="50" spans="1:15" ht="3" customHeight="1">
      <c r="A50" s="415"/>
      <c r="B50" s="420"/>
      <c r="C50" s="421"/>
      <c r="D50" s="416"/>
      <c r="E50" s="404"/>
      <c r="F50" s="410"/>
      <c r="G50" s="417"/>
      <c r="H50" s="407"/>
      <c r="I50" s="407"/>
      <c r="J50" s="407"/>
      <c r="K50" s="407"/>
      <c r="L50" s="407"/>
      <c r="M50" s="407"/>
      <c r="N50" s="407"/>
      <c r="O50" s="401"/>
    </row>
    <row r="51" spans="1:15" ht="11.25" customHeight="1">
      <c r="A51" s="1284" t="s">
        <v>691</v>
      </c>
      <c r="B51" s="1285"/>
      <c r="C51" s="1285"/>
      <c r="D51" s="408" t="s">
        <v>400</v>
      </c>
      <c r="E51" s="404"/>
      <c r="F51" s="410"/>
      <c r="G51" s="417"/>
      <c r="H51" s="407"/>
      <c r="I51" s="407"/>
      <c r="J51" s="407"/>
      <c r="K51" s="407"/>
      <c r="L51" s="407"/>
      <c r="M51" s="407"/>
      <c r="N51" s="407"/>
      <c r="O51" s="401"/>
    </row>
    <row r="52" spans="1:15" ht="11.25" customHeight="1">
      <c r="A52" s="428"/>
      <c r="B52" s="421" t="s">
        <v>692</v>
      </c>
      <c r="C52" s="421"/>
      <c r="D52" s="408"/>
      <c r="E52" s="404"/>
      <c r="F52" s="410"/>
      <c r="G52" s="417"/>
      <c r="H52" s="407"/>
      <c r="I52" s="407"/>
      <c r="J52" s="407"/>
      <c r="K52" s="407"/>
      <c r="L52" s="407"/>
      <c r="M52" s="407"/>
      <c r="N52" s="407"/>
      <c r="O52" s="401"/>
    </row>
    <row r="53" spans="1:15" ht="11.25" customHeight="1">
      <c r="A53" s="428"/>
      <c r="B53" s="1286" t="s">
        <v>693</v>
      </c>
      <c r="C53" s="1286"/>
      <c r="D53" s="408" t="s">
        <v>400</v>
      </c>
      <c r="E53" s="404"/>
      <c r="F53" s="410" t="s">
        <v>679</v>
      </c>
      <c r="G53" s="411">
        <f>SUM(H53:N53)</f>
        <v>8</v>
      </c>
      <c r="H53" s="412">
        <v>5</v>
      </c>
      <c r="I53" s="412">
        <v>1</v>
      </c>
      <c r="J53" s="412">
        <v>0</v>
      </c>
      <c r="K53" s="412">
        <v>0</v>
      </c>
      <c r="L53" s="412">
        <v>1</v>
      </c>
      <c r="M53" s="412">
        <v>0</v>
      </c>
      <c r="N53" s="412">
        <v>1</v>
      </c>
      <c r="O53" s="401"/>
    </row>
    <row r="54" spans="1:15" ht="11.25" customHeight="1">
      <c r="A54" s="428"/>
      <c r="B54" s="408"/>
      <c r="C54" s="419"/>
      <c r="D54" s="416"/>
      <c r="E54" s="404"/>
      <c r="F54" s="414" t="s">
        <v>404</v>
      </c>
      <c r="G54" s="411">
        <f>SUM(H54:N54)</f>
        <v>156</v>
      </c>
      <c r="H54" s="412">
        <v>94</v>
      </c>
      <c r="I54" s="412">
        <v>34</v>
      </c>
      <c r="J54" s="412">
        <v>0</v>
      </c>
      <c r="K54" s="412">
        <v>0</v>
      </c>
      <c r="L54" s="412">
        <v>15</v>
      </c>
      <c r="M54" s="412">
        <v>0</v>
      </c>
      <c r="N54" s="412">
        <v>13</v>
      </c>
      <c r="O54" s="401"/>
    </row>
    <row r="55" spans="1:24" ht="4.5" customHeight="1">
      <c r="A55" s="429" t="s">
        <v>408</v>
      </c>
      <c r="B55" s="226"/>
      <c r="C55" s="402"/>
      <c r="D55" s="402"/>
      <c r="E55" s="402"/>
      <c r="F55" s="402"/>
      <c r="G55" s="402"/>
      <c r="H55" s="402"/>
      <c r="I55" s="402"/>
      <c r="J55" s="402"/>
      <c r="K55" s="402"/>
      <c r="L55" s="402"/>
      <c r="M55" s="391"/>
      <c r="N55" s="391"/>
      <c r="O55" s="391"/>
      <c r="P55" s="430"/>
      <c r="Q55" s="430"/>
      <c r="R55" s="430"/>
      <c r="S55" s="430"/>
      <c r="T55" s="430"/>
      <c r="U55" s="430"/>
      <c r="V55" s="430"/>
      <c r="W55" s="430"/>
      <c r="X55" s="430"/>
    </row>
    <row r="56" spans="1:14" ht="15.75" customHeight="1">
      <c r="A56" s="1287" t="s">
        <v>700</v>
      </c>
      <c r="B56" s="1288"/>
      <c r="C56" s="1288"/>
      <c r="D56" s="1288"/>
      <c r="E56" s="1288"/>
      <c r="F56" s="1288"/>
      <c r="G56" s="1288"/>
      <c r="H56" s="1288"/>
      <c r="I56" s="1288"/>
      <c r="J56" s="1288"/>
      <c r="K56" s="1288"/>
      <c r="L56" s="1288"/>
      <c r="M56" s="1288"/>
      <c r="N56" s="1288"/>
    </row>
    <row r="57" spans="1:14" ht="15.75" customHeight="1">
      <c r="A57" s="1288"/>
      <c r="B57" s="1288"/>
      <c r="C57" s="1288"/>
      <c r="D57" s="1288"/>
      <c r="E57" s="1288"/>
      <c r="F57" s="1288"/>
      <c r="G57" s="1288"/>
      <c r="H57" s="1288"/>
      <c r="I57" s="1288"/>
      <c r="J57" s="1288"/>
      <c r="K57" s="1288"/>
      <c r="L57" s="1288"/>
      <c r="M57" s="1288"/>
      <c r="N57" s="1288"/>
    </row>
    <row r="58" spans="1:14" ht="15.75" customHeight="1">
      <c r="A58" s="1288"/>
      <c r="B58" s="1288"/>
      <c r="C58" s="1288"/>
      <c r="D58" s="1288"/>
      <c r="E58" s="1288"/>
      <c r="F58" s="1288"/>
      <c r="G58" s="1288"/>
      <c r="H58" s="1288"/>
      <c r="I58" s="1288"/>
      <c r="J58" s="1288"/>
      <c r="K58" s="1288"/>
      <c r="L58" s="1288"/>
      <c r="M58" s="1288"/>
      <c r="N58" s="1288"/>
    </row>
    <row r="59" spans="1:14" ht="15.75" customHeight="1">
      <c r="A59" s="1288"/>
      <c r="B59" s="1288"/>
      <c r="C59" s="1288"/>
      <c r="D59" s="1288"/>
      <c r="E59" s="1288"/>
      <c r="F59" s="1288"/>
      <c r="G59" s="1288"/>
      <c r="H59" s="1288"/>
      <c r="I59" s="1288"/>
      <c r="J59" s="1288"/>
      <c r="K59" s="1288"/>
      <c r="L59" s="1288"/>
      <c r="M59" s="1288"/>
      <c r="N59" s="1288"/>
    </row>
    <row r="60" spans="1:2" ht="10.5" customHeight="1">
      <c r="A60" s="431"/>
      <c r="B60" s="431"/>
    </row>
    <row r="61" spans="1:2" ht="10.5" customHeight="1">
      <c r="A61" s="431"/>
      <c r="B61" s="431"/>
    </row>
  </sheetData>
  <sheetProtection/>
  <mergeCells count="33">
    <mergeCell ref="A2:N2"/>
    <mergeCell ref="A4:N4"/>
    <mergeCell ref="A6:C8"/>
    <mergeCell ref="D6:D8"/>
    <mergeCell ref="E6:F8"/>
    <mergeCell ref="G6:G8"/>
    <mergeCell ref="H7:H8"/>
    <mergeCell ref="I7:I8"/>
    <mergeCell ref="J7:J8"/>
    <mergeCell ref="K7:K8"/>
    <mergeCell ref="L7:L8"/>
    <mergeCell ref="M7:M8"/>
    <mergeCell ref="N7:N8"/>
    <mergeCell ref="B12:C12"/>
    <mergeCell ref="A15:C15"/>
    <mergeCell ref="B20:C20"/>
    <mergeCell ref="B27:C27"/>
    <mergeCell ref="B16:C16"/>
    <mergeCell ref="B24:C24"/>
    <mergeCell ref="B28:C28"/>
    <mergeCell ref="B31:C31"/>
    <mergeCell ref="B32:C32"/>
    <mergeCell ref="B35:C35"/>
    <mergeCell ref="B36:C36"/>
    <mergeCell ref="A39:C39"/>
    <mergeCell ref="B40:C40"/>
    <mergeCell ref="A43:C43"/>
    <mergeCell ref="A44:C44"/>
    <mergeCell ref="A51:C51"/>
    <mergeCell ref="B53:C53"/>
    <mergeCell ref="A56:N59"/>
    <mergeCell ref="A47:C47"/>
    <mergeCell ref="B48:C48"/>
  </mergeCells>
  <printOptions/>
  <pageMargins left="0.4330708661417323" right="0.4330708661417323" top="0.5118110236220472" bottom="0.1968503937007874" header="0.5118110236220472" footer="0.5118110236220472"/>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X35"/>
  <sheetViews>
    <sheetView workbookViewId="0" topLeftCell="A1">
      <selection activeCell="S43" sqref="S43"/>
    </sheetView>
  </sheetViews>
  <sheetFormatPr defaultColWidth="12" defaultRowHeight="11.25"/>
  <cols>
    <col min="1" max="2" width="2.16015625" style="392" customWidth="1"/>
    <col min="3" max="3" width="28.83203125" style="392" customWidth="1"/>
    <col min="4" max="5" width="1.0078125" style="392" customWidth="1"/>
    <col min="6" max="6" width="11.33203125" style="392" customWidth="1"/>
    <col min="7" max="7" width="9.33203125" style="392" customWidth="1"/>
    <col min="8" max="13" width="9" style="392" customWidth="1"/>
    <col min="14" max="14" width="9.5" style="392" customWidth="1"/>
    <col min="15" max="15" width="2.16015625" style="392" customWidth="1"/>
    <col min="16" max="16384" width="13.33203125" style="392" customWidth="1"/>
  </cols>
  <sheetData>
    <row r="1" spans="1:14" s="389" customFormat="1" ht="13.5" customHeight="1">
      <c r="A1" s="387"/>
      <c r="B1" s="387"/>
      <c r="C1" s="387"/>
      <c r="D1" s="387"/>
      <c r="E1" s="387"/>
      <c r="F1" s="387"/>
      <c r="G1" s="387"/>
      <c r="H1" s="387"/>
      <c r="I1" s="387"/>
      <c r="J1" s="387"/>
      <c r="K1" s="387"/>
      <c r="L1" s="387"/>
      <c r="M1" s="387"/>
      <c r="N1" s="388"/>
    </row>
    <row r="2" spans="1:15" s="389" customFormat="1" ht="12.75" customHeight="1">
      <c r="A2" s="1120" t="s">
        <v>701</v>
      </c>
      <c r="B2" s="1120"/>
      <c r="C2" s="1120"/>
      <c r="D2" s="1120"/>
      <c r="E2" s="1120"/>
      <c r="F2" s="1120"/>
      <c r="G2" s="1120"/>
      <c r="H2" s="1120"/>
      <c r="I2" s="1120"/>
      <c r="J2" s="1120"/>
      <c r="K2" s="1120"/>
      <c r="L2" s="1120"/>
      <c r="M2" s="1120"/>
      <c r="N2" s="1120"/>
      <c r="O2" s="390"/>
    </row>
    <row r="3" spans="1:16" s="389" customFormat="1" ht="12.75" customHeight="1">
      <c r="A3" s="1120" t="s">
        <v>702</v>
      </c>
      <c r="B3" s="1120"/>
      <c r="C3" s="1120"/>
      <c r="D3" s="1120"/>
      <c r="E3" s="1120"/>
      <c r="F3" s="1120"/>
      <c r="G3" s="1120"/>
      <c r="H3" s="1120"/>
      <c r="I3" s="1120"/>
      <c r="J3" s="1120"/>
      <c r="K3" s="1120"/>
      <c r="L3" s="1120"/>
      <c r="M3" s="1120"/>
      <c r="N3" s="1120"/>
      <c r="P3" s="390" t="s">
        <v>400</v>
      </c>
    </row>
    <row r="4" spans="1:14" ht="6" customHeight="1">
      <c r="A4" s="391"/>
      <c r="B4" s="391"/>
      <c r="C4" s="391"/>
      <c r="D4" s="391"/>
      <c r="E4" s="391"/>
      <c r="F4" s="391"/>
      <c r="G4" s="391"/>
      <c r="H4" s="391"/>
      <c r="I4" s="391"/>
      <c r="J4" s="391"/>
      <c r="K4" s="391"/>
      <c r="L4" s="391"/>
      <c r="M4" s="391"/>
      <c r="N4" s="391"/>
    </row>
    <row r="5" spans="1:15" ht="11.25" customHeight="1">
      <c r="A5" s="1297" t="s">
        <v>703</v>
      </c>
      <c r="B5" s="1297"/>
      <c r="C5" s="1298"/>
      <c r="D5" s="1301"/>
      <c r="E5" s="1295" t="s">
        <v>651</v>
      </c>
      <c r="F5" s="1301"/>
      <c r="G5" s="1305" t="s">
        <v>652</v>
      </c>
      <c r="H5" s="393" t="s">
        <v>653</v>
      </c>
      <c r="I5" s="394"/>
      <c r="J5" s="394"/>
      <c r="K5" s="394"/>
      <c r="L5" s="394"/>
      <c r="M5" s="394"/>
      <c r="N5" s="394"/>
      <c r="O5" s="395"/>
    </row>
    <row r="6" spans="1:15" ht="11.25" customHeight="1">
      <c r="A6" s="1299"/>
      <c r="B6" s="1299"/>
      <c r="C6" s="1299"/>
      <c r="D6" s="1302"/>
      <c r="E6" s="1304"/>
      <c r="F6" s="1302"/>
      <c r="G6" s="1304"/>
      <c r="H6" s="1293" t="s">
        <v>654</v>
      </c>
      <c r="I6" s="1293" t="s">
        <v>655</v>
      </c>
      <c r="J6" s="1293" t="s">
        <v>656</v>
      </c>
      <c r="K6" s="1293" t="s">
        <v>657</v>
      </c>
      <c r="L6" s="1293" t="s">
        <v>658</v>
      </c>
      <c r="M6" s="1293" t="s">
        <v>659</v>
      </c>
      <c r="N6" s="1295" t="s">
        <v>454</v>
      </c>
      <c r="O6" s="396"/>
    </row>
    <row r="7" spans="1:15" ht="11.25" customHeight="1">
      <c r="A7" s="1300"/>
      <c r="B7" s="1300"/>
      <c r="C7" s="1300"/>
      <c r="D7" s="1303"/>
      <c r="E7" s="1296"/>
      <c r="F7" s="1303"/>
      <c r="G7" s="1296"/>
      <c r="H7" s="1294"/>
      <c r="I7" s="1294"/>
      <c r="J7" s="1294"/>
      <c r="K7" s="1294"/>
      <c r="L7" s="1294"/>
      <c r="M7" s="1294"/>
      <c r="N7" s="1296"/>
      <c r="O7" s="395"/>
    </row>
    <row r="8" spans="1:15" s="391" customFormat="1" ht="3" customHeight="1">
      <c r="A8" s="428"/>
      <c r="B8" s="408"/>
      <c r="C8" s="419"/>
      <c r="D8" s="416"/>
      <c r="E8" s="404"/>
      <c r="F8" s="414"/>
      <c r="G8" s="417"/>
      <c r="H8" s="407"/>
      <c r="I8" s="407"/>
      <c r="J8" s="407"/>
      <c r="K8" s="407"/>
      <c r="L8" s="407"/>
      <c r="M8" s="407"/>
      <c r="N8" s="407"/>
      <c r="O8" s="401"/>
    </row>
    <row r="9" spans="1:15" s="391" customFormat="1" ht="11.25" customHeight="1">
      <c r="A9" s="1285" t="s">
        <v>704</v>
      </c>
      <c r="B9" s="1285"/>
      <c r="C9" s="1285"/>
      <c r="D9" s="416"/>
      <c r="E9" s="404"/>
      <c r="G9" s="407"/>
      <c r="H9" s="407"/>
      <c r="I9" s="407"/>
      <c r="J9" s="407"/>
      <c r="K9" s="407"/>
      <c r="L9" s="407"/>
      <c r="M9" s="407"/>
      <c r="N9" s="407"/>
      <c r="O9" s="401"/>
    </row>
    <row r="10" spans="1:15" s="391" customFormat="1" ht="3" customHeight="1">
      <c r="A10" s="421"/>
      <c r="B10" s="421"/>
      <c r="C10" s="421"/>
      <c r="D10" s="416"/>
      <c r="E10" s="404"/>
      <c r="G10" s="407"/>
      <c r="H10" s="407"/>
      <c r="I10" s="407"/>
      <c r="J10" s="407"/>
      <c r="K10" s="407"/>
      <c r="L10" s="407"/>
      <c r="M10" s="407"/>
      <c r="N10" s="407"/>
      <c r="O10" s="401"/>
    </row>
    <row r="11" spans="1:15" s="435" customFormat="1" ht="11.25" customHeight="1">
      <c r="A11" s="432"/>
      <c r="B11" s="419" t="s">
        <v>653</v>
      </c>
      <c r="C11" s="419"/>
      <c r="D11" s="416"/>
      <c r="E11" s="404"/>
      <c r="F11" s="391"/>
      <c r="G11" s="433"/>
      <c r="H11" s="433"/>
      <c r="I11" s="433"/>
      <c r="J11" s="433"/>
      <c r="K11" s="433"/>
      <c r="L11" s="433"/>
      <c r="M11" s="433"/>
      <c r="N11" s="433"/>
      <c r="O11" s="434"/>
    </row>
    <row r="12" spans="1:15" s="435" customFormat="1" ht="3" customHeight="1">
      <c r="A12" s="432"/>
      <c r="B12" s="419"/>
      <c r="C12" s="419"/>
      <c r="D12" s="416"/>
      <c r="E12" s="404"/>
      <c r="F12" s="391"/>
      <c r="G12" s="433"/>
      <c r="H12" s="433"/>
      <c r="I12" s="433"/>
      <c r="J12" s="433"/>
      <c r="K12" s="433"/>
      <c r="L12" s="433"/>
      <c r="M12" s="433"/>
      <c r="N12" s="433"/>
      <c r="O12" s="434"/>
    </row>
    <row r="13" spans="1:15" s="435" customFormat="1" ht="11.25" customHeight="1">
      <c r="A13" s="361"/>
      <c r="B13" s="1100" t="s">
        <v>705</v>
      </c>
      <c r="C13" s="1310"/>
      <c r="D13" s="419" t="s">
        <v>400</v>
      </c>
      <c r="E13" s="404"/>
      <c r="F13" s="421" t="s">
        <v>679</v>
      </c>
      <c r="G13" s="433">
        <f>SUM(H13:N13)</f>
        <v>201</v>
      </c>
      <c r="H13" s="436">
        <v>75</v>
      </c>
      <c r="I13" s="436">
        <v>9</v>
      </c>
      <c r="J13" s="436">
        <v>10</v>
      </c>
      <c r="K13" s="436">
        <v>5</v>
      </c>
      <c r="L13" s="436">
        <v>39</v>
      </c>
      <c r="M13" s="436">
        <v>17</v>
      </c>
      <c r="N13" s="436">
        <v>46</v>
      </c>
      <c r="O13" s="434"/>
    </row>
    <row r="14" spans="1:15" s="435" customFormat="1" ht="11.25" customHeight="1">
      <c r="A14" s="391"/>
      <c r="B14" s="391"/>
      <c r="C14" s="391"/>
      <c r="D14" s="416"/>
      <c r="E14" s="404"/>
      <c r="F14" s="421" t="s">
        <v>706</v>
      </c>
      <c r="G14" s="433">
        <f>SUM(H14:N14)</f>
        <v>463</v>
      </c>
      <c r="H14" s="436">
        <v>196</v>
      </c>
      <c r="I14" s="436">
        <v>13</v>
      </c>
      <c r="J14" s="436">
        <v>14</v>
      </c>
      <c r="K14" s="436">
        <v>8</v>
      </c>
      <c r="L14" s="436">
        <v>93</v>
      </c>
      <c r="M14" s="436">
        <v>34</v>
      </c>
      <c r="N14" s="436">
        <v>105</v>
      </c>
      <c r="O14" s="434"/>
    </row>
    <row r="15" spans="1:15" s="435" customFormat="1" ht="11.25" customHeight="1">
      <c r="A15" s="391"/>
      <c r="B15" s="391"/>
      <c r="C15" s="391"/>
      <c r="D15" s="416"/>
      <c r="E15" s="404"/>
      <c r="F15" s="421" t="s">
        <v>404</v>
      </c>
      <c r="G15" s="433">
        <f>SUM(H15:N15)</f>
        <v>4595</v>
      </c>
      <c r="H15" s="436">
        <v>1775</v>
      </c>
      <c r="I15" s="436">
        <v>154</v>
      </c>
      <c r="J15" s="436">
        <v>134</v>
      </c>
      <c r="K15" s="436">
        <v>64</v>
      </c>
      <c r="L15" s="436">
        <v>1033</v>
      </c>
      <c r="M15" s="436">
        <v>297</v>
      </c>
      <c r="N15" s="436">
        <v>1138</v>
      </c>
      <c r="O15" s="434"/>
    </row>
    <row r="16" spans="1:15" s="435" customFormat="1" ht="3" customHeight="1">
      <c r="A16" s="391"/>
      <c r="B16" s="391"/>
      <c r="C16" s="391"/>
      <c r="D16" s="416"/>
      <c r="E16" s="404"/>
      <c r="F16" s="421"/>
      <c r="G16" s="407"/>
      <c r="H16" s="407"/>
      <c r="I16" s="407"/>
      <c r="J16" s="407"/>
      <c r="K16" s="407"/>
      <c r="L16" s="407"/>
      <c r="M16" s="407"/>
      <c r="N16" s="407"/>
      <c r="O16" s="434"/>
    </row>
    <row r="17" spans="1:15" s="435" customFormat="1" ht="11.25" customHeight="1">
      <c r="A17" s="437"/>
      <c r="B17" s="1100" t="s">
        <v>707</v>
      </c>
      <c r="C17" s="1310"/>
      <c r="D17" s="438" t="s">
        <v>400</v>
      </c>
      <c r="E17" s="421"/>
      <c r="F17" s="421" t="s">
        <v>679</v>
      </c>
      <c r="G17" s="433">
        <f>SUM(H17:N17)</f>
        <v>1336</v>
      </c>
      <c r="H17" s="436">
        <v>475</v>
      </c>
      <c r="I17" s="436">
        <v>125</v>
      </c>
      <c r="J17" s="436">
        <v>97</v>
      </c>
      <c r="K17" s="436">
        <v>80</v>
      </c>
      <c r="L17" s="436">
        <v>165</v>
      </c>
      <c r="M17" s="436">
        <v>166</v>
      </c>
      <c r="N17" s="436">
        <v>228</v>
      </c>
      <c r="O17" s="434"/>
    </row>
    <row r="18" spans="1:15" s="435" customFormat="1" ht="11.25" customHeight="1">
      <c r="A18" s="437"/>
      <c r="B18" s="437"/>
      <c r="C18" s="243"/>
      <c r="D18" s="419" t="s">
        <v>400</v>
      </c>
      <c r="E18" s="404"/>
      <c r="F18" s="421" t="s">
        <v>706</v>
      </c>
      <c r="G18" s="433">
        <f>SUM(H18:N18)</f>
        <v>5913</v>
      </c>
      <c r="H18" s="436">
        <v>2847</v>
      </c>
      <c r="I18" s="436">
        <v>298</v>
      </c>
      <c r="J18" s="436">
        <v>254</v>
      </c>
      <c r="K18" s="436">
        <v>273</v>
      </c>
      <c r="L18" s="436">
        <v>740</v>
      </c>
      <c r="M18" s="436">
        <v>511</v>
      </c>
      <c r="N18" s="436">
        <v>990</v>
      </c>
      <c r="O18" s="434"/>
    </row>
    <row r="19" spans="1:15" s="435" customFormat="1" ht="11.25" customHeight="1">
      <c r="A19" s="437"/>
      <c r="B19" s="437"/>
      <c r="C19" s="243"/>
      <c r="D19" s="419" t="s">
        <v>400</v>
      </c>
      <c r="E19" s="404"/>
      <c r="F19" s="421" t="s">
        <v>404</v>
      </c>
      <c r="G19" s="433">
        <f>SUM(H19:N19)</f>
        <v>46767</v>
      </c>
      <c r="H19" s="436">
        <v>22088</v>
      </c>
      <c r="I19" s="436">
        <v>2335</v>
      </c>
      <c r="J19" s="436">
        <v>2233</v>
      </c>
      <c r="K19" s="436">
        <v>2023</v>
      </c>
      <c r="L19" s="436">
        <v>6246</v>
      </c>
      <c r="M19" s="436">
        <v>4265</v>
      </c>
      <c r="N19" s="436">
        <v>7577</v>
      </c>
      <c r="O19" s="434"/>
    </row>
    <row r="20" spans="1:15" s="435" customFormat="1" ht="3" customHeight="1">
      <c r="A20" s="391"/>
      <c r="B20" s="391"/>
      <c r="C20" s="391"/>
      <c r="D20" s="416"/>
      <c r="E20" s="404"/>
      <c r="F20" s="391"/>
      <c r="G20" s="407"/>
      <c r="H20" s="407"/>
      <c r="I20" s="407"/>
      <c r="J20" s="407"/>
      <c r="K20" s="407"/>
      <c r="L20" s="407"/>
      <c r="M20" s="407"/>
      <c r="N20" s="407"/>
      <c r="O20" s="434"/>
    </row>
    <row r="21" spans="1:15" s="439" customFormat="1" ht="11.25" customHeight="1">
      <c r="A21" s="1286" t="s">
        <v>708</v>
      </c>
      <c r="B21" s="1286"/>
      <c r="C21" s="1306"/>
      <c r="D21" s="419" t="s">
        <v>400</v>
      </c>
      <c r="E21" s="404"/>
      <c r="F21" s="421" t="s">
        <v>679</v>
      </c>
      <c r="G21" s="433">
        <f>SUM(H21:N21)</f>
        <v>25</v>
      </c>
      <c r="H21" s="436">
        <v>9</v>
      </c>
      <c r="I21" s="436">
        <v>2</v>
      </c>
      <c r="J21" s="436">
        <v>7</v>
      </c>
      <c r="K21" s="436">
        <v>1</v>
      </c>
      <c r="L21" s="436">
        <v>0</v>
      </c>
      <c r="M21" s="436">
        <v>1</v>
      </c>
      <c r="N21" s="436">
        <v>5</v>
      </c>
      <c r="O21" s="401"/>
    </row>
    <row r="22" spans="1:15" s="442" customFormat="1" ht="11.25" customHeight="1">
      <c r="A22" s="437"/>
      <c r="B22" s="1307"/>
      <c r="C22" s="1285"/>
      <c r="D22" s="441"/>
      <c r="E22" s="403"/>
      <c r="F22" s="421" t="s">
        <v>404</v>
      </c>
      <c r="G22" s="433">
        <f>SUM(H22:N22)</f>
        <v>115</v>
      </c>
      <c r="H22" s="436">
        <v>53</v>
      </c>
      <c r="I22" s="436">
        <v>7</v>
      </c>
      <c r="J22" s="436">
        <v>20</v>
      </c>
      <c r="K22" s="436">
        <v>9</v>
      </c>
      <c r="L22" s="436">
        <v>0</v>
      </c>
      <c r="M22" s="436">
        <v>3</v>
      </c>
      <c r="N22" s="436">
        <v>23</v>
      </c>
      <c r="O22" s="401"/>
    </row>
    <row r="23" spans="1:15" s="435" customFormat="1" ht="3" customHeight="1">
      <c r="A23" s="437"/>
      <c r="B23" s="440"/>
      <c r="C23" s="421"/>
      <c r="D23" s="441"/>
      <c r="E23" s="403"/>
      <c r="F23" s="438"/>
      <c r="G23" s="433"/>
      <c r="H23" s="433"/>
      <c r="I23" s="433"/>
      <c r="J23" s="433"/>
      <c r="K23" s="433"/>
      <c r="L23" s="433"/>
      <c r="M23" s="433"/>
      <c r="N23" s="433"/>
      <c r="O23" s="434"/>
    </row>
    <row r="24" spans="1:15" s="435" customFormat="1" ht="11.25" customHeight="1">
      <c r="A24" s="1285" t="s">
        <v>709</v>
      </c>
      <c r="B24" s="1285"/>
      <c r="C24" s="1285"/>
      <c r="D24" s="441"/>
      <c r="E24" s="403"/>
      <c r="F24" s="438"/>
      <c r="G24" s="433"/>
      <c r="H24" s="433"/>
      <c r="I24" s="433"/>
      <c r="J24" s="433"/>
      <c r="K24" s="433"/>
      <c r="L24" s="433"/>
      <c r="M24" s="433"/>
      <c r="N24" s="433"/>
      <c r="O24" s="434"/>
    </row>
    <row r="25" spans="1:15" s="435" customFormat="1" ht="11.25" customHeight="1">
      <c r="A25" s="437"/>
      <c r="B25" s="1291" t="s">
        <v>710</v>
      </c>
      <c r="C25" s="1291"/>
      <c r="D25" s="441"/>
      <c r="E25" s="403"/>
      <c r="F25" s="438"/>
      <c r="G25" s="433"/>
      <c r="H25" s="433"/>
      <c r="I25" s="433"/>
      <c r="J25" s="433"/>
      <c r="K25" s="433"/>
      <c r="L25" s="433"/>
      <c r="M25" s="433"/>
      <c r="N25" s="433"/>
      <c r="O25" s="434"/>
    </row>
    <row r="26" spans="1:15" s="435" customFormat="1" ht="11.25" customHeight="1">
      <c r="A26" s="437"/>
      <c r="B26" s="1291" t="s">
        <v>711</v>
      </c>
      <c r="C26" s="1291"/>
      <c r="D26" s="441"/>
      <c r="E26" s="403"/>
      <c r="F26" s="438"/>
      <c r="G26" s="433"/>
      <c r="H26" s="433"/>
      <c r="I26" s="433"/>
      <c r="J26" s="433"/>
      <c r="K26" s="433"/>
      <c r="L26" s="433"/>
      <c r="M26" s="433"/>
      <c r="N26" s="433"/>
      <c r="O26" s="434"/>
    </row>
    <row r="27" spans="1:15" s="391" customFormat="1" ht="3" customHeight="1">
      <c r="A27" s="437"/>
      <c r="B27" s="419"/>
      <c r="C27" s="419"/>
      <c r="D27" s="441"/>
      <c r="E27" s="403"/>
      <c r="F27" s="438"/>
      <c r="G27" s="433"/>
      <c r="H27" s="433"/>
      <c r="I27" s="433"/>
      <c r="J27" s="433"/>
      <c r="K27" s="433"/>
      <c r="L27" s="433"/>
      <c r="M27" s="433"/>
      <c r="N27" s="433"/>
      <c r="O27" s="401"/>
    </row>
    <row r="28" spans="1:15" s="391" customFormat="1" ht="11.25" customHeight="1">
      <c r="A28" s="437"/>
      <c r="B28" s="1308" t="s">
        <v>713</v>
      </c>
      <c r="C28" s="1309"/>
      <c r="D28" s="441"/>
      <c r="E28" s="403"/>
      <c r="F28" s="421" t="s">
        <v>706</v>
      </c>
      <c r="G28" s="433">
        <f>SUM(H28:N28)</f>
        <v>2181</v>
      </c>
      <c r="H28" s="436">
        <v>901</v>
      </c>
      <c r="I28" s="436">
        <v>162</v>
      </c>
      <c r="J28" s="436">
        <v>121</v>
      </c>
      <c r="K28" s="436">
        <v>121</v>
      </c>
      <c r="L28" s="436">
        <v>405</v>
      </c>
      <c r="M28" s="436">
        <v>161</v>
      </c>
      <c r="N28" s="436">
        <v>310</v>
      </c>
      <c r="O28" s="401"/>
    </row>
    <row r="29" spans="1:15" s="391" customFormat="1" ht="11.25" customHeight="1">
      <c r="A29" s="437"/>
      <c r="B29" s="440"/>
      <c r="C29" s="421"/>
      <c r="D29" s="441"/>
      <c r="E29" s="403"/>
      <c r="F29" s="421" t="s">
        <v>712</v>
      </c>
      <c r="G29" s="433">
        <f>SUM(H29:N29)</f>
        <v>16539</v>
      </c>
      <c r="H29" s="436">
        <v>6820</v>
      </c>
      <c r="I29" s="436">
        <v>1150</v>
      </c>
      <c r="J29" s="436">
        <v>1020</v>
      </c>
      <c r="K29" s="436">
        <v>852</v>
      </c>
      <c r="L29" s="436">
        <v>2854</v>
      </c>
      <c r="M29" s="436">
        <v>1255</v>
      </c>
      <c r="N29" s="436">
        <v>2588</v>
      </c>
      <c r="O29" s="401"/>
    </row>
    <row r="30" spans="1:24" ht="4.5" customHeight="1">
      <c r="A30" s="429" t="s">
        <v>408</v>
      </c>
      <c r="B30" s="226"/>
      <c r="C30" s="402"/>
      <c r="D30" s="402"/>
      <c r="E30" s="402"/>
      <c r="F30" s="402"/>
      <c r="G30" s="402"/>
      <c r="H30" s="402"/>
      <c r="I30" s="402"/>
      <c r="J30" s="402"/>
      <c r="K30" s="402"/>
      <c r="L30" s="402"/>
      <c r="M30" s="391"/>
      <c r="N30" s="391"/>
      <c r="O30" s="430"/>
      <c r="P30" s="430"/>
      <c r="Q30" s="430"/>
      <c r="R30" s="430"/>
      <c r="S30" s="430"/>
      <c r="T30" s="430"/>
      <c r="U30" s="430"/>
      <c r="V30" s="430"/>
      <c r="W30" s="430"/>
      <c r="X30" s="430"/>
    </row>
    <row r="31" spans="1:14" ht="11.25" customHeight="1">
      <c r="A31" s="1288" t="s">
        <v>714</v>
      </c>
      <c r="B31" s="1288"/>
      <c r="C31" s="1288"/>
      <c r="D31" s="1288"/>
      <c r="E31" s="1288"/>
      <c r="F31" s="1288"/>
      <c r="G31" s="1288"/>
      <c r="H31" s="1288"/>
      <c r="I31" s="1288"/>
      <c r="J31" s="1288"/>
      <c r="K31" s="1288"/>
      <c r="L31" s="1288"/>
      <c r="M31" s="1288"/>
      <c r="N31" s="1288"/>
    </row>
    <row r="32" spans="1:14" ht="11.25">
      <c r="A32" s="1288"/>
      <c r="B32" s="1288"/>
      <c r="C32" s="1288"/>
      <c r="D32" s="1288"/>
      <c r="E32" s="1288"/>
      <c r="F32" s="1288"/>
      <c r="G32" s="1288"/>
      <c r="H32" s="1288"/>
      <c r="I32" s="1288"/>
      <c r="J32" s="1288"/>
      <c r="K32" s="1288"/>
      <c r="L32" s="1288"/>
      <c r="M32" s="1288"/>
      <c r="N32" s="1288"/>
    </row>
    <row r="33" spans="1:14" ht="11.25" customHeight="1">
      <c r="A33" s="1288"/>
      <c r="B33" s="1288"/>
      <c r="C33" s="1288"/>
      <c r="D33" s="1288"/>
      <c r="E33" s="1288"/>
      <c r="F33" s="1288"/>
      <c r="G33" s="1288"/>
      <c r="H33" s="1288"/>
      <c r="I33" s="1288"/>
      <c r="J33" s="1288"/>
      <c r="K33" s="1288"/>
      <c r="L33" s="1288"/>
      <c r="M33" s="1288"/>
      <c r="N33" s="1288"/>
    </row>
    <row r="34" spans="1:2" ht="10.5" customHeight="1">
      <c r="A34" s="431"/>
      <c r="B34" s="431"/>
    </row>
    <row r="35" spans="1:2" ht="10.5" customHeight="1">
      <c r="A35" s="431"/>
      <c r="B35" s="431"/>
    </row>
  </sheetData>
  <sheetProtection/>
  <mergeCells count="23">
    <mergeCell ref="N6:N7"/>
    <mergeCell ref="B13:C13"/>
    <mergeCell ref="A9:C9"/>
    <mergeCell ref="B26:C26"/>
    <mergeCell ref="L6:L7"/>
    <mergeCell ref="M6:M7"/>
    <mergeCell ref="B17:C17"/>
    <mergeCell ref="A31:N33"/>
    <mergeCell ref="A21:C21"/>
    <mergeCell ref="B22:C22"/>
    <mergeCell ref="B28:C28"/>
    <mergeCell ref="A24:C24"/>
    <mergeCell ref="B25:C25"/>
    <mergeCell ref="A2:N2"/>
    <mergeCell ref="A5:C7"/>
    <mergeCell ref="D5:D7"/>
    <mergeCell ref="E5:F7"/>
    <mergeCell ref="G5:G7"/>
    <mergeCell ref="H6:H7"/>
    <mergeCell ref="I6:I7"/>
    <mergeCell ref="J6:J7"/>
    <mergeCell ref="K6:K7"/>
    <mergeCell ref="A3:N3"/>
  </mergeCells>
  <printOptions/>
  <pageMargins left="0.4330708661417323" right="0.4330708661417323" top="0.5118110236220472" bottom="0.1968503937007874" header="0.5118110236220472" footer="0.5118110236220472"/>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U92"/>
  <sheetViews>
    <sheetView workbookViewId="0" topLeftCell="A1">
      <selection activeCell="K14" sqref="K14"/>
    </sheetView>
  </sheetViews>
  <sheetFormatPr defaultColWidth="12" defaultRowHeight="11.25"/>
  <cols>
    <col min="1" max="1" width="2.33203125" style="447" customWidth="1"/>
    <col min="2" max="2" width="5.16015625" style="447" customWidth="1"/>
    <col min="3" max="3" width="17.33203125" style="447" customWidth="1"/>
    <col min="4" max="4" width="1.0078125" style="447" customWidth="1"/>
    <col min="5" max="5" width="8.83203125" style="447" customWidth="1"/>
    <col min="6" max="18" width="5.83203125" style="447" customWidth="1"/>
    <col min="19" max="19" width="6.83203125" style="447" customWidth="1"/>
    <col min="20" max="16384" width="13.33203125" style="447" customWidth="1"/>
  </cols>
  <sheetData>
    <row r="1" spans="1:20" ht="12.75">
      <c r="A1" s="443" t="s">
        <v>715</v>
      </c>
      <c r="B1" s="444"/>
      <c r="C1" s="445"/>
      <c r="D1" s="445"/>
      <c r="E1" s="445"/>
      <c r="F1" s="445"/>
      <c r="G1" s="445"/>
      <c r="H1" s="445"/>
      <c r="I1" s="445"/>
      <c r="J1" s="445"/>
      <c r="K1" s="445"/>
      <c r="L1" s="445"/>
      <c r="M1" s="445"/>
      <c r="N1" s="445"/>
      <c r="O1" s="445"/>
      <c r="P1" s="445"/>
      <c r="Q1" s="445"/>
      <c r="R1" s="445"/>
      <c r="S1" s="445"/>
      <c r="T1" s="446"/>
    </row>
    <row r="2" spans="1:19" ht="13.5" customHeight="1">
      <c r="A2" s="1321" t="s">
        <v>402</v>
      </c>
      <c r="B2" s="1321"/>
      <c r="C2" s="1321"/>
      <c r="D2" s="1321"/>
      <c r="E2" s="1321"/>
      <c r="F2" s="1321"/>
      <c r="G2" s="1321"/>
      <c r="H2" s="1321"/>
      <c r="I2" s="1321"/>
      <c r="J2" s="1321"/>
      <c r="K2" s="1321"/>
      <c r="L2" s="1321"/>
      <c r="M2" s="1321"/>
      <c r="N2" s="1321"/>
      <c r="O2" s="1321"/>
      <c r="P2" s="1321"/>
      <c r="Q2" s="1321"/>
      <c r="R2" s="1321"/>
      <c r="S2" s="1321"/>
    </row>
    <row r="3" spans="1:19" ht="13.5" customHeight="1">
      <c r="A3" s="445"/>
      <c r="B3" s="445"/>
      <c r="C3" s="448"/>
      <c r="D3" s="448"/>
      <c r="E3" s="448"/>
      <c r="F3" s="448"/>
      <c r="G3" s="448"/>
      <c r="H3" s="448"/>
      <c r="I3" s="448"/>
      <c r="J3" s="448"/>
      <c r="K3" s="448"/>
      <c r="L3" s="448"/>
      <c r="M3" s="448"/>
      <c r="N3" s="449"/>
      <c r="O3" s="448"/>
      <c r="P3" s="448"/>
      <c r="Q3" s="448"/>
      <c r="R3" s="448"/>
      <c r="S3" s="449"/>
    </row>
    <row r="4" spans="1:19" ht="14.25" customHeight="1">
      <c r="A4" s="83" t="s">
        <v>716</v>
      </c>
      <c r="B4" s="83"/>
      <c r="C4" s="448"/>
      <c r="D4" s="448"/>
      <c r="E4" s="448"/>
      <c r="F4" s="448"/>
      <c r="G4" s="448"/>
      <c r="H4" s="448"/>
      <c r="I4" s="448"/>
      <c r="J4" s="448"/>
      <c r="K4" s="448"/>
      <c r="L4" s="448"/>
      <c r="M4" s="448"/>
      <c r="N4" s="448"/>
      <c r="O4" s="448"/>
      <c r="P4" s="448"/>
      <c r="Q4" s="448"/>
      <c r="R4" s="448"/>
      <c r="S4" s="448"/>
    </row>
    <row r="5" spans="1:19" ht="7.5" customHeight="1">
      <c r="A5" s="445"/>
      <c r="B5" s="445"/>
      <c r="C5" s="445"/>
      <c r="D5" s="445"/>
      <c r="E5" s="445"/>
      <c r="F5" s="445"/>
      <c r="G5" s="445"/>
      <c r="H5" s="445"/>
      <c r="I5" s="445"/>
      <c r="J5" s="445"/>
      <c r="K5" s="445"/>
      <c r="L5" s="445"/>
      <c r="M5" s="445"/>
      <c r="N5" s="445"/>
      <c r="O5" s="445"/>
      <c r="P5" s="445"/>
      <c r="Q5" s="445"/>
      <c r="R5" s="445"/>
      <c r="S5" s="445"/>
    </row>
    <row r="6" spans="1:19" s="450" customFormat="1" ht="12" customHeight="1">
      <c r="A6" s="1322" t="s">
        <v>717</v>
      </c>
      <c r="B6" s="1322"/>
      <c r="C6" s="1323"/>
      <c r="D6" s="1327"/>
      <c r="E6" s="1330" t="s">
        <v>718</v>
      </c>
      <c r="F6" s="1331" t="s">
        <v>719</v>
      </c>
      <c r="G6" s="1332"/>
      <c r="H6" s="1332"/>
      <c r="I6" s="1332"/>
      <c r="J6" s="1332"/>
      <c r="K6" s="1332"/>
      <c r="L6" s="1332"/>
      <c r="M6" s="1332"/>
      <c r="N6" s="1332"/>
      <c r="O6" s="1332"/>
      <c r="P6" s="1332"/>
      <c r="Q6" s="1332"/>
      <c r="R6" s="1332"/>
      <c r="S6" s="1332"/>
    </row>
    <row r="7" spans="1:19" s="450" customFormat="1" ht="12" customHeight="1">
      <c r="A7" s="1324"/>
      <c r="B7" s="1324"/>
      <c r="C7" s="1324"/>
      <c r="D7" s="1328"/>
      <c r="E7" s="1312"/>
      <c r="F7" s="1311">
        <v>1</v>
      </c>
      <c r="G7" s="1311">
        <v>2</v>
      </c>
      <c r="H7" s="1311">
        <v>3</v>
      </c>
      <c r="I7" s="1311">
        <v>4</v>
      </c>
      <c r="J7" s="1311">
        <v>5</v>
      </c>
      <c r="K7" s="1311">
        <v>6</v>
      </c>
      <c r="L7" s="1311">
        <v>7</v>
      </c>
      <c r="M7" s="1311">
        <v>8</v>
      </c>
      <c r="N7" s="1311">
        <v>9</v>
      </c>
      <c r="O7" s="1311">
        <v>10</v>
      </c>
      <c r="P7" s="452">
        <v>11</v>
      </c>
      <c r="Q7" s="452">
        <v>16</v>
      </c>
      <c r="R7" s="452">
        <v>20</v>
      </c>
      <c r="S7" s="1314" t="s">
        <v>720</v>
      </c>
    </row>
    <row r="8" spans="1:19" s="450" customFormat="1" ht="12" customHeight="1">
      <c r="A8" s="1325"/>
      <c r="B8" s="1325"/>
      <c r="C8" s="1325"/>
      <c r="D8" s="1328"/>
      <c r="E8" s="1312"/>
      <c r="F8" s="1312"/>
      <c r="G8" s="1312"/>
      <c r="H8" s="1312"/>
      <c r="I8" s="1312"/>
      <c r="J8" s="1312"/>
      <c r="K8" s="1312"/>
      <c r="L8" s="1312"/>
      <c r="M8" s="1312"/>
      <c r="N8" s="1312"/>
      <c r="O8" s="1312"/>
      <c r="P8" s="1317" t="s">
        <v>721</v>
      </c>
      <c r="Q8" s="1318"/>
      <c r="R8" s="1319"/>
      <c r="S8" s="1315"/>
    </row>
    <row r="9" spans="1:19" s="450" customFormat="1" ht="12" customHeight="1">
      <c r="A9" s="1326"/>
      <c r="B9" s="1326"/>
      <c r="C9" s="1326"/>
      <c r="D9" s="1329"/>
      <c r="E9" s="1313"/>
      <c r="F9" s="1313"/>
      <c r="G9" s="1313"/>
      <c r="H9" s="1313"/>
      <c r="I9" s="1313"/>
      <c r="J9" s="1313"/>
      <c r="K9" s="1313"/>
      <c r="L9" s="1313"/>
      <c r="M9" s="1313"/>
      <c r="N9" s="1313"/>
      <c r="O9" s="1313"/>
      <c r="P9" s="452">
        <v>15</v>
      </c>
      <c r="Q9" s="452">
        <v>19</v>
      </c>
      <c r="R9" s="452">
        <v>24</v>
      </c>
      <c r="S9" s="1316"/>
    </row>
    <row r="10" spans="1:19" s="450" customFormat="1" ht="6" customHeight="1">
      <c r="A10" s="453"/>
      <c r="B10" s="453"/>
      <c r="C10" s="453"/>
      <c r="D10" s="453"/>
      <c r="E10" s="454"/>
      <c r="F10" s="453"/>
      <c r="G10" s="453"/>
      <c r="H10" s="453"/>
      <c r="I10" s="453"/>
      <c r="J10" s="453"/>
      <c r="K10" s="453"/>
      <c r="L10" s="453"/>
      <c r="M10" s="453"/>
      <c r="N10" s="453"/>
      <c r="O10" s="453"/>
      <c r="P10" s="453"/>
      <c r="Q10" s="453"/>
      <c r="R10" s="453"/>
      <c r="S10" s="453"/>
    </row>
    <row r="11" spans="1:19" s="450" customFormat="1" ht="13.5" customHeight="1">
      <c r="A11" s="455" t="s">
        <v>384</v>
      </c>
      <c r="B11" s="456"/>
      <c r="C11" s="457"/>
      <c r="D11" s="457"/>
      <c r="E11" s="457"/>
      <c r="F11" s="457"/>
      <c r="G11" s="457"/>
      <c r="H11" s="457"/>
      <c r="I11" s="458"/>
      <c r="J11" s="458"/>
      <c r="K11" s="458"/>
      <c r="L11" s="458"/>
      <c r="M11" s="457"/>
      <c r="N11" s="457"/>
      <c r="O11" s="457"/>
      <c r="P11" s="457"/>
      <c r="Q11" s="457"/>
      <c r="R11" s="457"/>
      <c r="S11" s="457"/>
    </row>
    <row r="12" spans="1:19" s="450" customFormat="1" ht="6" customHeight="1">
      <c r="A12" s="459"/>
      <c r="B12" s="459"/>
      <c r="C12" s="459"/>
      <c r="D12" s="459"/>
      <c r="E12" s="459"/>
      <c r="F12" s="459"/>
      <c r="G12" s="459"/>
      <c r="H12" s="459"/>
      <c r="I12" s="459"/>
      <c r="J12" s="459"/>
      <c r="K12" s="459"/>
      <c r="L12" s="459"/>
      <c r="M12" s="459"/>
      <c r="N12" s="459"/>
      <c r="O12" s="459"/>
      <c r="P12" s="459"/>
      <c r="Q12" s="459"/>
      <c r="R12" s="459"/>
      <c r="S12" s="459"/>
    </row>
    <row r="13" spans="1:19" s="450" customFormat="1" ht="11.25">
      <c r="A13" s="460" t="s">
        <v>722</v>
      </c>
      <c r="B13" s="460"/>
      <c r="C13" s="458"/>
      <c r="D13" s="459"/>
      <c r="E13" s="461">
        <f>SUM(F13:S13)</f>
        <v>2090</v>
      </c>
      <c r="F13" s="462">
        <v>2</v>
      </c>
      <c r="G13" s="462">
        <v>41</v>
      </c>
      <c r="H13" s="462">
        <v>64</v>
      </c>
      <c r="I13" s="462">
        <v>332</v>
      </c>
      <c r="J13" s="462">
        <v>141</v>
      </c>
      <c r="K13" s="462">
        <v>153</v>
      </c>
      <c r="L13" s="462">
        <v>164</v>
      </c>
      <c r="M13" s="462">
        <v>365</v>
      </c>
      <c r="N13" s="462">
        <v>114</v>
      </c>
      <c r="O13" s="462">
        <v>92</v>
      </c>
      <c r="P13" s="462">
        <v>454</v>
      </c>
      <c r="Q13" s="462">
        <v>135</v>
      </c>
      <c r="R13" s="462">
        <v>31</v>
      </c>
      <c r="S13" s="462">
        <v>2</v>
      </c>
    </row>
    <row r="14" spans="1:19" s="450" customFormat="1" ht="6.75" customHeight="1">
      <c r="A14" s="459"/>
      <c r="B14" s="459"/>
      <c r="C14" s="459"/>
      <c r="D14" s="459"/>
      <c r="E14" s="461"/>
      <c r="F14" s="461"/>
      <c r="G14" s="461"/>
      <c r="H14" s="461"/>
      <c r="I14" s="461"/>
      <c r="J14" s="461"/>
      <c r="K14" s="461"/>
      <c r="L14" s="461"/>
      <c r="M14" s="461"/>
      <c r="N14" s="461"/>
      <c r="O14" s="461"/>
      <c r="P14" s="461"/>
      <c r="Q14" s="461"/>
      <c r="R14" s="461"/>
      <c r="S14" s="461"/>
    </row>
    <row r="15" spans="1:19" s="450" customFormat="1" ht="11.25">
      <c r="A15" s="460" t="s">
        <v>723</v>
      </c>
      <c r="B15" s="460"/>
      <c r="C15" s="458"/>
      <c r="D15" s="459"/>
      <c r="E15" s="461">
        <f>SUM(F15:S15)</f>
        <v>16</v>
      </c>
      <c r="F15" s="462">
        <v>0</v>
      </c>
      <c r="G15" s="462">
        <v>0</v>
      </c>
      <c r="H15" s="462">
        <v>2</v>
      </c>
      <c r="I15" s="462">
        <v>0</v>
      </c>
      <c r="J15" s="462">
        <v>3</v>
      </c>
      <c r="K15" s="462">
        <v>2</v>
      </c>
      <c r="L15" s="462">
        <v>0</v>
      </c>
      <c r="M15" s="462">
        <v>1</v>
      </c>
      <c r="N15" s="462">
        <v>4</v>
      </c>
      <c r="O15" s="462">
        <v>2</v>
      </c>
      <c r="P15" s="462">
        <v>1</v>
      </c>
      <c r="Q15" s="462">
        <v>1</v>
      </c>
      <c r="R15" s="462">
        <v>0</v>
      </c>
      <c r="S15" s="462">
        <v>0</v>
      </c>
    </row>
    <row r="16" spans="1:19" s="450" customFormat="1" ht="6.75" customHeight="1">
      <c r="A16" s="460"/>
      <c r="B16" s="460"/>
      <c r="C16" s="458"/>
      <c r="D16" s="459"/>
      <c r="E16" s="461"/>
      <c r="F16" s="461"/>
      <c r="G16" s="461"/>
      <c r="H16" s="461"/>
      <c r="I16" s="461"/>
      <c r="J16" s="461"/>
      <c r="K16" s="461"/>
      <c r="L16" s="461"/>
      <c r="M16" s="461"/>
      <c r="N16" s="461"/>
      <c r="O16" s="461"/>
      <c r="P16" s="461"/>
      <c r="Q16" s="461"/>
      <c r="R16" s="461"/>
      <c r="S16" s="461"/>
    </row>
    <row r="17" spans="1:19" s="450" customFormat="1" ht="11.25">
      <c r="A17" s="460" t="s">
        <v>724</v>
      </c>
      <c r="B17" s="460"/>
      <c r="C17" s="458"/>
      <c r="D17" s="459"/>
      <c r="E17" s="461">
        <f>SUM(F17:S17)</f>
        <v>5</v>
      </c>
      <c r="F17" s="462">
        <v>0</v>
      </c>
      <c r="G17" s="462">
        <v>0</v>
      </c>
      <c r="H17" s="462">
        <v>2</v>
      </c>
      <c r="I17" s="462">
        <v>0</v>
      </c>
      <c r="J17" s="462">
        <v>1</v>
      </c>
      <c r="K17" s="462">
        <v>2</v>
      </c>
      <c r="L17" s="462">
        <v>0</v>
      </c>
      <c r="M17" s="462">
        <v>0</v>
      </c>
      <c r="N17" s="462">
        <v>0</v>
      </c>
      <c r="O17" s="462">
        <v>0</v>
      </c>
      <c r="P17" s="462">
        <v>0</v>
      </c>
      <c r="Q17" s="462">
        <v>0</v>
      </c>
      <c r="R17" s="462">
        <v>0</v>
      </c>
      <c r="S17" s="462">
        <v>0</v>
      </c>
    </row>
    <row r="18" spans="1:19" s="450" customFormat="1" ht="6.75" customHeight="1">
      <c r="A18" s="460"/>
      <c r="B18" s="460"/>
      <c r="C18" s="458"/>
      <c r="D18" s="459"/>
      <c r="E18" s="461"/>
      <c r="F18" s="461"/>
      <c r="G18" s="461"/>
      <c r="H18" s="461"/>
      <c r="I18" s="461"/>
      <c r="J18" s="461"/>
      <c r="K18" s="461"/>
      <c r="L18" s="461"/>
      <c r="M18" s="461"/>
      <c r="N18" s="461"/>
      <c r="O18" s="461"/>
      <c r="P18" s="461"/>
      <c r="Q18" s="461"/>
      <c r="R18" s="461"/>
      <c r="S18" s="461"/>
    </row>
    <row r="19" spans="1:19" s="450" customFormat="1" ht="11.25">
      <c r="A19" s="460" t="s">
        <v>725</v>
      </c>
      <c r="B19" s="460"/>
      <c r="C19" s="458"/>
      <c r="D19" s="459"/>
      <c r="E19" s="461">
        <f>SUM(F19:S19)</f>
        <v>13</v>
      </c>
      <c r="F19" s="462">
        <v>0</v>
      </c>
      <c r="G19" s="462">
        <v>1</v>
      </c>
      <c r="H19" s="462">
        <v>1</v>
      </c>
      <c r="I19" s="462">
        <v>1</v>
      </c>
      <c r="J19" s="462">
        <v>0</v>
      </c>
      <c r="K19" s="462">
        <v>1</v>
      </c>
      <c r="L19" s="462">
        <v>1</v>
      </c>
      <c r="M19" s="462">
        <v>2</v>
      </c>
      <c r="N19" s="462">
        <v>2</v>
      </c>
      <c r="O19" s="462">
        <v>0</v>
      </c>
      <c r="P19" s="462">
        <v>3</v>
      </c>
      <c r="Q19" s="462">
        <v>1</v>
      </c>
      <c r="R19" s="462">
        <v>0</v>
      </c>
      <c r="S19" s="462">
        <v>0</v>
      </c>
    </row>
    <row r="20" spans="1:19" s="450" customFormat="1" ht="6.75" customHeight="1">
      <c r="A20" s="460"/>
      <c r="B20" s="460"/>
      <c r="C20" s="458"/>
      <c r="D20" s="459"/>
      <c r="E20" s="461"/>
      <c r="F20" s="461"/>
      <c r="G20" s="461"/>
      <c r="H20" s="461"/>
      <c r="I20" s="461"/>
      <c r="J20" s="461"/>
      <c r="K20" s="461"/>
      <c r="L20" s="461"/>
      <c r="M20" s="461"/>
      <c r="N20" s="461"/>
      <c r="O20" s="461"/>
      <c r="P20" s="461"/>
      <c r="Q20" s="461"/>
      <c r="R20" s="461"/>
      <c r="S20" s="461"/>
    </row>
    <row r="21" spans="1:19" s="450" customFormat="1" ht="11.25">
      <c r="A21" s="460" t="s">
        <v>726</v>
      </c>
      <c r="B21" s="460"/>
      <c r="C21" s="458"/>
      <c r="D21" s="459"/>
      <c r="E21" s="461">
        <f>SUM(F21:S21)</f>
        <v>255</v>
      </c>
      <c r="F21" s="462">
        <v>0</v>
      </c>
      <c r="G21" s="462">
        <v>0</v>
      </c>
      <c r="H21" s="462">
        <v>2</v>
      </c>
      <c r="I21" s="462">
        <v>3</v>
      </c>
      <c r="J21" s="462">
        <v>0</v>
      </c>
      <c r="K21" s="462">
        <v>3</v>
      </c>
      <c r="L21" s="462">
        <v>5</v>
      </c>
      <c r="M21" s="462">
        <v>4</v>
      </c>
      <c r="N21" s="462">
        <v>9</v>
      </c>
      <c r="O21" s="462">
        <v>7</v>
      </c>
      <c r="P21" s="462">
        <v>81</v>
      </c>
      <c r="Q21" s="462">
        <v>73</v>
      </c>
      <c r="R21" s="462">
        <v>51</v>
      </c>
      <c r="S21" s="462">
        <v>17</v>
      </c>
    </row>
    <row r="22" spans="1:19" s="450" customFormat="1" ht="6.75" customHeight="1">
      <c r="A22" s="463"/>
      <c r="B22" s="463"/>
      <c r="C22" s="459"/>
      <c r="D22" s="459"/>
      <c r="E22" s="461"/>
      <c r="F22" s="461"/>
      <c r="G22" s="461"/>
      <c r="H22" s="461"/>
      <c r="I22" s="461"/>
      <c r="J22" s="461"/>
      <c r="K22" s="461"/>
      <c r="L22" s="461"/>
      <c r="M22" s="461"/>
      <c r="N22" s="461"/>
      <c r="O22" s="461"/>
      <c r="P22" s="461"/>
      <c r="Q22" s="461"/>
      <c r="R22" s="461"/>
      <c r="S22" s="461"/>
    </row>
    <row r="23" spans="1:19" s="450" customFormat="1" ht="11.25" customHeight="1">
      <c r="A23" s="460" t="s">
        <v>727</v>
      </c>
      <c r="B23" s="460"/>
      <c r="C23" s="458"/>
      <c r="D23" s="459"/>
      <c r="E23" s="461">
        <f>SUM(F23:S23)</f>
        <v>1</v>
      </c>
      <c r="F23" s="462">
        <v>0</v>
      </c>
      <c r="G23" s="462">
        <v>1</v>
      </c>
      <c r="H23" s="462">
        <v>0</v>
      </c>
      <c r="I23" s="462">
        <v>0</v>
      </c>
      <c r="J23" s="462">
        <v>0</v>
      </c>
      <c r="K23" s="462">
        <v>0</v>
      </c>
      <c r="L23" s="462">
        <v>0</v>
      </c>
      <c r="M23" s="462">
        <v>0</v>
      </c>
      <c r="N23" s="462">
        <v>0</v>
      </c>
      <c r="O23" s="462">
        <v>0</v>
      </c>
      <c r="P23" s="462">
        <v>0</v>
      </c>
      <c r="Q23" s="462">
        <v>0</v>
      </c>
      <c r="R23" s="462">
        <v>0</v>
      </c>
      <c r="S23" s="462">
        <v>0</v>
      </c>
    </row>
    <row r="24" spans="1:19" s="450" customFormat="1" ht="6.75" customHeight="1">
      <c r="A24" s="463"/>
      <c r="B24" s="463"/>
      <c r="C24" s="459"/>
      <c r="D24" s="459"/>
      <c r="E24" s="461"/>
      <c r="F24" s="461"/>
      <c r="G24" s="461"/>
      <c r="H24" s="461"/>
      <c r="I24" s="461"/>
      <c r="J24" s="461"/>
      <c r="K24" s="461"/>
      <c r="L24" s="461"/>
      <c r="M24" s="461"/>
      <c r="N24" s="461"/>
      <c r="O24" s="461"/>
      <c r="P24" s="461"/>
      <c r="Q24" s="461"/>
      <c r="R24" s="461"/>
      <c r="S24" s="461"/>
    </row>
    <row r="25" spans="1:19" s="450" customFormat="1" ht="11.25">
      <c r="A25" s="460" t="s">
        <v>728</v>
      </c>
      <c r="B25" s="460"/>
      <c r="C25" s="458"/>
      <c r="D25" s="459"/>
      <c r="E25" s="461">
        <f>SUM(F25:S25)</f>
        <v>695</v>
      </c>
      <c r="F25" s="462">
        <v>0</v>
      </c>
      <c r="G25" s="462">
        <v>0</v>
      </c>
      <c r="H25" s="462">
        <v>0</v>
      </c>
      <c r="I25" s="462">
        <v>0</v>
      </c>
      <c r="J25" s="462">
        <v>91</v>
      </c>
      <c r="K25" s="462">
        <v>51</v>
      </c>
      <c r="L25" s="462">
        <v>43</v>
      </c>
      <c r="M25" s="462">
        <v>36</v>
      </c>
      <c r="N25" s="462">
        <v>46</v>
      </c>
      <c r="O25" s="462">
        <v>49</v>
      </c>
      <c r="P25" s="462">
        <v>189</v>
      </c>
      <c r="Q25" s="462">
        <v>108</v>
      </c>
      <c r="R25" s="462">
        <v>66</v>
      </c>
      <c r="S25" s="462">
        <v>16</v>
      </c>
    </row>
    <row r="26" spans="1:19" s="450" customFormat="1" ht="6.75" customHeight="1">
      <c r="A26" s="463"/>
      <c r="B26" s="463"/>
      <c r="C26" s="459"/>
      <c r="D26" s="459"/>
      <c r="E26" s="461"/>
      <c r="F26" s="461"/>
      <c r="G26" s="461"/>
      <c r="H26" s="461"/>
      <c r="I26" s="461"/>
      <c r="J26" s="461"/>
      <c r="K26" s="461"/>
      <c r="L26" s="461"/>
      <c r="M26" s="461"/>
      <c r="N26" s="461"/>
      <c r="O26" s="461"/>
      <c r="P26" s="461"/>
      <c r="Q26" s="461"/>
      <c r="R26" s="461"/>
      <c r="S26" s="461"/>
    </row>
    <row r="27" spans="1:19" s="450" customFormat="1" ht="11.25">
      <c r="A27" s="460" t="s">
        <v>729</v>
      </c>
      <c r="B27" s="460"/>
      <c r="C27" s="458"/>
      <c r="D27" s="459"/>
      <c r="E27" s="461">
        <f>SUM(F27:S27)</f>
        <v>6</v>
      </c>
      <c r="F27" s="462">
        <v>0</v>
      </c>
      <c r="G27" s="462">
        <v>0</v>
      </c>
      <c r="H27" s="462">
        <v>2</v>
      </c>
      <c r="I27" s="462">
        <v>0</v>
      </c>
      <c r="J27" s="462">
        <v>0</v>
      </c>
      <c r="K27" s="462">
        <v>0</v>
      </c>
      <c r="L27" s="462">
        <v>0</v>
      </c>
      <c r="M27" s="462">
        <v>0</v>
      </c>
      <c r="N27" s="462">
        <v>0</v>
      </c>
      <c r="O27" s="462">
        <v>1</v>
      </c>
      <c r="P27" s="462">
        <v>3</v>
      </c>
      <c r="Q27" s="462">
        <v>0</v>
      </c>
      <c r="R27" s="462">
        <v>0</v>
      </c>
      <c r="S27" s="462">
        <v>0</v>
      </c>
    </row>
    <row r="28" spans="1:19" s="450" customFormat="1" ht="6.75" customHeight="1">
      <c r="A28" s="463"/>
      <c r="B28" s="463"/>
      <c r="C28" s="459"/>
      <c r="D28" s="459"/>
      <c r="E28" s="461"/>
      <c r="F28" s="461"/>
      <c r="G28" s="461"/>
      <c r="H28" s="461"/>
      <c r="I28" s="461"/>
      <c r="J28" s="461"/>
      <c r="K28" s="461"/>
      <c r="L28" s="461"/>
      <c r="M28" s="461"/>
      <c r="N28" s="461"/>
      <c r="O28" s="461"/>
      <c r="P28" s="461"/>
      <c r="Q28" s="461"/>
      <c r="R28" s="461"/>
      <c r="S28" s="461"/>
    </row>
    <row r="29" spans="1:19" s="450" customFormat="1" ht="11.25">
      <c r="A29" s="460" t="s">
        <v>730</v>
      </c>
      <c r="B29" s="460"/>
      <c r="C29" s="458"/>
      <c r="D29" s="459"/>
      <c r="E29" s="461">
        <f>SUM(F29:S29)</f>
        <v>1</v>
      </c>
      <c r="F29" s="462">
        <v>0</v>
      </c>
      <c r="G29" s="462">
        <v>0</v>
      </c>
      <c r="H29" s="462">
        <v>0</v>
      </c>
      <c r="I29" s="462">
        <v>0</v>
      </c>
      <c r="J29" s="462">
        <v>0</v>
      </c>
      <c r="K29" s="462">
        <v>0</v>
      </c>
      <c r="L29" s="462">
        <v>0</v>
      </c>
      <c r="M29" s="462">
        <v>0</v>
      </c>
      <c r="N29" s="462">
        <v>0</v>
      </c>
      <c r="O29" s="462">
        <v>0</v>
      </c>
      <c r="P29" s="462">
        <v>1</v>
      </c>
      <c r="Q29" s="462">
        <v>0</v>
      </c>
      <c r="R29" s="462">
        <v>0</v>
      </c>
      <c r="S29" s="462">
        <v>0</v>
      </c>
    </row>
    <row r="30" spans="1:19" s="450" customFormat="1" ht="6.75" customHeight="1">
      <c r="A30" s="459"/>
      <c r="B30" s="459"/>
      <c r="C30" s="459"/>
      <c r="D30" s="459"/>
      <c r="E30" s="461"/>
      <c r="F30" s="461"/>
      <c r="G30" s="461"/>
      <c r="H30" s="461"/>
      <c r="I30" s="461"/>
      <c r="J30" s="461"/>
      <c r="K30" s="461"/>
      <c r="L30" s="461"/>
      <c r="M30" s="461"/>
      <c r="N30" s="461"/>
      <c r="O30" s="461"/>
      <c r="P30" s="461"/>
      <c r="Q30" s="461"/>
      <c r="R30" s="461"/>
      <c r="S30" s="461"/>
    </row>
    <row r="31" spans="1:19" s="450" customFormat="1" ht="11.25">
      <c r="A31" s="459" t="s">
        <v>731</v>
      </c>
      <c r="B31" s="459"/>
      <c r="C31" s="459"/>
      <c r="D31" s="459"/>
      <c r="E31" s="461"/>
      <c r="F31" s="461"/>
      <c r="G31" s="461"/>
      <c r="H31" s="461"/>
      <c r="I31" s="461"/>
      <c r="J31" s="461"/>
      <c r="K31" s="461"/>
      <c r="L31" s="461"/>
      <c r="M31" s="461"/>
      <c r="N31" s="461"/>
      <c r="O31" s="461"/>
      <c r="P31" s="461"/>
      <c r="Q31" s="461"/>
      <c r="R31" s="461"/>
      <c r="S31" s="461"/>
    </row>
    <row r="32" spans="1:19" s="450" customFormat="1" ht="11.25">
      <c r="A32" s="459"/>
      <c r="B32" s="460" t="s">
        <v>732</v>
      </c>
      <c r="C32" s="458"/>
      <c r="D32" s="459"/>
      <c r="E32" s="461">
        <f>SUM(F32:S32)</f>
        <v>14</v>
      </c>
      <c r="F32" s="462">
        <v>9</v>
      </c>
      <c r="G32" s="462">
        <v>2</v>
      </c>
      <c r="H32" s="462">
        <v>3</v>
      </c>
      <c r="I32" s="462">
        <v>0</v>
      </c>
      <c r="J32" s="462">
        <v>0</v>
      </c>
      <c r="K32" s="462">
        <v>0</v>
      </c>
      <c r="L32" s="462">
        <v>0</v>
      </c>
      <c r="M32" s="462">
        <v>0</v>
      </c>
      <c r="N32" s="462">
        <v>0</v>
      </c>
      <c r="O32" s="462">
        <v>0</v>
      </c>
      <c r="P32" s="462">
        <v>0</v>
      </c>
      <c r="Q32" s="462">
        <v>0</v>
      </c>
      <c r="R32" s="462">
        <v>0</v>
      </c>
      <c r="S32" s="462">
        <v>0</v>
      </c>
    </row>
    <row r="33" spans="1:19" s="450" customFormat="1" ht="6.75" customHeight="1">
      <c r="A33" s="459"/>
      <c r="B33" s="459"/>
      <c r="C33" s="459"/>
      <c r="D33" s="459"/>
      <c r="E33" s="461"/>
      <c r="F33" s="461"/>
      <c r="G33" s="461"/>
      <c r="H33" s="461"/>
      <c r="I33" s="461"/>
      <c r="J33" s="461"/>
      <c r="K33" s="461"/>
      <c r="L33" s="461"/>
      <c r="M33" s="461"/>
      <c r="N33" s="461"/>
      <c r="O33" s="461"/>
      <c r="P33" s="461"/>
      <c r="Q33" s="461"/>
      <c r="R33" s="461"/>
      <c r="S33" s="461"/>
    </row>
    <row r="34" spans="1:19" s="450" customFormat="1" ht="11.25" customHeight="1">
      <c r="A34" s="459" t="s">
        <v>733</v>
      </c>
      <c r="B34" s="459"/>
      <c r="C34" s="454"/>
      <c r="D34" s="464"/>
      <c r="E34" s="465"/>
      <c r="F34" s="465"/>
      <c r="G34" s="465"/>
      <c r="H34" s="465"/>
      <c r="I34" s="465"/>
      <c r="J34" s="465"/>
      <c r="K34" s="465"/>
      <c r="L34" s="465"/>
      <c r="M34" s="465"/>
      <c r="N34" s="465"/>
      <c r="O34" s="465"/>
      <c r="P34" s="465"/>
      <c r="Q34" s="465"/>
      <c r="R34" s="465"/>
      <c r="S34" s="466"/>
    </row>
    <row r="35" spans="1:19" s="450" customFormat="1" ht="11.25" customHeight="1">
      <c r="A35" s="459"/>
      <c r="B35" s="460" t="s">
        <v>732</v>
      </c>
      <c r="C35" s="460"/>
      <c r="D35" s="459"/>
      <c r="E35" s="461">
        <f>SUM(F35:S35)</f>
        <v>44</v>
      </c>
      <c r="F35" s="462">
        <v>6</v>
      </c>
      <c r="G35" s="462">
        <v>2</v>
      </c>
      <c r="H35" s="462">
        <v>9</v>
      </c>
      <c r="I35" s="462">
        <v>19</v>
      </c>
      <c r="J35" s="462">
        <v>2</v>
      </c>
      <c r="K35" s="462">
        <v>3</v>
      </c>
      <c r="L35" s="462">
        <v>0</v>
      </c>
      <c r="M35" s="462">
        <v>3</v>
      </c>
      <c r="N35" s="462">
        <v>0</v>
      </c>
      <c r="O35" s="462">
        <v>0</v>
      </c>
      <c r="P35" s="462">
        <v>0</v>
      </c>
      <c r="Q35" s="462">
        <v>0</v>
      </c>
      <c r="R35" s="462">
        <v>0</v>
      </c>
      <c r="S35" s="462">
        <v>0</v>
      </c>
    </row>
    <row r="36" spans="1:21" s="450" customFormat="1" ht="6.75" customHeight="1">
      <c r="A36" s="459"/>
      <c r="B36" s="459"/>
      <c r="C36" s="459"/>
      <c r="D36" s="459"/>
      <c r="E36" s="461"/>
      <c r="F36" s="461"/>
      <c r="G36" s="461"/>
      <c r="H36" s="461"/>
      <c r="I36" s="461"/>
      <c r="J36" s="461"/>
      <c r="K36" s="461"/>
      <c r="L36" s="461"/>
      <c r="M36" s="461"/>
      <c r="N36" s="461"/>
      <c r="O36" s="461"/>
      <c r="P36" s="461"/>
      <c r="Q36" s="461"/>
      <c r="R36" s="461"/>
      <c r="S36" s="461"/>
      <c r="U36" s="467"/>
    </row>
    <row r="37" spans="1:19" s="450" customFormat="1" ht="11.25">
      <c r="A37" s="468" t="s">
        <v>734</v>
      </c>
      <c r="B37" s="468"/>
      <c r="C37" s="468"/>
      <c r="D37" s="451"/>
      <c r="E37" s="461"/>
      <c r="F37" s="461"/>
      <c r="G37" s="461"/>
      <c r="H37" s="461"/>
      <c r="I37" s="461"/>
      <c r="J37" s="461"/>
      <c r="K37" s="461"/>
      <c r="L37" s="461"/>
      <c r="M37" s="461"/>
      <c r="N37" s="461"/>
      <c r="O37" s="461"/>
      <c r="P37" s="461"/>
      <c r="Q37" s="461"/>
      <c r="R37" s="461"/>
      <c r="S37" s="461"/>
    </row>
    <row r="38" spans="1:19" s="450" customFormat="1" ht="11.25">
      <c r="A38" s="459"/>
      <c r="B38" s="460" t="s">
        <v>735</v>
      </c>
      <c r="C38" s="469"/>
      <c r="D38" s="459"/>
      <c r="E38" s="461">
        <f>SUM(F38:S38)</f>
        <v>26</v>
      </c>
      <c r="F38" s="462">
        <v>0</v>
      </c>
      <c r="G38" s="462">
        <v>0</v>
      </c>
      <c r="H38" s="462">
        <v>1</v>
      </c>
      <c r="I38" s="462">
        <v>2</v>
      </c>
      <c r="J38" s="462">
        <v>2</v>
      </c>
      <c r="K38" s="462">
        <v>0</v>
      </c>
      <c r="L38" s="462">
        <v>1</v>
      </c>
      <c r="M38" s="462">
        <v>2</v>
      </c>
      <c r="N38" s="462">
        <v>3</v>
      </c>
      <c r="O38" s="462">
        <v>1</v>
      </c>
      <c r="P38" s="462">
        <v>11</v>
      </c>
      <c r="Q38" s="462">
        <v>1</v>
      </c>
      <c r="R38" s="462">
        <v>2</v>
      </c>
      <c r="S38" s="462">
        <v>0</v>
      </c>
    </row>
    <row r="39" spans="1:19" s="450" customFormat="1" ht="6" customHeight="1">
      <c r="A39" s="459"/>
      <c r="B39" s="459"/>
      <c r="C39" s="459"/>
      <c r="D39" s="459"/>
      <c r="E39" s="461"/>
      <c r="F39" s="461"/>
      <c r="G39" s="461"/>
      <c r="H39" s="461"/>
      <c r="I39" s="461"/>
      <c r="J39" s="461"/>
      <c r="K39" s="461"/>
      <c r="L39" s="461"/>
      <c r="M39" s="461"/>
      <c r="N39" s="461"/>
      <c r="O39" s="461"/>
      <c r="P39" s="461"/>
      <c r="Q39" s="461"/>
      <c r="R39" s="461"/>
      <c r="S39" s="461"/>
    </row>
    <row r="40" spans="1:21" s="473" customFormat="1" ht="12.75" customHeight="1">
      <c r="A40" s="1320" t="s">
        <v>668</v>
      </c>
      <c r="B40" s="1320"/>
      <c r="C40" s="1320"/>
      <c r="D40" s="470"/>
      <c r="E40" s="471">
        <f aca="true" t="shared" si="0" ref="E40:S40">IF(SUM(E13:E38)=SUM(E42:E54),SUM(E13:E38),"Fehler")</f>
        <v>3166</v>
      </c>
      <c r="F40" s="471">
        <f t="shared" si="0"/>
        <v>17</v>
      </c>
      <c r="G40" s="471">
        <f t="shared" si="0"/>
        <v>47</v>
      </c>
      <c r="H40" s="471">
        <f t="shared" si="0"/>
        <v>86</v>
      </c>
      <c r="I40" s="471">
        <f t="shared" si="0"/>
        <v>357</v>
      </c>
      <c r="J40" s="471">
        <f t="shared" si="0"/>
        <v>240</v>
      </c>
      <c r="K40" s="471">
        <f t="shared" si="0"/>
        <v>215</v>
      </c>
      <c r="L40" s="471">
        <f t="shared" si="0"/>
        <v>214</v>
      </c>
      <c r="M40" s="471">
        <f t="shared" si="0"/>
        <v>413</v>
      </c>
      <c r="N40" s="471">
        <f t="shared" si="0"/>
        <v>178</v>
      </c>
      <c r="O40" s="471">
        <f t="shared" si="0"/>
        <v>152</v>
      </c>
      <c r="P40" s="471">
        <f t="shared" si="0"/>
        <v>743</v>
      </c>
      <c r="Q40" s="471">
        <f t="shared" si="0"/>
        <v>319</v>
      </c>
      <c r="R40" s="471">
        <f t="shared" si="0"/>
        <v>150</v>
      </c>
      <c r="S40" s="471">
        <f t="shared" si="0"/>
        <v>35</v>
      </c>
      <c r="T40" s="472"/>
      <c r="U40" s="472"/>
    </row>
    <row r="41" spans="1:19" s="450" customFormat="1" ht="6" customHeight="1">
      <c r="A41" s="459"/>
      <c r="B41" s="459"/>
      <c r="C41" s="459"/>
      <c r="D41" s="459"/>
      <c r="E41" s="461"/>
      <c r="F41" s="461"/>
      <c r="G41" s="461"/>
      <c r="H41" s="461"/>
      <c r="I41" s="461"/>
      <c r="J41" s="461"/>
      <c r="K41" s="461"/>
      <c r="L41" s="461"/>
      <c r="M41" s="461"/>
      <c r="N41" s="461"/>
      <c r="O41" s="461"/>
      <c r="P41" s="461"/>
      <c r="Q41" s="461"/>
      <c r="R41" s="461"/>
      <c r="S41" s="461"/>
    </row>
    <row r="42" spans="1:19" s="450" customFormat="1" ht="11.25">
      <c r="A42" s="218" t="s">
        <v>736</v>
      </c>
      <c r="B42" s="218"/>
      <c r="C42" s="460" t="s">
        <v>448</v>
      </c>
      <c r="D42" s="459"/>
      <c r="E42" s="461">
        <f>SUM(F42:S42)</f>
        <v>923</v>
      </c>
      <c r="F42" s="462">
        <v>5</v>
      </c>
      <c r="G42" s="462">
        <v>11</v>
      </c>
      <c r="H42" s="462">
        <v>14</v>
      </c>
      <c r="I42" s="462">
        <v>66</v>
      </c>
      <c r="J42" s="462">
        <v>45</v>
      </c>
      <c r="K42" s="462">
        <v>43</v>
      </c>
      <c r="L42" s="462">
        <v>42</v>
      </c>
      <c r="M42" s="462">
        <v>128</v>
      </c>
      <c r="N42" s="462">
        <v>52</v>
      </c>
      <c r="O42" s="462">
        <v>51</v>
      </c>
      <c r="P42" s="462">
        <v>273</v>
      </c>
      <c r="Q42" s="462">
        <v>108</v>
      </c>
      <c r="R42" s="462">
        <v>63</v>
      </c>
      <c r="S42" s="462">
        <v>22</v>
      </c>
    </row>
    <row r="43" spans="1:19" s="450" customFormat="1" ht="6.75" customHeight="1">
      <c r="A43" s="459"/>
      <c r="B43" s="459"/>
      <c r="C43" s="459"/>
      <c r="D43" s="459"/>
      <c r="E43" s="461"/>
      <c r="F43" s="461"/>
      <c r="G43" s="461"/>
      <c r="H43" s="461"/>
      <c r="I43" s="461"/>
      <c r="J43" s="461"/>
      <c r="K43" s="461"/>
      <c r="L43" s="461"/>
      <c r="M43" s="461"/>
      <c r="N43" s="461"/>
      <c r="O43" s="461"/>
      <c r="P43" s="461"/>
      <c r="Q43" s="461"/>
      <c r="R43" s="461"/>
      <c r="S43" s="461"/>
    </row>
    <row r="44" spans="1:19" s="450" customFormat="1" ht="11.25">
      <c r="A44" s="474"/>
      <c r="B44" s="474"/>
      <c r="C44" s="460" t="s">
        <v>449</v>
      </c>
      <c r="D44" s="459"/>
      <c r="E44" s="461">
        <f>SUM(F44:S44)</f>
        <v>365</v>
      </c>
      <c r="F44" s="462">
        <v>1</v>
      </c>
      <c r="G44" s="462">
        <v>5</v>
      </c>
      <c r="H44" s="462">
        <v>16</v>
      </c>
      <c r="I44" s="462">
        <v>72</v>
      </c>
      <c r="J44" s="462">
        <v>33</v>
      </c>
      <c r="K44" s="462">
        <v>23</v>
      </c>
      <c r="L44" s="462">
        <v>28</v>
      </c>
      <c r="M44" s="462">
        <v>38</v>
      </c>
      <c r="N44" s="462">
        <v>22</v>
      </c>
      <c r="O44" s="462">
        <v>12</v>
      </c>
      <c r="P44" s="462">
        <v>66</v>
      </c>
      <c r="Q44" s="462">
        <v>34</v>
      </c>
      <c r="R44" s="462">
        <v>13</v>
      </c>
      <c r="S44" s="462">
        <v>2</v>
      </c>
    </row>
    <row r="45" spans="1:19" s="450" customFormat="1" ht="6.75" customHeight="1">
      <c r="A45" s="474"/>
      <c r="B45" s="474"/>
      <c r="C45" s="460"/>
      <c r="D45" s="459"/>
      <c r="E45" s="461"/>
      <c r="F45" s="461"/>
      <c r="G45" s="461"/>
      <c r="H45" s="461"/>
      <c r="I45" s="461"/>
      <c r="J45" s="461"/>
      <c r="K45" s="461"/>
      <c r="L45" s="461"/>
      <c r="M45" s="461"/>
      <c r="N45" s="461"/>
      <c r="O45" s="461"/>
      <c r="P45" s="461"/>
      <c r="Q45" s="461"/>
      <c r="R45" s="461"/>
      <c r="S45" s="461"/>
    </row>
    <row r="46" spans="1:19" s="450" customFormat="1" ht="11.25">
      <c r="A46" s="474" t="s">
        <v>737</v>
      </c>
      <c r="B46" s="474"/>
      <c r="C46" s="460" t="s">
        <v>450</v>
      </c>
      <c r="D46" s="459"/>
      <c r="E46" s="461">
        <f>SUM(F46:S46)</f>
        <v>340</v>
      </c>
      <c r="F46" s="462">
        <v>6</v>
      </c>
      <c r="G46" s="462">
        <v>19</v>
      </c>
      <c r="H46" s="462">
        <v>13</v>
      </c>
      <c r="I46" s="462">
        <v>45</v>
      </c>
      <c r="J46" s="462">
        <v>29</v>
      </c>
      <c r="K46" s="462">
        <v>35</v>
      </c>
      <c r="L46" s="462">
        <v>28</v>
      </c>
      <c r="M46" s="462">
        <v>34</v>
      </c>
      <c r="N46" s="462">
        <v>19</v>
      </c>
      <c r="O46" s="462">
        <v>21</v>
      </c>
      <c r="P46" s="462">
        <v>60</v>
      </c>
      <c r="Q46" s="462">
        <v>19</v>
      </c>
      <c r="R46" s="462">
        <v>10</v>
      </c>
      <c r="S46" s="462">
        <v>2</v>
      </c>
    </row>
    <row r="47" spans="1:19" s="450" customFormat="1" ht="6.75" customHeight="1">
      <c r="A47" s="474"/>
      <c r="B47" s="474"/>
      <c r="C47" s="460"/>
      <c r="D47" s="459"/>
      <c r="E47" s="461"/>
      <c r="F47" s="461"/>
      <c r="G47" s="461"/>
      <c r="H47" s="461"/>
      <c r="I47" s="461"/>
      <c r="J47" s="461"/>
      <c r="K47" s="461"/>
      <c r="L47" s="461"/>
      <c r="M47" s="461"/>
      <c r="N47" s="461"/>
      <c r="O47" s="461"/>
      <c r="P47" s="461"/>
      <c r="Q47" s="461"/>
      <c r="R47" s="461"/>
      <c r="S47" s="461"/>
    </row>
    <row r="48" spans="1:19" s="450" customFormat="1" ht="11.25">
      <c r="A48" s="474" t="s">
        <v>737</v>
      </c>
      <c r="B48" s="474"/>
      <c r="C48" s="460" t="s">
        <v>451</v>
      </c>
      <c r="D48" s="459"/>
      <c r="E48" s="461">
        <f>SUM(F48:S48)</f>
        <v>295</v>
      </c>
      <c r="F48" s="462">
        <v>1</v>
      </c>
      <c r="G48" s="462">
        <v>3</v>
      </c>
      <c r="H48" s="462">
        <v>15</v>
      </c>
      <c r="I48" s="462">
        <v>42</v>
      </c>
      <c r="J48" s="462">
        <v>30</v>
      </c>
      <c r="K48" s="462">
        <v>24</v>
      </c>
      <c r="L48" s="462">
        <v>17</v>
      </c>
      <c r="M48" s="462">
        <v>39</v>
      </c>
      <c r="N48" s="462">
        <v>18</v>
      </c>
      <c r="O48" s="462">
        <v>8</v>
      </c>
      <c r="P48" s="462">
        <v>63</v>
      </c>
      <c r="Q48" s="462">
        <v>27</v>
      </c>
      <c r="R48" s="462">
        <v>7</v>
      </c>
      <c r="S48" s="462">
        <v>1</v>
      </c>
    </row>
    <row r="49" spans="1:19" s="450" customFormat="1" ht="6.75" customHeight="1">
      <c r="A49" s="474"/>
      <c r="B49" s="474"/>
      <c r="C49" s="460"/>
      <c r="D49" s="459"/>
      <c r="E49" s="461"/>
      <c r="F49" s="461"/>
      <c r="G49" s="461"/>
      <c r="H49" s="461"/>
      <c r="I49" s="461"/>
      <c r="J49" s="461"/>
      <c r="K49" s="461"/>
      <c r="L49" s="461"/>
      <c r="M49" s="461"/>
      <c r="N49" s="461"/>
      <c r="O49" s="461"/>
      <c r="P49" s="461"/>
      <c r="Q49" s="461"/>
      <c r="R49" s="461"/>
      <c r="S49" s="461"/>
    </row>
    <row r="50" spans="1:19" s="450" customFormat="1" ht="11.25">
      <c r="A50" s="474" t="s">
        <v>737</v>
      </c>
      <c r="B50" s="474"/>
      <c r="C50" s="460" t="s">
        <v>452</v>
      </c>
      <c r="D50" s="459"/>
      <c r="E50" s="461">
        <f>SUM(F50:S50)</f>
        <v>390</v>
      </c>
      <c r="F50" s="462">
        <v>2</v>
      </c>
      <c r="G50" s="462">
        <v>3</v>
      </c>
      <c r="H50" s="462">
        <v>11</v>
      </c>
      <c r="I50" s="462">
        <v>33</v>
      </c>
      <c r="J50" s="462">
        <v>29</v>
      </c>
      <c r="K50" s="462">
        <v>20</v>
      </c>
      <c r="L50" s="462">
        <v>29</v>
      </c>
      <c r="M50" s="462">
        <v>56</v>
      </c>
      <c r="N50" s="462">
        <v>19</v>
      </c>
      <c r="O50" s="462">
        <v>16</v>
      </c>
      <c r="P50" s="462">
        <v>100</v>
      </c>
      <c r="Q50" s="462">
        <v>46</v>
      </c>
      <c r="R50" s="462">
        <v>24</v>
      </c>
      <c r="S50" s="462">
        <v>2</v>
      </c>
    </row>
    <row r="51" spans="1:19" s="450" customFormat="1" ht="6.75" customHeight="1">
      <c r="A51" s="474"/>
      <c r="B51" s="474"/>
      <c r="C51" s="460"/>
      <c r="D51" s="459"/>
      <c r="E51" s="461"/>
      <c r="F51" s="461"/>
      <c r="G51" s="461"/>
      <c r="H51" s="461"/>
      <c r="I51" s="461"/>
      <c r="J51" s="461"/>
      <c r="K51" s="461"/>
      <c r="L51" s="461"/>
      <c r="M51" s="461"/>
      <c r="N51" s="461"/>
      <c r="O51" s="461"/>
      <c r="P51" s="461"/>
      <c r="Q51" s="461"/>
      <c r="R51" s="461"/>
      <c r="S51" s="461"/>
    </row>
    <row r="52" spans="1:19" s="450" customFormat="1" ht="11.25">
      <c r="A52" s="474" t="s">
        <v>737</v>
      </c>
      <c r="B52" s="474"/>
      <c r="C52" s="460" t="s">
        <v>453</v>
      </c>
      <c r="D52" s="459"/>
      <c r="E52" s="461">
        <f>SUM(F52:S52)</f>
        <v>376</v>
      </c>
      <c r="F52" s="462">
        <v>0</v>
      </c>
      <c r="G52" s="462">
        <v>2</v>
      </c>
      <c r="H52" s="462">
        <v>10</v>
      </c>
      <c r="I52" s="462">
        <v>47</v>
      </c>
      <c r="J52" s="462">
        <v>37</v>
      </c>
      <c r="K52" s="462">
        <v>26</v>
      </c>
      <c r="L52" s="462">
        <v>40</v>
      </c>
      <c r="M52" s="462">
        <v>64</v>
      </c>
      <c r="N52" s="462">
        <v>22</v>
      </c>
      <c r="O52" s="462">
        <v>18</v>
      </c>
      <c r="P52" s="462">
        <v>75</v>
      </c>
      <c r="Q52" s="462">
        <v>28</v>
      </c>
      <c r="R52" s="462">
        <v>7</v>
      </c>
      <c r="S52" s="462">
        <v>0</v>
      </c>
    </row>
    <row r="53" spans="1:19" s="450" customFormat="1" ht="6.75" customHeight="1">
      <c r="A53" s="474"/>
      <c r="B53" s="474"/>
      <c r="C53" s="460"/>
      <c r="D53" s="459"/>
      <c r="E53" s="461"/>
      <c r="F53" s="461"/>
      <c r="G53" s="461"/>
      <c r="H53" s="461"/>
      <c r="I53" s="461"/>
      <c r="J53" s="461"/>
      <c r="K53" s="461"/>
      <c r="L53" s="461"/>
      <c r="M53" s="461"/>
      <c r="N53" s="461"/>
      <c r="O53" s="461"/>
      <c r="P53" s="461"/>
      <c r="Q53" s="461"/>
      <c r="R53" s="461"/>
      <c r="S53" s="461"/>
    </row>
    <row r="54" spans="1:19" s="450" customFormat="1" ht="11.25">
      <c r="A54" s="474" t="s">
        <v>737</v>
      </c>
      <c r="B54" s="474"/>
      <c r="C54" s="460" t="s">
        <v>454</v>
      </c>
      <c r="D54" s="459"/>
      <c r="E54" s="461">
        <f>SUM(F54:S54)</f>
        <v>477</v>
      </c>
      <c r="F54" s="462">
        <v>2</v>
      </c>
      <c r="G54" s="462">
        <v>4</v>
      </c>
      <c r="H54" s="462">
        <v>7</v>
      </c>
      <c r="I54" s="462">
        <v>52</v>
      </c>
      <c r="J54" s="462">
        <v>37</v>
      </c>
      <c r="K54" s="462">
        <v>44</v>
      </c>
      <c r="L54" s="462">
        <v>30</v>
      </c>
      <c r="M54" s="462">
        <v>54</v>
      </c>
      <c r="N54" s="462">
        <v>26</v>
      </c>
      <c r="O54" s="462">
        <v>26</v>
      </c>
      <c r="P54" s="462">
        <v>106</v>
      </c>
      <c r="Q54" s="462">
        <v>57</v>
      </c>
      <c r="R54" s="462">
        <v>26</v>
      </c>
      <c r="S54" s="462">
        <v>6</v>
      </c>
    </row>
    <row r="55" spans="1:19" s="450" customFormat="1" ht="6" customHeight="1">
      <c r="A55" s="459"/>
      <c r="B55" s="459"/>
      <c r="C55" s="459"/>
      <c r="D55" s="459"/>
      <c r="E55" s="466"/>
      <c r="F55" s="466"/>
      <c r="G55" s="466"/>
      <c r="H55" s="466"/>
      <c r="I55" s="466"/>
      <c r="J55" s="466"/>
      <c r="K55" s="466"/>
      <c r="L55" s="466"/>
      <c r="M55" s="466"/>
      <c r="N55" s="466"/>
      <c r="O55" s="466"/>
      <c r="P55" s="466"/>
      <c r="Q55" s="466"/>
      <c r="R55" s="466"/>
      <c r="S55" s="466"/>
    </row>
    <row r="56" spans="1:19" s="450" customFormat="1" ht="13.5" customHeight="1">
      <c r="A56" s="455" t="s">
        <v>399</v>
      </c>
      <c r="B56" s="456"/>
      <c r="C56" s="458"/>
      <c r="D56" s="458"/>
      <c r="E56" s="475"/>
      <c r="F56" s="475"/>
      <c r="G56" s="475"/>
      <c r="H56" s="475"/>
      <c r="I56" s="475"/>
      <c r="J56" s="475"/>
      <c r="K56" s="475"/>
      <c r="L56" s="475"/>
      <c r="M56" s="475"/>
      <c r="N56" s="475"/>
      <c r="O56" s="475"/>
      <c r="P56" s="475"/>
      <c r="Q56" s="475"/>
      <c r="R56" s="475"/>
      <c r="S56" s="475"/>
    </row>
    <row r="57" spans="1:19" s="450" customFormat="1" ht="6" customHeight="1">
      <c r="A57" s="459"/>
      <c r="B57" s="459"/>
      <c r="C57" s="459"/>
      <c r="D57" s="459"/>
      <c r="E57" s="466"/>
      <c r="F57" s="466"/>
      <c r="G57" s="466"/>
      <c r="H57" s="466"/>
      <c r="I57" s="466"/>
      <c r="J57" s="466"/>
      <c r="K57" s="466"/>
      <c r="L57" s="466"/>
      <c r="M57" s="466"/>
      <c r="N57" s="466"/>
      <c r="O57" s="466"/>
      <c r="P57" s="466"/>
      <c r="Q57" s="466"/>
      <c r="R57" s="466"/>
      <c r="S57" s="466"/>
    </row>
    <row r="58" spans="1:19" s="450" customFormat="1" ht="11.25">
      <c r="A58" s="460" t="s">
        <v>722</v>
      </c>
      <c r="B58" s="460"/>
      <c r="C58" s="460"/>
      <c r="D58" s="459"/>
      <c r="E58" s="461">
        <f>SUM(F58:S58)</f>
        <v>40</v>
      </c>
      <c r="F58" s="462">
        <v>2</v>
      </c>
      <c r="G58" s="462">
        <v>9</v>
      </c>
      <c r="H58" s="462">
        <v>5</v>
      </c>
      <c r="I58" s="462">
        <v>7</v>
      </c>
      <c r="J58" s="462">
        <v>2</v>
      </c>
      <c r="K58" s="462">
        <v>0</v>
      </c>
      <c r="L58" s="462">
        <v>0</v>
      </c>
      <c r="M58" s="462">
        <v>10</v>
      </c>
      <c r="N58" s="462">
        <v>0</v>
      </c>
      <c r="O58" s="462">
        <v>0</v>
      </c>
      <c r="P58" s="462">
        <v>5</v>
      </c>
      <c r="Q58" s="462">
        <v>0</v>
      </c>
      <c r="R58" s="462">
        <v>0</v>
      </c>
      <c r="S58" s="462">
        <v>0</v>
      </c>
    </row>
    <row r="59" spans="1:19" s="450" customFormat="1" ht="6.75" customHeight="1">
      <c r="A59" s="460"/>
      <c r="B59" s="460"/>
      <c r="C59" s="460"/>
      <c r="D59" s="459"/>
      <c r="E59" s="461"/>
      <c r="F59" s="461"/>
      <c r="G59" s="461"/>
      <c r="H59" s="461"/>
      <c r="I59" s="461"/>
      <c r="J59" s="461"/>
      <c r="K59" s="461"/>
      <c r="L59" s="461"/>
      <c r="M59" s="461"/>
      <c r="N59" s="461"/>
      <c r="O59" s="461"/>
      <c r="P59" s="461"/>
      <c r="Q59" s="461"/>
      <c r="R59" s="461"/>
      <c r="S59" s="461"/>
    </row>
    <row r="60" spans="1:19" s="450" customFormat="1" ht="11.25" customHeight="1">
      <c r="A60" s="460" t="s">
        <v>723</v>
      </c>
      <c r="B60" s="460"/>
      <c r="C60" s="460"/>
      <c r="D60" s="459"/>
      <c r="E60" s="461">
        <f>SUM(F60:S60)</f>
        <v>14</v>
      </c>
      <c r="F60" s="462">
        <v>0</v>
      </c>
      <c r="G60" s="462">
        <v>0</v>
      </c>
      <c r="H60" s="462">
        <v>2</v>
      </c>
      <c r="I60" s="462">
        <v>0</v>
      </c>
      <c r="J60" s="462">
        <v>3</v>
      </c>
      <c r="K60" s="462">
        <v>2</v>
      </c>
      <c r="L60" s="462">
        <v>0</v>
      </c>
      <c r="M60" s="462">
        <v>1</v>
      </c>
      <c r="N60" s="462">
        <v>3</v>
      </c>
      <c r="O60" s="462">
        <v>2</v>
      </c>
      <c r="P60" s="462">
        <v>1</v>
      </c>
      <c r="Q60" s="462">
        <v>0</v>
      </c>
      <c r="R60" s="462">
        <v>0</v>
      </c>
      <c r="S60" s="462">
        <v>0</v>
      </c>
    </row>
    <row r="61" spans="1:19" s="450" customFormat="1" ht="6.75" customHeight="1">
      <c r="A61" s="460"/>
      <c r="B61" s="460"/>
      <c r="C61" s="460"/>
      <c r="D61" s="459"/>
      <c r="E61" s="461"/>
      <c r="F61" s="461"/>
      <c r="G61" s="461"/>
      <c r="H61" s="461"/>
      <c r="I61" s="461"/>
      <c r="J61" s="461"/>
      <c r="K61" s="461"/>
      <c r="L61" s="461"/>
      <c r="M61" s="461"/>
      <c r="N61" s="461"/>
      <c r="O61" s="461"/>
      <c r="P61" s="461"/>
      <c r="Q61" s="461"/>
      <c r="R61" s="461"/>
      <c r="S61" s="461"/>
    </row>
    <row r="62" spans="1:19" s="450" customFormat="1" ht="11.25">
      <c r="A62" s="460" t="s">
        <v>724</v>
      </c>
      <c r="B62" s="460"/>
      <c r="C62" s="460"/>
      <c r="D62" s="459"/>
      <c r="E62" s="461">
        <f>SUM(F62:S62)</f>
        <v>5</v>
      </c>
      <c r="F62" s="462">
        <v>0</v>
      </c>
      <c r="G62" s="462">
        <v>0</v>
      </c>
      <c r="H62" s="462">
        <v>2</v>
      </c>
      <c r="I62" s="462">
        <v>0</v>
      </c>
      <c r="J62" s="462">
        <v>1</v>
      </c>
      <c r="K62" s="462">
        <v>2</v>
      </c>
      <c r="L62" s="462">
        <v>0</v>
      </c>
      <c r="M62" s="462">
        <v>0</v>
      </c>
      <c r="N62" s="462">
        <v>0</v>
      </c>
      <c r="O62" s="462">
        <v>0</v>
      </c>
      <c r="P62" s="462">
        <v>0</v>
      </c>
      <c r="Q62" s="462">
        <v>0</v>
      </c>
      <c r="R62" s="462">
        <v>0</v>
      </c>
      <c r="S62" s="462">
        <v>0</v>
      </c>
    </row>
    <row r="63" spans="1:19" s="450" customFormat="1" ht="6.75" customHeight="1">
      <c r="A63" s="460"/>
      <c r="B63" s="460"/>
      <c r="C63" s="460"/>
      <c r="D63" s="459"/>
      <c r="E63" s="461"/>
      <c r="F63" s="461"/>
      <c r="G63" s="461"/>
      <c r="H63" s="461"/>
      <c r="I63" s="461"/>
      <c r="J63" s="461"/>
      <c r="K63" s="461"/>
      <c r="L63" s="461"/>
      <c r="M63" s="461"/>
      <c r="N63" s="461"/>
      <c r="O63" s="461"/>
      <c r="P63" s="461"/>
      <c r="Q63" s="461"/>
      <c r="R63" s="461"/>
      <c r="S63" s="461"/>
    </row>
    <row r="64" spans="1:19" s="450" customFormat="1" ht="11.25">
      <c r="A64" s="460" t="s">
        <v>725</v>
      </c>
      <c r="B64" s="460"/>
      <c r="C64" s="460"/>
      <c r="D64" s="459"/>
      <c r="E64" s="461">
        <f>SUM(F64:S64)</f>
        <v>8</v>
      </c>
      <c r="F64" s="462">
        <v>0</v>
      </c>
      <c r="G64" s="462">
        <v>1</v>
      </c>
      <c r="H64" s="462">
        <v>1</v>
      </c>
      <c r="I64" s="462">
        <v>1</v>
      </c>
      <c r="J64" s="462">
        <v>0</v>
      </c>
      <c r="K64" s="462">
        <v>1</v>
      </c>
      <c r="L64" s="462">
        <v>1</v>
      </c>
      <c r="M64" s="462">
        <v>1</v>
      </c>
      <c r="N64" s="462">
        <v>2</v>
      </c>
      <c r="O64" s="462">
        <v>0</v>
      </c>
      <c r="P64" s="462">
        <v>0</v>
      </c>
      <c r="Q64" s="462">
        <v>0</v>
      </c>
      <c r="R64" s="462">
        <v>0</v>
      </c>
      <c r="S64" s="462">
        <v>0</v>
      </c>
    </row>
    <row r="65" spans="1:19" s="450" customFormat="1" ht="6.75" customHeight="1">
      <c r="A65" s="459"/>
      <c r="B65" s="459"/>
      <c r="C65" s="459"/>
      <c r="D65" s="464"/>
      <c r="E65" s="465"/>
      <c r="F65" s="465"/>
      <c r="G65" s="465"/>
      <c r="H65" s="465"/>
      <c r="I65" s="465"/>
      <c r="J65" s="465"/>
      <c r="K65" s="465"/>
      <c r="L65" s="465"/>
      <c r="M65" s="465"/>
      <c r="N65" s="465"/>
      <c r="O65" s="465"/>
      <c r="P65" s="465"/>
      <c r="Q65" s="465"/>
      <c r="R65" s="465"/>
      <c r="S65" s="461"/>
    </row>
    <row r="66" spans="1:19" s="450" customFormat="1" ht="11.25">
      <c r="A66" s="460" t="s">
        <v>726</v>
      </c>
      <c r="B66" s="460"/>
      <c r="C66" s="458"/>
      <c r="D66" s="459"/>
      <c r="E66" s="461">
        <f>SUM(F66:S66)</f>
        <v>58</v>
      </c>
      <c r="F66" s="462">
        <v>0</v>
      </c>
      <c r="G66" s="462">
        <v>0</v>
      </c>
      <c r="H66" s="462">
        <v>2</v>
      </c>
      <c r="I66" s="462">
        <v>3</v>
      </c>
      <c r="J66" s="462">
        <v>0</v>
      </c>
      <c r="K66" s="462">
        <v>3</v>
      </c>
      <c r="L66" s="462">
        <v>5</v>
      </c>
      <c r="M66" s="462">
        <v>3</v>
      </c>
      <c r="N66" s="462">
        <v>7</v>
      </c>
      <c r="O66" s="462">
        <v>4</v>
      </c>
      <c r="P66" s="462">
        <v>19</v>
      </c>
      <c r="Q66" s="462">
        <v>4</v>
      </c>
      <c r="R66" s="462">
        <v>5</v>
      </c>
      <c r="S66" s="462">
        <v>3</v>
      </c>
    </row>
    <row r="67" spans="1:19" s="450" customFormat="1" ht="6.75" customHeight="1">
      <c r="A67" s="460"/>
      <c r="B67" s="460"/>
      <c r="C67" s="460"/>
      <c r="D67" s="459"/>
      <c r="E67" s="461"/>
      <c r="F67" s="461"/>
      <c r="G67" s="461"/>
      <c r="H67" s="461"/>
      <c r="I67" s="461"/>
      <c r="J67" s="461"/>
      <c r="K67" s="461"/>
      <c r="L67" s="461"/>
      <c r="M67" s="461"/>
      <c r="N67" s="461"/>
      <c r="O67" s="461"/>
      <c r="P67" s="461"/>
      <c r="Q67" s="461"/>
      <c r="R67" s="461"/>
      <c r="S67" s="461"/>
    </row>
    <row r="68" spans="1:19" s="450" customFormat="1" ht="11.25">
      <c r="A68" s="460" t="s">
        <v>727</v>
      </c>
      <c r="B68" s="460"/>
      <c r="C68" s="460"/>
      <c r="D68" s="459"/>
      <c r="E68" s="461">
        <f>SUM(F68:S68)</f>
        <v>0</v>
      </c>
      <c r="F68" s="462">
        <v>0</v>
      </c>
      <c r="G68" s="462">
        <v>0</v>
      </c>
      <c r="H68" s="462">
        <v>0</v>
      </c>
      <c r="I68" s="462">
        <v>0</v>
      </c>
      <c r="J68" s="462">
        <v>0</v>
      </c>
      <c r="K68" s="462">
        <v>0</v>
      </c>
      <c r="L68" s="462">
        <v>0</v>
      </c>
      <c r="M68" s="462">
        <v>0</v>
      </c>
      <c r="N68" s="462">
        <v>0</v>
      </c>
      <c r="O68" s="462">
        <v>0</v>
      </c>
      <c r="P68" s="462">
        <v>0</v>
      </c>
      <c r="Q68" s="462">
        <v>0</v>
      </c>
      <c r="R68" s="462">
        <v>0</v>
      </c>
      <c r="S68" s="462">
        <v>0</v>
      </c>
    </row>
    <row r="69" spans="1:19" s="450" customFormat="1" ht="6.75" customHeight="1">
      <c r="A69" s="460"/>
      <c r="B69" s="460"/>
      <c r="C69" s="460"/>
      <c r="D69" s="459"/>
      <c r="E69" s="461"/>
      <c r="F69" s="461"/>
      <c r="G69" s="461"/>
      <c r="H69" s="461"/>
      <c r="I69" s="461"/>
      <c r="J69" s="461"/>
      <c r="K69" s="461"/>
      <c r="L69" s="461"/>
      <c r="M69" s="461"/>
      <c r="N69" s="461"/>
      <c r="O69" s="461"/>
      <c r="P69" s="461"/>
      <c r="Q69" s="461"/>
      <c r="R69" s="461"/>
      <c r="S69" s="461"/>
    </row>
    <row r="70" spans="1:19" s="450" customFormat="1" ht="11.25">
      <c r="A70" s="460" t="s">
        <v>728</v>
      </c>
      <c r="B70" s="460"/>
      <c r="C70" s="460"/>
      <c r="D70" s="459"/>
      <c r="E70" s="461">
        <f>SUM(F70:S70)</f>
        <v>9</v>
      </c>
      <c r="F70" s="462">
        <v>0</v>
      </c>
      <c r="G70" s="462">
        <v>0</v>
      </c>
      <c r="H70" s="462">
        <v>0</v>
      </c>
      <c r="I70" s="462">
        <v>0</v>
      </c>
      <c r="J70" s="462">
        <v>0</v>
      </c>
      <c r="K70" s="462">
        <v>1</v>
      </c>
      <c r="L70" s="462">
        <v>2</v>
      </c>
      <c r="M70" s="462">
        <v>0</v>
      </c>
      <c r="N70" s="462">
        <v>3</v>
      </c>
      <c r="O70" s="462">
        <v>0</v>
      </c>
      <c r="P70" s="462">
        <v>2</v>
      </c>
      <c r="Q70" s="462">
        <v>1</v>
      </c>
      <c r="R70" s="462">
        <v>0</v>
      </c>
      <c r="S70" s="462">
        <v>0</v>
      </c>
    </row>
    <row r="71" spans="1:19" s="450" customFormat="1" ht="6.75" customHeight="1">
      <c r="A71" s="460"/>
      <c r="B71" s="460"/>
      <c r="C71" s="460"/>
      <c r="D71" s="459"/>
      <c r="E71" s="461"/>
      <c r="F71" s="461"/>
      <c r="G71" s="461"/>
      <c r="H71" s="461"/>
      <c r="I71" s="461"/>
      <c r="J71" s="461"/>
      <c r="K71" s="461"/>
      <c r="L71" s="461"/>
      <c r="M71" s="461"/>
      <c r="N71" s="461"/>
      <c r="O71" s="461"/>
      <c r="P71" s="461"/>
      <c r="Q71" s="461"/>
      <c r="R71" s="461"/>
      <c r="S71" s="461"/>
    </row>
    <row r="72" spans="1:19" s="450" customFormat="1" ht="11.25">
      <c r="A72" s="460" t="s">
        <v>738</v>
      </c>
      <c r="B72" s="460"/>
      <c r="C72" s="460"/>
      <c r="D72" s="459"/>
      <c r="E72" s="461">
        <f>SUM(F72:S72)</f>
        <v>3</v>
      </c>
      <c r="F72" s="462">
        <v>0</v>
      </c>
      <c r="G72" s="462">
        <v>0</v>
      </c>
      <c r="H72" s="462">
        <v>0</v>
      </c>
      <c r="I72" s="462">
        <v>0</v>
      </c>
      <c r="J72" s="462">
        <v>0</v>
      </c>
      <c r="K72" s="462">
        <v>0</v>
      </c>
      <c r="L72" s="462">
        <v>0</v>
      </c>
      <c r="M72" s="462">
        <v>0</v>
      </c>
      <c r="N72" s="462">
        <v>0</v>
      </c>
      <c r="O72" s="462">
        <v>0</v>
      </c>
      <c r="P72" s="462">
        <v>3</v>
      </c>
      <c r="Q72" s="462">
        <v>0</v>
      </c>
      <c r="R72" s="462">
        <v>0</v>
      </c>
      <c r="S72" s="462">
        <v>0</v>
      </c>
    </row>
    <row r="73" spans="1:19" s="450" customFormat="1" ht="6.75" customHeight="1">
      <c r="A73" s="463"/>
      <c r="B73" s="463"/>
      <c r="C73" s="459"/>
      <c r="D73" s="459"/>
      <c r="E73" s="461"/>
      <c r="F73" s="461"/>
      <c r="G73" s="461"/>
      <c r="H73" s="461"/>
      <c r="I73" s="461"/>
      <c r="J73" s="461"/>
      <c r="K73" s="461"/>
      <c r="L73" s="461"/>
      <c r="M73" s="461"/>
      <c r="N73" s="461"/>
      <c r="O73" s="461"/>
      <c r="P73" s="461"/>
      <c r="Q73" s="461"/>
      <c r="R73" s="461"/>
      <c r="S73" s="461"/>
    </row>
    <row r="74" spans="1:19" s="450" customFormat="1" ht="11.25">
      <c r="A74" s="460" t="s">
        <v>730</v>
      </c>
      <c r="B74" s="460"/>
      <c r="C74" s="458"/>
      <c r="D74" s="459"/>
      <c r="E74" s="461">
        <f>SUM(F74:S74)</f>
        <v>0</v>
      </c>
      <c r="F74" s="462">
        <v>0</v>
      </c>
      <c r="G74" s="462">
        <v>0</v>
      </c>
      <c r="H74" s="462">
        <v>0</v>
      </c>
      <c r="I74" s="462">
        <v>0</v>
      </c>
      <c r="J74" s="462">
        <v>0</v>
      </c>
      <c r="K74" s="462">
        <v>0</v>
      </c>
      <c r="L74" s="462">
        <v>0</v>
      </c>
      <c r="M74" s="462">
        <v>0</v>
      </c>
      <c r="N74" s="462">
        <v>0</v>
      </c>
      <c r="O74" s="462">
        <v>0</v>
      </c>
      <c r="P74" s="462">
        <v>0</v>
      </c>
      <c r="Q74" s="462">
        <v>0</v>
      </c>
      <c r="R74" s="462">
        <v>0</v>
      </c>
      <c r="S74" s="462">
        <v>0</v>
      </c>
    </row>
    <row r="75" spans="1:19" s="450" customFormat="1" ht="6.75" customHeight="1">
      <c r="A75" s="459"/>
      <c r="B75" s="459"/>
      <c r="C75" s="459"/>
      <c r="D75" s="459"/>
      <c r="E75" s="461"/>
      <c r="F75" s="461"/>
      <c r="G75" s="461"/>
      <c r="H75" s="461"/>
      <c r="I75" s="461"/>
      <c r="J75" s="461"/>
      <c r="K75" s="461"/>
      <c r="L75" s="461"/>
      <c r="M75" s="461"/>
      <c r="N75" s="461"/>
      <c r="O75" s="461"/>
      <c r="P75" s="461"/>
      <c r="Q75" s="461"/>
      <c r="R75" s="461"/>
      <c r="S75" s="461"/>
    </row>
    <row r="76" spans="1:19" s="450" customFormat="1" ht="11.25">
      <c r="A76" s="459" t="s">
        <v>731</v>
      </c>
      <c r="B76" s="459"/>
      <c r="C76" s="459"/>
      <c r="D76" s="459"/>
      <c r="E76" s="461"/>
      <c r="F76" s="461"/>
      <c r="G76" s="461"/>
      <c r="H76" s="461"/>
      <c r="I76" s="461"/>
      <c r="J76" s="461"/>
      <c r="K76" s="461"/>
      <c r="L76" s="461"/>
      <c r="M76" s="461"/>
      <c r="N76" s="461"/>
      <c r="O76" s="461"/>
      <c r="P76" s="461"/>
      <c r="Q76" s="461"/>
      <c r="R76" s="461"/>
      <c r="S76" s="461"/>
    </row>
    <row r="77" spans="1:19" s="450" customFormat="1" ht="11.25">
      <c r="A77" s="459"/>
      <c r="B77" s="460" t="s">
        <v>732</v>
      </c>
      <c r="C77" s="458"/>
      <c r="D77" s="459"/>
      <c r="E77" s="461">
        <f>SUM(F77:S77)</f>
        <v>10</v>
      </c>
      <c r="F77" s="462">
        <v>9</v>
      </c>
      <c r="G77" s="462">
        <v>1</v>
      </c>
      <c r="H77" s="462">
        <v>0</v>
      </c>
      <c r="I77" s="462">
        <v>0</v>
      </c>
      <c r="J77" s="462">
        <v>0</v>
      </c>
      <c r="K77" s="462">
        <v>0</v>
      </c>
      <c r="L77" s="462">
        <v>0</v>
      </c>
      <c r="M77" s="462">
        <v>0</v>
      </c>
      <c r="N77" s="462">
        <v>0</v>
      </c>
      <c r="O77" s="462">
        <v>0</v>
      </c>
      <c r="P77" s="462">
        <v>0</v>
      </c>
      <c r="Q77" s="462">
        <v>0</v>
      </c>
      <c r="R77" s="462">
        <v>0</v>
      </c>
      <c r="S77" s="462">
        <v>0</v>
      </c>
    </row>
    <row r="78" spans="1:19" s="450" customFormat="1" ht="6.75" customHeight="1">
      <c r="A78" s="459"/>
      <c r="B78" s="459"/>
      <c r="C78" s="459"/>
      <c r="D78" s="459"/>
      <c r="E78" s="461"/>
      <c r="F78" s="461"/>
      <c r="G78" s="461"/>
      <c r="H78" s="461"/>
      <c r="I78" s="461"/>
      <c r="J78" s="461"/>
      <c r="K78" s="461"/>
      <c r="L78" s="461"/>
      <c r="M78" s="461"/>
      <c r="N78" s="461"/>
      <c r="O78" s="461"/>
      <c r="P78" s="461"/>
      <c r="Q78" s="461"/>
      <c r="R78" s="461"/>
      <c r="S78" s="461"/>
    </row>
    <row r="79" spans="1:19" s="450" customFormat="1" ht="11.25" customHeight="1">
      <c r="A79" s="459" t="s">
        <v>733</v>
      </c>
      <c r="B79" s="459"/>
      <c r="C79" s="454"/>
      <c r="D79" s="464"/>
      <c r="E79" s="465"/>
      <c r="F79" s="465"/>
      <c r="G79" s="465"/>
      <c r="H79" s="465"/>
      <c r="I79" s="465"/>
      <c r="J79" s="465"/>
      <c r="K79" s="465"/>
      <c r="L79" s="465"/>
      <c r="M79" s="465"/>
      <c r="N79" s="465"/>
      <c r="O79" s="465"/>
      <c r="P79" s="465"/>
      <c r="Q79" s="465"/>
      <c r="R79" s="465"/>
      <c r="S79" s="466"/>
    </row>
    <row r="80" spans="1:19" s="450" customFormat="1" ht="11.25" customHeight="1">
      <c r="A80" s="459"/>
      <c r="B80" s="460" t="s">
        <v>732</v>
      </c>
      <c r="C80" s="460"/>
      <c r="D80" s="459"/>
      <c r="E80" s="461">
        <f>SUM(F80:S80)</f>
        <v>0</v>
      </c>
      <c r="F80" s="462">
        <v>0</v>
      </c>
      <c r="G80" s="462">
        <v>0</v>
      </c>
      <c r="H80" s="462">
        <v>0</v>
      </c>
      <c r="I80" s="462">
        <v>0</v>
      </c>
      <c r="J80" s="462">
        <v>0</v>
      </c>
      <c r="K80" s="462">
        <v>0</v>
      </c>
      <c r="L80" s="462">
        <v>0</v>
      </c>
      <c r="M80" s="462">
        <v>0</v>
      </c>
      <c r="N80" s="462">
        <v>0</v>
      </c>
      <c r="O80" s="462">
        <v>0</v>
      </c>
      <c r="P80" s="462">
        <v>0</v>
      </c>
      <c r="Q80" s="462">
        <v>0</v>
      </c>
      <c r="R80" s="462">
        <v>0</v>
      </c>
      <c r="S80" s="462">
        <v>0</v>
      </c>
    </row>
    <row r="81" spans="1:19" s="450" customFormat="1" ht="6.75" customHeight="1">
      <c r="A81" s="459"/>
      <c r="B81" s="459"/>
      <c r="C81" s="459"/>
      <c r="D81" s="459"/>
      <c r="E81" s="461"/>
      <c r="F81" s="461"/>
      <c r="G81" s="461"/>
      <c r="H81" s="461"/>
      <c r="I81" s="461"/>
      <c r="J81" s="461"/>
      <c r="K81" s="461"/>
      <c r="L81" s="461"/>
      <c r="M81" s="461"/>
      <c r="N81" s="461"/>
      <c r="O81" s="461"/>
      <c r="P81" s="461"/>
      <c r="Q81" s="461"/>
      <c r="R81" s="461"/>
      <c r="S81" s="461"/>
    </row>
    <row r="82" spans="1:19" s="450" customFormat="1" ht="11.25">
      <c r="A82" s="459" t="s">
        <v>739</v>
      </c>
      <c r="B82" s="459"/>
      <c r="C82" s="458"/>
      <c r="D82" s="459"/>
      <c r="E82" s="461"/>
      <c r="F82" s="461"/>
      <c r="G82" s="461"/>
      <c r="H82" s="461"/>
      <c r="I82" s="461"/>
      <c r="J82" s="461"/>
      <c r="K82" s="461"/>
      <c r="L82" s="461"/>
      <c r="M82" s="461"/>
      <c r="N82" s="461"/>
      <c r="O82" s="461"/>
      <c r="P82" s="461"/>
      <c r="Q82" s="461"/>
      <c r="R82" s="461"/>
      <c r="S82" s="461"/>
    </row>
    <row r="83" spans="1:19" s="450" customFormat="1" ht="11.25">
      <c r="A83" s="459"/>
      <c r="B83" s="460" t="s">
        <v>735</v>
      </c>
      <c r="C83" s="458"/>
      <c r="D83" s="459"/>
      <c r="E83" s="461">
        <f>SUM(F83:S83)</f>
        <v>5</v>
      </c>
      <c r="F83" s="462">
        <v>0</v>
      </c>
      <c r="G83" s="462">
        <v>0</v>
      </c>
      <c r="H83" s="462">
        <v>1</v>
      </c>
      <c r="I83" s="462">
        <v>1</v>
      </c>
      <c r="J83" s="462">
        <v>1</v>
      </c>
      <c r="K83" s="462">
        <v>0</v>
      </c>
      <c r="L83" s="462">
        <v>0</v>
      </c>
      <c r="M83" s="462">
        <v>0</v>
      </c>
      <c r="N83" s="462">
        <v>0</v>
      </c>
      <c r="O83" s="462">
        <v>0</v>
      </c>
      <c r="P83" s="462">
        <v>0</v>
      </c>
      <c r="Q83" s="462">
        <v>1</v>
      </c>
      <c r="R83" s="462">
        <v>1</v>
      </c>
      <c r="S83" s="462">
        <v>0</v>
      </c>
    </row>
    <row r="84" spans="1:19" s="450" customFormat="1" ht="6" customHeight="1">
      <c r="A84" s="460"/>
      <c r="B84" s="460"/>
      <c r="C84" s="458"/>
      <c r="D84" s="459"/>
      <c r="E84" s="461"/>
      <c r="F84" s="461"/>
      <c r="G84" s="461"/>
      <c r="H84" s="461"/>
      <c r="I84" s="461"/>
      <c r="J84" s="461"/>
      <c r="K84" s="461"/>
      <c r="L84" s="461"/>
      <c r="M84" s="461"/>
      <c r="N84" s="461"/>
      <c r="O84" s="461"/>
      <c r="P84" s="461"/>
      <c r="Q84" s="461"/>
      <c r="R84" s="461"/>
      <c r="S84" s="461"/>
    </row>
    <row r="85" spans="1:19" s="450" customFormat="1" ht="12.75" customHeight="1">
      <c r="A85" s="1320" t="s">
        <v>740</v>
      </c>
      <c r="B85" s="1320"/>
      <c r="C85" s="1320"/>
      <c r="D85" s="459"/>
      <c r="E85" s="476">
        <f aca="true" t="shared" si="1" ref="E85:S85">SUM(E58:E83)</f>
        <v>152</v>
      </c>
      <c r="F85" s="476">
        <f t="shared" si="1"/>
        <v>11</v>
      </c>
      <c r="G85" s="476">
        <f t="shared" si="1"/>
        <v>11</v>
      </c>
      <c r="H85" s="476">
        <f t="shared" si="1"/>
        <v>13</v>
      </c>
      <c r="I85" s="476">
        <f t="shared" si="1"/>
        <v>12</v>
      </c>
      <c r="J85" s="476">
        <f t="shared" si="1"/>
        <v>7</v>
      </c>
      <c r="K85" s="476">
        <f t="shared" si="1"/>
        <v>9</v>
      </c>
      <c r="L85" s="476">
        <f t="shared" si="1"/>
        <v>8</v>
      </c>
      <c r="M85" s="476">
        <f t="shared" si="1"/>
        <v>15</v>
      </c>
      <c r="N85" s="476">
        <f t="shared" si="1"/>
        <v>15</v>
      </c>
      <c r="O85" s="476">
        <f t="shared" si="1"/>
        <v>6</v>
      </c>
      <c r="P85" s="476">
        <f t="shared" si="1"/>
        <v>30</v>
      </c>
      <c r="Q85" s="476">
        <f t="shared" si="1"/>
        <v>6</v>
      </c>
      <c r="R85" s="476">
        <f t="shared" si="1"/>
        <v>6</v>
      </c>
      <c r="S85" s="476">
        <f t="shared" si="1"/>
        <v>3</v>
      </c>
    </row>
    <row r="86" spans="1:19" s="450" customFormat="1" ht="6" customHeight="1">
      <c r="A86" s="459"/>
      <c r="B86" s="459"/>
      <c r="C86" s="459"/>
      <c r="D86" s="464"/>
      <c r="E86" s="477"/>
      <c r="F86" s="477"/>
      <c r="G86" s="477"/>
      <c r="H86" s="477"/>
      <c r="I86" s="477"/>
      <c r="J86" s="477"/>
      <c r="K86" s="477"/>
      <c r="L86" s="477"/>
      <c r="M86" s="477"/>
      <c r="N86" s="477"/>
      <c r="O86" s="477"/>
      <c r="P86" s="477"/>
      <c r="Q86" s="477"/>
      <c r="R86" s="477"/>
      <c r="S86" s="478"/>
    </row>
    <row r="87" spans="1:19" s="450" customFormat="1" ht="11.25">
      <c r="A87" s="459"/>
      <c r="B87" s="459"/>
      <c r="C87" s="479" t="s">
        <v>741</v>
      </c>
      <c r="D87" s="459"/>
      <c r="E87" s="480">
        <v>2854</v>
      </c>
      <c r="F87" s="461">
        <v>5</v>
      </c>
      <c r="G87" s="461">
        <v>35</v>
      </c>
      <c r="H87" s="461">
        <v>55</v>
      </c>
      <c r="I87" s="461">
        <v>316</v>
      </c>
      <c r="J87" s="461">
        <v>123</v>
      </c>
      <c r="K87" s="461">
        <v>162</v>
      </c>
      <c r="L87" s="461">
        <v>138</v>
      </c>
      <c r="M87" s="461">
        <v>326</v>
      </c>
      <c r="N87" s="461">
        <v>130</v>
      </c>
      <c r="O87" s="461">
        <v>148</v>
      </c>
      <c r="P87" s="461">
        <v>732</v>
      </c>
      <c r="Q87" s="461">
        <v>393</v>
      </c>
      <c r="R87" s="461">
        <v>215</v>
      </c>
      <c r="S87" s="461">
        <v>76</v>
      </c>
    </row>
    <row r="92" spans="1:3" ht="12.75">
      <c r="A92" s="481"/>
      <c r="B92" s="481"/>
      <c r="C92" s="482"/>
    </row>
  </sheetData>
  <sheetProtection/>
  <mergeCells count="19">
    <mergeCell ref="A2:S2"/>
    <mergeCell ref="A6:C9"/>
    <mergeCell ref="D6:D9"/>
    <mergeCell ref="E6:E9"/>
    <mergeCell ref="F6:S6"/>
    <mergeCell ref="F7:F9"/>
    <mergeCell ref="G7:G9"/>
    <mergeCell ref="H7:H9"/>
    <mergeCell ref="I7:I9"/>
    <mergeCell ref="J7:J9"/>
    <mergeCell ref="O7:O9"/>
    <mergeCell ref="S7:S9"/>
    <mergeCell ref="P8:R8"/>
    <mergeCell ref="A85:C85"/>
    <mergeCell ref="K7:K9"/>
    <mergeCell ref="L7:L9"/>
    <mergeCell ref="M7:M9"/>
    <mergeCell ref="N7:N9"/>
    <mergeCell ref="A40:C40"/>
  </mergeCells>
  <printOptions/>
  <pageMargins left="0.4330708661417323" right="0.4330708661417323" top="0.5118110236220472" bottom="0.3937007874015748"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B1:AB88"/>
  <sheetViews>
    <sheetView zoomScaleSheetLayoutView="100" workbookViewId="0" topLeftCell="A1">
      <selection activeCell="T33" sqref="T33"/>
    </sheetView>
  </sheetViews>
  <sheetFormatPr defaultColWidth="12" defaultRowHeight="11.25"/>
  <cols>
    <col min="1" max="1" width="0.65625" style="1" customWidth="1"/>
    <col min="2" max="2" width="5.66015625" style="1" customWidth="1"/>
    <col min="3" max="3" width="21.5" style="1" customWidth="1"/>
    <col min="4" max="4" width="1.171875" style="1" customWidth="1"/>
    <col min="5" max="8" width="12" style="1" customWidth="1"/>
    <col min="9" max="9" width="12.5" style="1" customWidth="1"/>
    <col min="10" max="11" width="12" style="1" customWidth="1"/>
    <col min="12" max="13" width="0.65625" style="1" customWidth="1"/>
    <col min="14" max="15" width="2.83203125" style="1" customWidth="1"/>
    <col min="16" max="16" width="19.83203125" style="1" customWidth="1"/>
    <col min="17" max="17" width="1.0078125" style="1" customWidth="1"/>
    <col min="18" max="18" width="10.5" style="1" customWidth="1"/>
    <col min="19" max="19" width="8.33203125" style="1" customWidth="1"/>
    <col min="20" max="21" width="7.5" style="1" customWidth="1"/>
    <col min="22" max="22" width="7.83203125" style="1" customWidth="1"/>
    <col min="23" max="28" width="7.5" style="1" customWidth="1"/>
    <col min="29" max="16384" width="12" style="1" customWidth="1"/>
  </cols>
  <sheetData>
    <row r="1" spans="3:11" ht="12.75">
      <c r="C1" s="483"/>
      <c r="D1" s="484"/>
      <c r="K1" s="485" t="s">
        <v>742</v>
      </c>
    </row>
    <row r="2" ht="6" customHeight="1"/>
    <row r="3" spans="2:13" ht="12.75" customHeight="1">
      <c r="B3" s="1120" t="s">
        <v>743</v>
      </c>
      <c r="C3" s="1120"/>
      <c r="D3" s="1120"/>
      <c r="E3" s="1120"/>
      <c r="F3" s="1120"/>
      <c r="G3" s="1120"/>
      <c r="H3" s="1120"/>
      <c r="I3" s="1120"/>
      <c r="J3" s="1120"/>
      <c r="K3" s="1120"/>
      <c r="L3" s="486"/>
      <c r="M3" s="486"/>
    </row>
    <row r="4" spans="2:11" ht="6" customHeight="1">
      <c r="B4" s="2"/>
      <c r="C4" s="2"/>
      <c r="D4" s="2"/>
      <c r="E4" s="2"/>
      <c r="F4" s="2"/>
      <c r="G4" s="2"/>
      <c r="H4" s="2"/>
      <c r="I4" s="2"/>
      <c r="J4" s="2"/>
      <c r="K4" s="2"/>
    </row>
    <row r="5" spans="2:13" ht="12.75" customHeight="1">
      <c r="B5" s="1240" t="s">
        <v>552</v>
      </c>
      <c r="C5" s="1240"/>
      <c r="D5" s="1222"/>
      <c r="E5" s="1230" t="s">
        <v>744</v>
      </c>
      <c r="F5" s="1214" t="s">
        <v>653</v>
      </c>
      <c r="G5" s="1215"/>
      <c r="H5" s="1215"/>
      <c r="I5" s="1215"/>
      <c r="J5" s="1215"/>
      <c r="K5" s="1215"/>
      <c r="L5" s="271"/>
      <c r="M5" s="487"/>
    </row>
    <row r="6" spans="2:13" ht="12.75" customHeight="1">
      <c r="B6" s="1241"/>
      <c r="C6" s="1241"/>
      <c r="D6" s="1224"/>
      <c r="E6" s="1226"/>
      <c r="F6" s="1246" t="s">
        <v>766</v>
      </c>
      <c r="G6" s="1337"/>
      <c r="H6" s="1337"/>
      <c r="I6" s="1338"/>
      <c r="J6" s="1214" t="s">
        <v>745</v>
      </c>
      <c r="K6" s="1215"/>
      <c r="L6" s="271"/>
      <c r="M6" s="487"/>
    </row>
    <row r="7" spans="2:13" ht="11.25">
      <c r="B7" s="1241"/>
      <c r="C7" s="1241"/>
      <c r="D7" s="1224"/>
      <c r="E7" s="1226"/>
      <c r="F7" s="1230" t="s">
        <v>746</v>
      </c>
      <c r="G7" s="1230" t="s">
        <v>747</v>
      </c>
      <c r="H7" s="1220" t="s">
        <v>748</v>
      </c>
      <c r="I7" s="1220" t="s">
        <v>749</v>
      </c>
      <c r="J7" s="1220" t="s">
        <v>750</v>
      </c>
      <c r="K7" s="1336" t="s">
        <v>767</v>
      </c>
      <c r="L7" s="265"/>
      <c r="M7" s="265"/>
    </row>
    <row r="8" spans="2:13" ht="11.25" customHeight="1">
      <c r="B8" s="1241"/>
      <c r="C8" s="1241"/>
      <c r="D8" s="1224"/>
      <c r="E8" s="1226"/>
      <c r="F8" s="1334"/>
      <c r="G8" s="1334"/>
      <c r="H8" s="1226"/>
      <c r="I8" s="1226"/>
      <c r="J8" s="1226"/>
      <c r="K8" s="1248"/>
      <c r="L8" s="266"/>
      <c r="M8" s="266"/>
    </row>
    <row r="9" spans="2:13" ht="11.25">
      <c r="B9" s="1242"/>
      <c r="C9" s="1242"/>
      <c r="D9" s="1225"/>
      <c r="E9" s="1221"/>
      <c r="F9" s="1335"/>
      <c r="G9" s="1335"/>
      <c r="H9" s="1221"/>
      <c r="I9" s="1221"/>
      <c r="J9" s="1221"/>
      <c r="K9" s="1218"/>
      <c r="L9" s="265"/>
      <c r="M9" s="265"/>
    </row>
    <row r="10" spans="2:13" ht="6" customHeight="1">
      <c r="B10" s="4"/>
      <c r="C10" s="4"/>
      <c r="D10" s="4"/>
      <c r="E10" s="272"/>
      <c r="F10" s="272"/>
      <c r="G10" s="272"/>
      <c r="H10" s="272"/>
      <c r="I10" s="272"/>
      <c r="J10" s="272"/>
      <c r="K10" s="272"/>
      <c r="L10" s="265"/>
      <c r="M10" s="265"/>
    </row>
    <row r="11" spans="2:13" ht="11.25">
      <c r="B11" s="1238" t="s">
        <v>448</v>
      </c>
      <c r="C11" s="1236"/>
      <c r="D11" s="2"/>
      <c r="E11" s="296">
        <f>SUM(F11:H11,J11,K11)</f>
        <v>923</v>
      </c>
      <c r="F11" s="489">
        <v>69</v>
      </c>
      <c r="G11" s="489">
        <v>17</v>
      </c>
      <c r="H11" s="489">
        <v>6</v>
      </c>
      <c r="I11" s="296">
        <f>SUM(F11:H11)</f>
        <v>92</v>
      </c>
      <c r="J11" s="489">
        <v>538</v>
      </c>
      <c r="K11" s="489">
        <v>293</v>
      </c>
      <c r="L11" s="490"/>
      <c r="M11" s="490"/>
    </row>
    <row r="12" spans="2:13" ht="6" customHeight="1">
      <c r="B12" s="10"/>
      <c r="C12" s="10"/>
      <c r="D12" s="2"/>
      <c r="E12" s="296"/>
      <c r="F12" s="296"/>
      <c r="G12" s="296"/>
      <c r="H12" s="296"/>
      <c r="I12" s="296"/>
      <c r="J12" s="296"/>
      <c r="K12" s="296"/>
      <c r="L12" s="490"/>
      <c r="M12" s="490"/>
    </row>
    <row r="13" spans="2:13" ht="11.25">
      <c r="B13" s="1238" t="s">
        <v>449</v>
      </c>
      <c r="C13" s="1236"/>
      <c r="D13" s="2"/>
      <c r="E13" s="296">
        <f>SUM(F13:H13,J13,K13)</f>
        <v>365</v>
      </c>
      <c r="F13" s="489">
        <v>80</v>
      </c>
      <c r="G13" s="489">
        <v>19</v>
      </c>
      <c r="H13" s="489">
        <v>0</v>
      </c>
      <c r="I13" s="296">
        <f>SUM(F13:H13)</f>
        <v>99</v>
      </c>
      <c r="J13" s="489">
        <v>115</v>
      </c>
      <c r="K13" s="489">
        <v>151</v>
      </c>
      <c r="L13" s="490"/>
      <c r="M13" s="490"/>
    </row>
    <row r="14" spans="2:13" ht="6" customHeight="1">
      <c r="B14" s="10"/>
      <c r="C14" s="10"/>
      <c r="D14" s="2"/>
      <c r="E14" s="296"/>
      <c r="F14" s="296"/>
      <c r="G14" s="296"/>
      <c r="H14" s="296"/>
      <c r="I14" s="296"/>
      <c r="J14" s="296"/>
      <c r="K14" s="296"/>
      <c r="L14" s="490"/>
      <c r="M14" s="490"/>
    </row>
    <row r="15" spans="2:13" ht="11.25">
      <c r="B15" s="1238" t="s">
        <v>450</v>
      </c>
      <c r="C15" s="1236"/>
      <c r="D15" s="2"/>
      <c r="E15" s="296">
        <f>SUM(F15:H15,J15,K15)</f>
        <v>340</v>
      </c>
      <c r="F15" s="489">
        <v>51</v>
      </c>
      <c r="G15" s="489">
        <v>22</v>
      </c>
      <c r="H15" s="489">
        <v>2</v>
      </c>
      <c r="I15" s="296">
        <f>SUM(F15:H15)</f>
        <v>75</v>
      </c>
      <c r="J15" s="489">
        <v>114</v>
      </c>
      <c r="K15" s="489">
        <v>151</v>
      </c>
      <c r="L15" s="490"/>
      <c r="M15" s="490"/>
    </row>
    <row r="16" spans="2:13" ht="6" customHeight="1">
      <c r="B16" s="10"/>
      <c r="C16" s="10"/>
      <c r="D16" s="2"/>
      <c r="E16" s="296"/>
      <c r="F16" s="296"/>
      <c r="G16" s="296"/>
      <c r="H16" s="296"/>
      <c r="I16" s="296"/>
      <c r="J16" s="296"/>
      <c r="K16" s="296"/>
      <c r="L16" s="490"/>
      <c r="M16" s="490"/>
    </row>
    <row r="17" spans="2:13" ht="11.25">
      <c r="B17" s="1238" t="s">
        <v>451</v>
      </c>
      <c r="C17" s="1236"/>
      <c r="D17" s="2"/>
      <c r="E17" s="296">
        <f>SUM(F17:H17,J17,K17)</f>
        <v>295</v>
      </c>
      <c r="F17" s="489">
        <v>47</v>
      </c>
      <c r="G17" s="489">
        <v>22</v>
      </c>
      <c r="H17" s="489">
        <v>2</v>
      </c>
      <c r="I17" s="296">
        <f>SUM(F17:H17)</f>
        <v>71</v>
      </c>
      <c r="J17" s="489">
        <v>112</v>
      </c>
      <c r="K17" s="489">
        <v>112</v>
      </c>
      <c r="L17" s="490"/>
      <c r="M17" s="490"/>
    </row>
    <row r="18" spans="2:13" ht="6" customHeight="1">
      <c r="B18" s="10"/>
      <c r="C18" s="10"/>
      <c r="D18" s="2"/>
      <c r="E18" s="296"/>
      <c r="F18" s="296"/>
      <c r="G18" s="296"/>
      <c r="H18" s="296"/>
      <c r="I18" s="296"/>
      <c r="J18" s="296"/>
      <c r="K18" s="296"/>
      <c r="L18" s="490"/>
      <c r="M18" s="490"/>
    </row>
    <row r="19" spans="2:13" ht="11.25">
      <c r="B19" s="1238" t="s">
        <v>452</v>
      </c>
      <c r="C19" s="1236"/>
      <c r="D19" s="2"/>
      <c r="E19" s="296">
        <f>SUM(F19:H19,J19,K19)</f>
        <v>390</v>
      </c>
      <c r="F19" s="489">
        <v>35</v>
      </c>
      <c r="G19" s="489">
        <v>22</v>
      </c>
      <c r="H19" s="489">
        <v>1</v>
      </c>
      <c r="I19" s="296">
        <f>SUM(F19:H19)</f>
        <v>58</v>
      </c>
      <c r="J19" s="489">
        <v>200</v>
      </c>
      <c r="K19" s="489">
        <v>132</v>
      </c>
      <c r="L19" s="490"/>
      <c r="M19" s="490"/>
    </row>
    <row r="20" spans="2:13" ht="6" customHeight="1">
      <c r="B20" s="10"/>
      <c r="C20" s="10"/>
      <c r="D20" s="2"/>
      <c r="E20" s="296"/>
      <c r="F20" s="296"/>
      <c r="G20" s="296"/>
      <c r="H20" s="296"/>
      <c r="I20" s="296"/>
      <c r="J20" s="296"/>
      <c r="K20" s="296"/>
      <c r="L20" s="490"/>
      <c r="M20" s="490"/>
    </row>
    <row r="21" spans="2:13" ht="11.25">
      <c r="B21" s="1238" t="s">
        <v>453</v>
      </c>
      <c r="C21" s="1236"/>
      <c r="D21" s="2"/>
      <c r="E21" s="296">
        <f>SUM(F21:H21,J21,K21)</f>
        <v>376</v>
      </c>
      <c r="F21" s="489">
        <v>49</v>
      </c>
      <c r="G21" s="489">
        <v>22</v>
      </c>
      <c r="H21" s="489">
        <v>1</v>
      </c>
      <c r="I21" s="296">
        <f>SUM(F21:H21)</f>
        <v>72</v>
      </c>
      <c r="J21" s="489">
        <v>156</v>
      </c>
      <c r="K21" s="489">
        <v>148</v>
      </c>
      <c r="L21" s="490"/>
      <c r="M21" s="490"/>
    </row>
    <row r="22" spans="2:13" ht="6" customHeight="1">
      <c r="B22" s="10"/>
      <c r="C22" s="10"/>
      <c r="D22" s="2"/>
      <c r="E22" s="296"/>
      <c r="F22" s="296"/>
      <c r="G22" s="296"/>
      <c r="H22" s="296"/>
      <c r="I22" s="296"/>
      <c r="J22" s="296"/>
      <c r="K22" s="296"/>
      <c r="L22" s="490"/>
      <c r="M22" s="490"/>
    </row>
    <row r="23" spans="2:13" ht="11.25">
      <c r="B23" s="1238" t="s">
        <v>454</v>
      </c>
      <c r="C23" s="1236"/>
      <c r="D23" s="2"/>
      <c r="E23" s="296">
        <f>SUM(F23:H23,J23,K23)</f>
        <v>477</v>
      </c>
      <c r="F23" s="489">
        <v>53</v>
      </c>
      <c r="G23" s="489">
        <v>9</v>
      </c>
      <c r="H23" s="489">
        <v>2</v>
      </c>
      <c r="I23" s="296">
        <f>SUM(F23:H23)</f>
        <v>64</v>
      </c>
      <c r="J23" s="489">
        <v>212</v>
      </c>
      <c r="K23" s="489">
        <v>201</v>
      </c>
      <c r="L23" s="490"/>
      <c r="M23" s="490"/>
    </row>
    <row r="24" spans="2:13" ht="11.25">
      <c r="B24" s="10"/>
      <c r="C24" s="10"/>
      <c r="D24" s="2"/>
      <c r="E24" s="296"/>
      <c r="F24" s="296"/>
      <c r="G24" s="296"/>
      <c r="H24" s="296"/>
      <c r="I24" s="296"/>
      <c r="J24" s="296"/>
      <c r="K24" s="296"/>
      <c r="L24" s="490"/>
      <c r="M24" s="490"/>
    </row>
    <row r="25" spans="2:13" ht="11.25">
      <c r="B25" s="1333" t="s">
        <v>751</v>
      </c>
      <c r="C25" s="1333"/>
      <c r="D25" s="2"/>
      <c r="E25" s="491">
        <f aca="true" t="shared" si="0" ref="E25:M25">IF(SUM(E11:E23)=SUM(E27:E45),SUM(E11:E23),"Fehler")</f>
        <v>3166</v>
      </c>
      <c r="F25" s="491">
        <f t="shared" si="0"/>
        <v>384</v>
      </c>
      <c r="G25" s="491">
        <f t="shared" si="0"/>
        <v>133</v>
      </c>
      <c r="H25" s="491">
        <f t="shared" si="0"/>
        <v>14</v>
      </c>
      <c r="I25" s="491">
        <f t="shared" si="0"/>
        <v>531</v>
      </c>
      <c r="J25" s="491">
        <f t="shared" si="0"/>
        <v>1447</v>
      </c>
      <c r="K25" s="491">
        <f t="shared" si="0"/>
        <v>1188</v>
      </c>
      <c r="L25" s="492">
        <f t="shared" si="0"/>
        <v>0</v>
      </c>
      <c r="M25" s="492">
        <f t="shared" si="0"/>
        <v>0</v>
      </c>
    </row>
    <row r="26" spans="2:13" ht="11.25">
      <c r="B26" s="2"/>
      <c r="C26" s="2"/>
      <c r="D26" s="2"/>
      <c r="E26" s="296"/>
      <c r="F26" s="296"/>
      <c r="G26" s="296"/>
      <c r="H26" s="296"/>
      <c r="I26" s="296"/>
      <c r="J26" s="296"/>
      <c r="K26" s="296"/>
      <c r="L26" s="490"/>
      <c r="M26" s="490"/>
    </row>
    <row r="27" spans="2:13" ht="11.25">
      <c r="B27" s="493" t="s">
        <v>653</v>
      </c>
      <c r="C27" s="243" t="s">
        <v>557</v>
      </c>
      <c r="D27" s="2"/>
      <c r="E27" s="296">
        <f>SUM(F27:H27,J27,K27)</f>
        <v>197</v>
      </c>
      <c r="F27" s="489">
        <v>5</v>
      </c>
      <c r="G27" s="489">
        <v>1</v>
      </c>
      <c r="H27" s="489">
        <v>3</v>
      </c>
      <c r="I27" s="296">
        <f>SUM(F27:H27)</f>
        <v>9</v>
      </c>
      <c r="J27" s="489">
        <v>162</v>
      </c>
      <c r="K27" s="489">
        <v>26</v>
      </c>
      <c r="L27" s="490">
        <v>0</v>
      </c>
      <c r="M27" s="490"/>
    </row>
    <row r="28" spans="2:13" ht="6" customHeight="1">
      <c r="B28" s="2"/>
      <c r="C28" s="2"/>
      <c r="D28" s="2"/>
      <c r="E28" s="296"/>
      <c r="F28" s="296"/>
      <c r="G28" s="296"/>
      <c r="H28" s="296"/>
      <c r="I28" s="296"/>
      <c r="J28" s="296"/>
      <c r="K28" s="296"/>
      <c r="L28" s="490"/>
      <c r="M28" s="490"/>
    </row>
    <row r="29" spans="2:13" ht="11.25">
      <c r="B29" s="2"/>
      <c r="C29" s="243" t="s">
        <v>558</v>
      </c>
      <c r="D29" s="2"/>
      <c r="E29" s="296">
        <f>SUM(F29:H29,J29,K29)</f>
        <v>76</v>
      </c>
      <c r="F29" s="489">
        <v>0</v>
      </c>
      <c r="G29" s="489">
        <v>0</v>
      </c>
      <c r="H29" s="489">
        <v>1</v>
      </c>
      <c r="I29" s="296">
        <f>SUM(F29:H29)</f>
        <v>1</v>
      </c>
      <c r="J29" s="489">
        <v>48</v>
      </c>
      <c r="K29" s="489">
        <v>27</v>
      </c>
      <c r="L29" s="490"/>
      <c r="M29" s="490"/>
    </row>
    <row r="30" spans="2:13" ht="6" customHeight="1">
      <c r="B30" s="2"/>
      <c r="C30" s="2"/>
      <c r="D30" s="2"/>
      <c r="E30" s="296"/>
      <c r="F30" s="296"/>
      <c r="G30" s="296"/>
      <c r="H30" s="296"/>
      <c r="I30" s="296"/>
      <c r="J30" s="296"/>
      <c r="K30" s="296"/>
      <c r="L30" s="490"/>
      <c r="M30" s="490"/>
    </row>
    <row r="31" spans="2:13" ht="11.25">
      <c r="B31" s="2"/>
      <c r="C31" s="243" t="s">
        <v>559</v>
      </c>
      <c r="D31" s="2"/>
      <c r="E31" s="296">
        <f>SUM(F31:H31,J31,K31)</f>
        <v>47</v>
      </c>
      <c r="F31" s="489">
        <v>2</v>
      </c>
      <c r="G31" s="489">
        <v>0</v>
      </c>
      <c r="H31" s="489">
        <v>0</v>
      </c>
      <c r="I31" s="296">
        <f>SUM(F31:H31)</f>
        <v>2</v>
      </c>
      <c r="J31" s="489">
        <v>36</v>
      </c>
      <c r="K31" s="489">
        <v>9</v>
      </c>
      <c r="L31" s="490">
        <v>0</v>
      </c>
      <c r="M31" s="490"/>
    </row>
    <row r="32" spans="2:13" ht="6" customHeight="1">
      <c r="B32" s="10"/>
      <c r="C32" s="10"/>
      <c r="D32" s="2"/>
      <c r="E32" s="296"/>
      <c r="F32" s="296"/>
      <c r="G32" s="296"/>
      <c r="H32" s="296"/>
      <c r="I32" s="296"/>
      <c r="J32" s="296"/>
      <c r="K32" s="296"/>
      <c r="L32" s="490"/>
      <c r="M32" s="490"/>
    </row>
    <row r="33" spans="2:13" ht="11.25">
      <c r="B33" s="2"/>
      <c r="C33" s="243" t="s">
        <v>560</v>
      </c>
      <c r="D33" s="2"/>
      <c r="E33" s="296">
        <f>SUM(F33:H33,J33,K33)</f>
        <v>22</v>
      </c>
      <c r="F33" s="489">
        <v>1</v>
      </c>
      <c r="G33" s="489">
        <v>0</v>
      </c>
      <c r="H33" s="489">
        <v>0</v>
      </c>
      <c r="I33" s="296">
        <f>SUM(F33:H33)</f>
        <v>1</v>
      </c>
      <c r="J33" s="489">
        <v>12</v>
      </c>
      <c r="K33" s="489">
        <v>9</v>
      </c>
      <c r="L33" s="490"/>
      <c r="M33" s="490"/>
    </row>
    <row r="34" spans="2:13" ht="6" customHeight="1">
      <c r="B34" s="10"/>
      <c r="C34" s="10"/>
      <c r="D34" s="2"/>
      <c r="E34" s="296"/>
      <c r="F34" s="296"/>
      <c r="G34" s="296"/>
      <c r="H34" s="296"/>
      <c r="I34" s="296"/>
      <c r="J34" s="296"/>
      <c r="K34" s="296"/>
      <c r="L34" s="490"/>
      <c r="M34" s="490"/>
    </row>
    <row r="35" spans="2:13" ht="11.25">
      <c r="B35" s="2"/>
      <c r="C35" s="243" t="s">
        <v>561</v>
      </c>
      <c r="D35" s="2"/>
      <c r="E35" s="296">
        <f>SUM(F35:H35,J35,K35)</f>
        <v>26</v>
      </c>
      <c r="F35" s="489">
        <v>3</v>
      </c>
      <c r="G35" s="489">
        <v>0</v>
      </c>
      <c r="H35" s="489">
        <v>0</v>
      </c>
      <c r="I35" s="296">
        <f>SUM(F35:H35)</f>
        <v>3</v>
      </c>
      <c r="J35" s="489">
        <v>18</v>
      </c>
      <c r="K35" s="489">
        <v>5</v>
      </c>
      <c r="L35" s="490"/>
      <c r="M35" s="490"/>
    </row>
    <row r="36" spans="2:13" ht="6" customHeight="1">
      <c r="B36" s="10"/>
      <c r="C36" s="10"/>
      <c r="D36" s="2"/>
      <c r="E36" s="296"/>
      <c r="F36" s="296"/>
      <c r="G36" s="296"/>
      <c r="H36" s="296"/>
      <c r="I36" s="296"/>
      <c r="J36" s="296"/>
      <c r="K36" s="296"/>
      <c r="L36" s="490"/>
      <c r="M36" s="490"/>
    </row>
    <row r="37" spans="2:13" ht="11.25">
      <c r="B37" s="2"/>
      <c r="C37" s="243" t="s">
        <v>562</v>
      </c>
      <c r="D37" s="2"/>
      <c r="E37" s="296">
        <f>SUM(F37:H37,J37,K37)</f>
        <v>26</v>
      </c>
      <c r="F37" s="489">
        <v>3</v>
      </c>
      <c r="G37" s="489">
        <v>0</v>
      </c>
      <c r="H37" s="489">
        <v>0</v>
      </c>
      <c r="I37" s="296">
        <f>SUM(F37:H37)</f>
        <v>3</v>
      </c>
      <c r="J37" s="489">
        <v>16</v>
      </c>
      <c r="K37" s="489">
        <v>7</v>
      </c>
      <c r="L37" s="490"/>
      <c r="M37" s="490"/>
    </row>
    <row r="38" spans="2:13" ht="6" customHeight="1">
      <c r="B38" s="10"/>
      <c r="C38" s="10"/>
      <c r="D38" s="2"/>
      <c r="E38" s="296"/>
      <c r="F38" s="296"/>
      <c r="G38" s="296"/>
      <c r="H38" s="296"/>
      <c r="I38" s="296"/>
      <c r="J38" s="296"/>
      <c r="K38" s="296"/>
      <c r="L38" s="490"/>
      <c r="M38" s="490"/>
    </row>
    <row r="39" spans="2:13" ht="11.25">
      <c r="B39" s="2"/>
      <c r="C39" s="243" t="s">
        <v>563</v>
      </c>
      <c r="D39" s="2"/>
      <c r="E39" s="296">
        <f>SUM(F39:H39,J39,K39)</f>
        <v>20</v>
      </c>
      <c r="F39" s="489">
        <v>0</v>
      </c>
      <c r="G39" s="489">
        <v>0</v>
      </c>
      <c r="H39" s="489">
        <v>0</v>
      </c>
      <c r="I39" s="296">
        <f>SUM(F39:H39)</f>
        <v>0</v>
      </c>
      <c r="J39" s="489">
        <v>13</v>
      </c>
      <c r="K39" s="489">
        <v>7</v>
      </c>
      <c r="L39" s="490"/>
      <c r="M39" s="490"/>
    </row>
    <row r="40" spans="2:13" ht="6" customHeight="1">
      <c r="B40" s="10"/>
      <c r="C40" s="10"/>
      <c r="D40" s="2"/>
      <c r="E40" s="296"/>
      <c r="F40" s="296"/>
      <c r="G40" s="296"/>
      <c r="H40" s="296"/>
      <c r="I40" s="296"/>
      <c r="J40" s="296"/>
      <c r="K40" s="296"/>
      <c r="L40" s="490"/>
      <c r="M40" s="490"/>
    </row>
    <row r="41" spans="2:13" ht="11.25">
      <c r="B41" s="2"/>
      <c r="C41" s="243" t="s">
        <v>564</v>
      </c>
      <c r="D41" s="2"/>
      <c r="E41" s="296">
        <f>SUM(F41:H41,J41,K41)</f>
        <v>23</v>
      </c>
      <c r="F41" s="489">
        <v>1</v>
      </c>
      <c r="G41" s="489">
        <v>0</v>
      </c>
      <c r="H41" s="489">
        <v>0</v>
      </c>
      <c r="I41" s="296">
        <f>SUM(F41:H41)</f>
        <v>1</v>
      </c>
      <c r="J41" s="489">
        <v>14</v>
      </c>
      <c r="K41" s="489">
        <v>8</v>
      </c>
      <c r="L41" s="490"/>
      <c r="M41" s="490"/>
    </row>
    <row r="42" spans="2:13" ht="6" customHeight="1">
      <c r="B42" s="2"/>
      <c r="C42" s="2"/>
      <c r="D42" s="2"/>
      <c r="E42" s="296"/>
      <c r="F42" s="296"/>
      <c r="G42" s="296"/>
      <c r="H42" s="296"/>
      <c r="I42" s="296"/>
      <c r="J42" s="296"/>
      <c r="K42" s="296"/>
      <c r="L42" s="490"/>
      <c r="M42" s="490"/>
    </row>
    <row r="43" spans="2:13" ht="11.25">
      <c r="B43" s="2"/>
      <c r="C43" s="243" t="s">
        <v>565</v>
      </c>
      <c r="D43" s="2"/>
      <c r="E43" s="296">
        <f>SUM(F43:H43,J43,K43)</f>
        <v>192</v>
      </c>
      <c r="F43" s="489">
        <v>13</v>
      </c>
      <c r="G43" s="489">
        <v>2</v>
      </c>
      <c r="H43" s="489">
        <v>1</v>
      </c>
      <c r="I43" s="296">
        <f>SUM(F43:H43)</f>
        <v>16</v>
      </c>
      <c r="J43" s="489">
        <v>113</v>
      </c>
      <c r="K43" s="489">
        <v>63</v>
      </c>
      <c r="L43" s="490"/>
      <c r="M43" s="490"/>
    </row>
    <row r="44" spans="2:13" ht="6" customHeight="1">
      <c r="B44" s="10"/>
      <c r="C44" s="10"/>
      <c r="D44" s="2"/>
      <c r="E44" s="296"/>
      <c r="F44" s="296"/>
      <c r="G44" s="296"/>
      <c r="H44" s="296"/>
      <c r="I44" s="296"/>
      <c r="J44" s="296"/>
      <c r="K44" s="296"/>
      <c r="L44" s="490"/>
      <c r="M44" s="490"/>
    </row>
    <row r="45" spans="2:13" ht="11.25">
      <c r="B45" s="2"/>
      <c r="C45" s="243" t="s">
        <v>566</v>
      </c>
      <c r="D45" s="2"/>
      <c r="E45" s="296">
        <f>SUM(F45:H45,J45,K45)</f>
        <v>2537</v>
      </c>
      <c r="F45" s="489">
        <v>356</v>
      </c>
      <c r="G45" s="489">
        <v>130</v>
      </c>
      <c r="H45" s="489">
        <v>9</v>
      </c>
      <c r="I45" s="296">
        <f>SUM(F45:H45)</f>
        <v>495</v>
      </c>
      <c r="J45" s="489">
        <v>1015</v>
      </c>
      <c r="K45" s="489">
        <v>1027</v>
      </c>
      <c r="L45" s="490"/>
      <c r="M45" s="490"/>
    </row>
    <row r="46" spans="2:13" ht="6" customHeight="1">
      <c r="B46" s="2"/>
      <c r="C46" s="2"/>
      <c r="D46" s="2"/>
      <c r="E46" s="296"/>
      <c r="F46" s="296"/>
      <c r="G46" s="296"/>
      <c r="H46" s="296"/>
      <c r="I46" s="296"/>
      <c r="J46" s="296"/>
      <c r="K46" s="296"/>
      <c r="L46" s="490"/>
      <c r="M46" s="490"/>
    </row>
    <row r="47" spans="2:13" ht="11.25">
      <c r="B47" s="1238" t="s">
        <v>752</v>
      </c>
      <c r="C47" s="1236"/>
      <c r="D47" s="2"/>
      <c r="E47" s="296">
        <f>SUM(F47:H47,J47,K47)</f>
        <v>152</v>
      </c>
      <c r="F47" s="489">
        <v>11</v>
      </c>
      <c r="G47" s="489">
        <v>1</v>
      </c>
      <c r="H47" s="489">
        <v>8</v>
      </c>
      <c r="I47" s="296">
        <f>SUM(F47:H47)</f>
        <v>20</v>
      </c>
      <c r="J47" s="489">
        <v>23</v>
      </c>
      <c r="K47" s="489">
        <v>109</v>
      </c>
      <c r="L47" s="490"/>
      <c r="M47" s="490"/>
    </row>
    <row r="48" spans="2:13" ht="6" customHeight="1">
      <c r="B48" s="2"/>
      <c r="C48" s="2"/>
      <c r="D48" s="2"/>
      <c r="E48" s="296"/>
      <c r="F48" s="296"/>
      <c r="G48" s="296"/>
      <c r="H48" s="296"/>
      <c r="I48" s="296"/>
      <c r="J48" s="296"/>
      <c r="K48" s="296"/>
      <c r="L48" s="490"/>
      <c r="M48" s="490"/>
    </row>
    <row r="49" spans="2:13" ht="11.25">
      <c r="B49" s="2"/>
      <c r="C49" s="45" t="s">
        <v>753</v>
      </c>
      <c r="D49" s="2"/>
      <c r="E49" s="296">
        <v>2854</v>
      </c>
      <c r="F49" s="296">
        <v>352</v>
      </c>
      <c r="G49" s="296">
        <v>12</v>
      </c>
      <c r="H49" s="296">
        <v>21</v>
      </c>
      <c r="I49" s="296">
        <v>385</v>
      </c>
      <c r="J49" s="296">
        <v>1298</v>
      </c>
      <c r="K49" s="296">
        <v>1171</v>
      </c>
      <c r="L49" s="490"/>
      <c r="M49" s="490"/>
    </row>
    <row r="50" spans="2:23" ht="6" customHeight="1">
      <c r="B50" s="47" t="s">
        <v>408</v>
      </c>
      <c r="C50" s="9"/>
      <c r="D50" s="9"/>
      <c r="E50" s="9"/>
      <c r="F50" s="9"/>
      <c r="G50" s="9"/>
      <c r="H50" s="9"/>
      <c r="I50" s="9"/>
      <c r="J50" s="9"/>
      <c r="K50" s="9"/>
      <c r="L50" s="265"/>
      <c r="M50"/>
      <c r="N50"/>
      <c r="O50"/>
      <c r="P50"/>
      <c r="Q50"/>
      <c r="R50"/>
      <c r="S50"/>
      <c r="T50"/>
      <c r="U50"/>
      <c r="V50"/>
      <c r="W50"/>
    </row>
    <row r="51" spans="2:13" ht="22.5" customHeight="1">
      <c r="B51" s="1228" t="s">
        <v>754</v>
      </c>
      <c r="C51" s="1228"/>
      <c r="D51" s="1229"/>
      <c r="E51" s="1229"/>
      <c r="F51" s="1229"/>
      <c r="G51" s="1229"/>
      <c r="H51" s="1229"/>
      <c r="I51" s="1229"/>
      <c r="J51" s="1229"/>
      <c r="K51" s="1229"/>
      <c r="L51" s="494"/>
      <c r="M51" s="494"/>
    </row>
    <row r="52" spans="2:13" ht="11.25" customHeight="1">
      <c r="B52" s="494"/>
      <c r="C52" s="494"/>
      <c r="D52" s="494"/>
      <c r="E52" s="494"/>
      <c r="F52" s="494"/>
      <c r="G52" s="494"/>
      <c r="H52" s="494"/>
      <c r="I52" s="494"/>
      <c r="J52" s="494"/>
      <c r="K52" s="494"/>
      <c r="L52" s="494"/>
      <c r="M52" s="494"/>
    </row>
    <row r="53" ht="9" customHeight="1"/>
    <row r="54" spans="14:28" ht="13.5" customHeight="1">
      <c r="N54" s="1120" t="s">
        <v>755</v>
      </c>
      <c r="O54" s="1120"/>
      <c r="P54" s="1120"/>
      <c r="Q54" s="1120"/>
      <c r="R54" s="1120"/>
      <c r="S54" s="1120"/>
      <c r="T54" s="1120"/>
      <c r="U54" s="1120"/>
      <c r="V54" s="1120"/>
      <c r="W54" s="1120"/>
      <c r="X54" s="1120"/>
      <c r="Y54" s="1120"/>
      <c r="Z54" s="1120"/>
      <c r="AA54" s="1120"/>
      <c r="AB54" s="1120"/>
    </row>
    <row r="55" spans="8:28" ht="6" customHeight="1">
      <c r="H55" s="486"/>
      <c r="N55" s="2"/>
      <c r="O55" s="2"/>
      <c r="P55" s="2"/>
      <c r="Q55" s="2"/>
      <c r="R55" s="2"/>
      <c r="S55" s="2"/>
      <c r="T55" s="2"/>
      <c r="U55" s="2"/>
      <c r="V55" s="2"/>
      <c r="W55" s="2"/>
      <c r="X55" s="2"/>
      <c r="Y55" s="2"/>
      <c r="Z55" s="2"/>
      <c r="AA55" s="2"/>
      <c r="AB55" s="2"/>
    </row>
    <row r="56" spans="14:28" ht="12" customHeight="1">
      <c r="N56" s="1240" t="s">
        <v>756</v>
      </c>
      <c r="O56" s="1240"/>
      <c r="P56" s="1240"/>
      <c r="Q56" s="1172"/>
      <c r="R56" s="1230" t="s">
        <v>757</v>
      </c>
      <c r="S56" s="1214" t="s">
        <v>758</v>
      </c>
      <c r="T56" s="1215"/>
      <c r="U56" s="1215"/>
      <c r="V56" s="1215"/>
      <c r="W56" s="1215"/>
      <c r="X56" s="1215"/>
      <c r="Y56" s="1215"/>
      <c r="Z56" s="1215"/>
      <c r="AA56" s="1215"/>
      <c r="AB56" s="1215"/>
    </row>
    <row r="57" spans="14:28" ht="12" customHeight="1">
      <c r="N57" s="1339"/>
      <c r="O57" s="1339"/>
      <c r="P57" s="1339"/>
      <c r="Q57" s="1174"/>
      <c r="R57" s="1226"/>
      <c r="S57" s="1230" t="s">
        <v>759</v>
      </c>
      <c r="T57" s="5">
        <v>31</v>
      </c>
      <c r="U57" s="5">
        <v>51</v>
      </c>
      <c r="V57" s="5">
        <v>101</v>
      </c>
      <c r="W57" s="5">
        <v>201</v>
      </c>
      <c r="X57" s="5">
        <v>301</v>
      </c>
      <c r="Y57" s="5">
        <v>401</v>
      </c>
      <c r="Z57" s="5">
        <v>501</v>
      </c>
      <c r="AA57" s="5">
        <v>601</v>
      </c>
      <c r="AB57" s="1171" t="s">
        <v>760</v>
      </c>
    </row>
    <row r="58" spans="14:28" ht="12" customHeight="1">
      <c r="N58" s="1339"/>
      <c r="O58" s="1339"/>
      <c r="P58" s="1339"/>
      <c r="Q58" s="1174"/>
      <c r="R58" s="1226"/>
      <c r="S58" s="1226"/>
      <c r="T58" s="267" t="s">
        <v>721</v>
      </c>
      <c r="U58" s="269"/>
      <c r="V58" s="269"/>
      <c r="W58" s="269"/>
      <c r="X58" s="269"/>
      <c r="Y58" s="269"/>
      <c r="Z58" s="269"/>
      <c r="AA58" s="269"/>
      <c r="AB58" s="1173"/>
    </row>
    <row r="59" spans="14:28" ht="12" customHeight="1">
      <c r="N59" s="1242"/>
      <c r="O59" s="1242"/>
      <c r="P59" s="1242"/>
      <c r="Q59" s="1169"/>
      <c r="R59" s="1221"/>
      <c r="S59" s="1221"/>
      <c r="T59" s="5">
        <v>50</v>
      </c>
      <c r="U59" s="5">
        <v>100</v>
      </c>
      <c r="V59" s="5">
        <v>200</v>
      </c>
      <c r="W59" s="5">
        <v>300</v>
      </c>
      <c r="X59" s="5">
        <v>400</v>
      </c>
      <c r="Y59" s="5">
        <v>500</v>
      </c>
      <c r="Z59" s="5">
        <v>600</v>
      </c>
      <c r="AA59" s="5">
        <v>700</v>
      </c>
      <c r="AB59" s="1168"/>
    </row>
    <row r="60" spans="14:28" ht="6" customHeight="1">
      <c r="N60" s="4"/>
      <c r="O60" s="4"/>
      <c r="P60" s="4"/>
      <c r="Q60" s="4"/>
      <c r="R60" s="272"/>
      <c r="S60" s="272"/>
      <c r="T60" s="272"/>
      <c r="U60" s="272"/>
      <c r="V60" s="272"/>
      <c r="W60" s="272"/>
      <c r="X60" s="272"/>
      <c r="Y60" s="272"/>
      <c r="Z60" s="272"/>
      <c r="AA60" s="272"/>
      <c r="AB60" s="272"/>
    </row>
    <row r="61" spans="14:28" ht="12" customHeight="1">
      <c r="N61" s="1236" t="s">
        <v>448</v>
      </c>
      <c r="O61" s="1237"/>
      <c r="P61" s="1237"/>
      <c r="Q61" s="2"/>
      <c r="R61" s="296">
        <f>SUM(S61:AB61)</f>
        <v>923</v>
      </c>
      <c r="S61" s="489">
        <v>7</v>
      </c>
      <c r="T61" s="489">
        <v>10</v>
      </c>
      <c r="U61" s="489">
        <v>101</v>
      </c>
      <c r="V61" s="489">
        <v>294</v>
      </c>
      <c r="W61" s="489">
        <v>248</v>
      </c>
      <c r="X61" s="489">
        <v>158</v>
      </c>
      <c r="Y61" s="489">
        <v>71</v>
      </c>
      <c r="Z61" s="489">
        <v>24</v>
      </c>
      <c r="AA61" s="489">
        <v>9</v>
      </c>
      <c r="AB61" s="489">
        <v>1</v>
      </c>
    </row>
    <row r="62" spans="14:28" ht="6" customHeight="1">
      <c r="N62" s="2"/>
      <c r="O62" s="2"/>
      <c r="P62" s="2"/>
      <c r="Q62" s="2"/>
      <c r="R62" s="296"/>
      <c r="S62" s="296"/>
      <c r="T62" s="296"/>
      <c r="U62" s="296"/>
      <c r="V62" s="296"/>
      <c r="W62" s="296"/>
      <c r="X62" s="296"/>
      <c r="Y62" s="296"/>
      <c r="Z62" s="296"/>
      <c r="AA62" s="296"/>
      <c r="AB62" s="296"/>
    </row>
    <row r="63" spans="14:28" ht="12" customHeight="1">
      <c r="N63" s="1236" t="s">
        <v>449</v>
      </c>
      <c r="O63" s="1237"/>
      <c r="P63" s="1237"/>
      <c r="Q63" s="2"/>
      <c r="R63" s="296">
        <f>SUM(S63:AB63)</f>
        <v>365</v>
      </c>
      <c r="S63" s="489">
        <v>2</v>
      </c>
      <c r="T63" s="489">
        <v>5</v>
      </c>
      <c r="U63" s="489">
        <v>97</v>
      </c>
      <c r="V63" s="489">
        <v>126</v>
      </c>
      <c r="W63" s="489">
        <v>75</v>
      </c>
      <c r="X63" s="489">
        <v>32</v>
      </c>
      <c r="Y63" s="489">
        <v>25</v>
      </c>
      <c r="Z63" s="489">
        <v>2</v>
      </c>
      <c r="AA63" s="489">
        <v>1</v>
      </c>
      <c r="AB63" s="489">
        <v>0</v>
      </c>
    </row>
    <row r="64" spans="14:28" ht="6" customHeight="1">
      <c r="N64" s="2"/>
      <c r="O64" s="2"/>
      <c r="P64" s="2"/>
      <c r="Q64" s="2"/>
      <c r="R64" s="296"/>
      <c r="S64" s="296"/>
      <c r="T64" s="296"/>
      <c r="U64" s="296"/>
      <c r="V64" s="296"/>
      <c r="W64" s="296"/>
      <c r="X64" s="296"/>
      <c r="Y64" s="296"/>
      <c r="Z64" s="296"/>
      <c r="AA64" s="296"/>
      <c r="AB64" s="296"/>
    </row>
    <row r="65" spans="14:28" ht="12" customHeight="1">
      <c r="N65" s="1236" t="s">
        <v>450</v>
      </c>
      <c r="O65" s="1237"/>
      <c r="P65" s="1237"/>
      <c r="Q65" s="2"/>
      <c r="R65" s="296">
        <f>SUM(S65:AB65)</f>
        <v>340</v>
      </c>
      <c r="S65" s="489">
        <v>8</v>
      </c>
      <c r="T65" s="489">
        <v>20</v>
      </c>
      <c r="U65" s="489">
        <v>69</v>
      </c>
      <c r="V65" s="489">
        <v>131</v>
      </c>
      <c r="W65" s="489">
        <v>64</v>
      </c>
      <c r="X65" s="489">
        <v>32</v>
      </c>
      <c r="Y65" s="489">
        <v>11</v>
      </c>
      <c r="Z65" s="489">
        <v>5</v>
      </c>
      <c r="AA65" s="489">
        <v>0</v>
      </c>
      <c r="AB65" s="489">
        <v>0</v>
      </c>
    </row>
    <row r="66" spans="14:28" ht="6" customHeight="1">
      <c r="N66" s="2"/>
      <c r="O66" s="2"/>
      <c r="P66" s="2"/>
      <c r="Q66" s="2"/>
      <c r="R66" s="296"/>
      <c r="S66" s="296"/>
      <c r="T66" s="296"/>
      <c r="U66" s="296"/>
      <c r="V66" s="296"/>
      <c r="W66" s="296"/>
      <c r="X66" s="296"/>
      <c r="Y66" s="296"/>
      <c r="Z66" s="296"/>
      <c r="AA66" s="296"/>
      <c r="AB66" s="296"/>
    </row>
    <row r="67" spans="14:28" ht="12" customHeight="1">
      <c r="N67" s="1236" t="s">
        <v>451</v>
      </c>
      <c r="O67" s="1237"/>
      <c r="P67" s="1237"/>
      <c r="Q67" s="2"/>
      <c r="R67" s="296">
        <f>SUM(S67:AB67)</f>
        <v>295</v>
      </c>
      <c r="S67" s="489">
        <v>1</v>
      </c>
      <c r="T67" s="489">
        <v>5</v>
      </c>
      <c r="U67" s="489">
        <v>67</v>
      </c>
      <c r="V67" s="489">
        <v>111</v>
      </c>
      <c r="W67" s="489">
        <v>64</v>
      </c>
      <c r="X67" s="489">
        <v>34</v>
      </c>
      <c r="Y67" s="489">
        <v>12</v>
      </c>
      <c r="Z67" s="489">
        <v>1</v>
      </c>
      <c r="AA67" s="489">
        <v>0</v>
      </c>
      <c r="AB67" s="489">
        <v>0</v>
      </c>
    </row>
    <row r="68" spans="14:28" ht="6" customHeight="1">
      <c r="N68" s="2"/>
      <c r="O68" s="2"/>
      <c r="P68" s="2"/>
      <c r="Q68" s="2"/>
      <c r="R68" s="296"/>
      <c r="S68" s="296"/>
      <c r="T68" s="296"/>
      <c r="U68" s="296"/>
      <c r="V68" s="296"/>
      <c r="W68" s="296"/>
      <c r="X68" s="296"/>
      <c r="Y68" s="296"/>
      <c r="Z68" s="296"/>
      <c r="AA68" s="296"/>
      <c r="AB68" s="296"/>
    </row>
    <row r="69" spans="14:28" ht="12" customHeight="1">
      <c r="N69" s="1236" t="s">
        <v>452</v>
      </c>
      <c r="O69" s="1237"/>
      <c r="P69" s="1237"/>
      <c r="Q69" s="2"/>
      <c r="R69" s="296">
        <f>SUM(S69:AB69)</f>
        <v>390</v>
      </c>
      <c r="S69" s="489">
        <v>2</v>
      </c>
      <c r="T69" s="489">
        <v>5</v>
      </c>
      <c r="U69" s="489">
        <v>55</v>
      </c>
      <c r="V69" s="489">
        <v>139</v>
      </c>
      <c r="W69" s="489">
        <v>88</v>
      </c>
      <c r="X69" s="489">
        <v>66</v>
      </c>
      <c r="Y69" s="489">
        <v>30</v>
      </c>
      <c r="Z69" s="489">
        <v>5</v>
      </c>
      <c r="AA69" s="489">
        <v>0</v>
      </c>
      <c r="AB69" s="489">
        <v>0</v>
      </c>
    </row>
    <row r="70" spans="14:28" ht="6" customHeight="1">
      <c r="N70" s="2"/>
      <c r="O70" s="2"/>
      <c r="P70" s="2"/>
      <c r="Q70" s="2"/>
      <c r="R70" s="296"/>
      <c r="S70" s="296"/>
      <c r="T70" s="296"/>
      <c r="U70" s="296"/>
      <c r="V70" s="296"/>
      <c r="W70" s="296"/>
      <c r="X70" s="296"/>
      <c r="Y70" s="296"/>
      <c r="Z70" s="296"/>
      <c r="AA70" s="296"/>
      <c r="AB70" s="296"/>
    </row>
    <row r="71" spans="14:28" ht="12" customHeight="1">
      <c r="N71" s="1236" t="s">
        <v>453</v>
      </c>
      <c r="O71" s="1237"/>
      <c r="P71" s="1237"/>
      <c r="Q71" s="2"/>
      <c r="R71" s="296">
        <f>SUM(S71:AB71)</f>
        <v>376</v>
      </c>
      <c r="S71" s="489">
        <v>1</v>
      </c>
      <c r="T71" s="489">
        <v>1</v>
      </c>
      <c r="U71" s="489">
        <v>79</v>
      </c>
      <c r="V71" s="489">
        <v>165</v>
      </c>
      <c r="W71" s="489">
        <v>76</v>
      </c>
      <c r="X71" s="489">
        <v>43</v>
      </c>
      <c r="Y71" s="489">
        <v>10</v>
      </c>
      <c r="Z71" s="489">
        <v>1</v>
      </c>
      <c r="AA71" s="489">
        <v>0</v>
      </c>
      <c r="AB71" s="489">
        <v>0</v>
      </c>
    </row>
    <row r="72" spans="14:28" ht="6" customHeight="1">
      <c r="N72" s="2"/>
      <c r="O72" s="2"/>
      <c r="P72" s="2"/>
      <c r="Q72" s="2"/>
      <c r="R72" s="296"/>
      <c r="S72" s="296"/>
      <c r="T72" s="296"/>
      <c r="U72" s="296"/>
      <c r="V72" s="296"/>
      <c r="W72" s="296"/>
      <c r="X72" s="296"/>
      <c r="Y72" s="296"/>
      <c r="Z72" s="296"/>
      <c r="AA72" s="296"/>
      <c r="AB72" s="296"/>
    </row>
    <row r="73" spans="14:28" ht="12" customHeight="1">
      <c r="N73" s="1236" t="s">
        <v>454</v>
      </c>
      <c r="O73" s="1237"/>
      <c r="P73" s="1237"/>
      <c r="Q73" s="2"/>
      <c r="R73" s="296">
        <f>SUM(S73:AB73)</f>
        <v>477</v>
      </c>
      <c r="S73" s="489">
        <v>3</v>
      </c>
      <c r="T73" s="489">
        <v>4</v>
      </c>
      <c r="U73" s="489">
        <v>77</v>
      </c>
      <c r="V73" s="489">
        <v>168</v>
      </c>
      <c r="W73" s="489">
        <v>105</v>
      </c>
      <c r="X73" s="489">
        <v>77</v>
      </c>
      <c r="Y73" s="489">
        <v>32</v>
      </c>
      <c r="Z73" s="489">
        <v>11</v>
      </c>
      <c r="AA73" s="489">
        <v>0</v>
      </c>
      <c r="AB73" s="489">
        <v>0</v>
      </c>
    </row>
    <row r="74" spans="14:28" ht="9" customHeight="1">
      <c r="N74" s="2"/>
      <c r="O74" s="2"/>
      <c r="P74" s="2"/>
      <c r="Q74" s="48"/>
      <c r="R74" s="495"/>
      <c r="S74" s="495"/>
      <c r="T74" s="495"/>
      <c r="U74" s="495"/>
      <c r="V74" s="495"/>
      <c r="W74" s="495"/>
      <c r="X74" s="495"/>
      <c r="Y74" s="495"/>
      <c r="Z74" s="495"/>
      <c r="AA74" s="495"/>
      <c r="AB74" s="496"/>
    </row>
    <row r="75" spans="14:28" ht="12" customHeight="1">
      <c r="N75" s="1333" t="s">
        <v>751</v>
      </c>
      <c r="O75" s="1333"/>
      <c r="P75" s="1333"/>
      <c r="Q75" s="2"/>
      <c r="R75" s="491">
        <f aca="true" t="shared" si="1" ref="R75:AB75">IF(SUM(R61:R73)=SUM(R80:R84),SUM(R61:R73),"Fehler")</f>
        <v>3166</v>
      </c>
      <c r="S75" s="491">
        <f t="shared" si="1"/>
        <v>24</v>
      </c>
      <c r="T75" s="491">
        <f t="shared" si="1"/>
        <v>50</v>
      </c>
      <c r="U75" s="491">
        <f t="shared" si="1"/>
        <v>545</v>
      </c>
      <c r="V75" s="491">
        <f t="shared" si="1"/>
        <v>1134</v>
      </c>
      <c r="W75" s="491">
        <f t="shared" si="1"/>
        <v>720</v>
      </c>
      <c r="X75" s="491">
        <f t="shared" si="1"/>
        <v>442</v>
      </c>
      <c r="Y75" s="491">
        <f t="shared" si="1"/>
        <v>191</v>
      </c>
      <c r="Z75" s="491">
        <f t="shared" si="1"/>
        <v>49</v>
      </c>
      <c r="AA75" s="491">
        <f t="shared" si="1"/>
        <v>10</v>
      </c>
      <c r="AB75" s="491">
        <f t="shared" si="1"/>
        <v>1</v>
      </c>
    </row>
    <row r="76" spans="14:28" ht="6" customHeight="1">
      <c r="N76" s="2"/>
      <c r="O76" s="2"/>
      <c r="P76" s="2"/>
      <c r="Q76" s="2"/>
      <c r="R76" s="296"/>
      <c r="S76" s="296"/>
      <c r="T76" s="296"/>
      <c r="U76" s="296"/>
      <c r="V76" s="296"/>
      <c r="W76" s="296"/>
      <c r="X76" s="296"/>
      <c r="Y76" s="296"/>
      <c r="Z76" s="296"/>
      <c r="AA76" s="296"/>
      <c r="AB76" s="296"/>
    </row>
    <row r="77" spans="14:28" ht="12" customHeight="1">
      <c r="N77" s="284" t="s">
        <v>761</v>
      </c>
      <c r="O77" s="2"/>
      <c r="P77" s="2"/>
      <c r="Q77" s="2"/>
      <c r="R77" s="296"/>
      <c r="S77" s="296"/>
      <c r="T77" s="296"/>
      <c r="U77" s="296"/>
      <c r="V77" s="296"/>
      <c r="W77" s="296"/>
      <c r="X77" s="296"/>
      <c r="Y77" s="296"/>
      <c r="Z77" s="296"/>
      <c r="AA77" s="296"/>
      <c r="AB77" s="296"/>
    </row>
    <row r="78" spans="14:28" ht="12" customHeight="1">
      <c r="N78" s="2"/>
      <c r="O78" s="284" t="s">
        <v>762</v>
      </c>
      <c r="P78" s="2"/>
      <c r="Q78" s="2"/>
      <c r="R78" s="296"/>
      <c r="S78" s="296"/>
      <c r="T78" s="296"/>
      <c r="U78" s="296"/>
      <c r="V78" s="296"/>
      <c r="W78" s="296"/>
      <c r="X78" s="296"/>
      <c r="Y78" s="296"/>
      <c r="Z78" s="296"/>
      <c r="AA78" s="296"/>
      <c r="AB78" s="296"/>
    </row>
    <row r="79" spans="14:28" ht="6" customHeight="1">
      <c r="N79" s="2"/>
      <c r="O79" s="2"/>
      <c r="P79" s="2"/>
      <c r="Q79" s="2"/>
      <c r="R79" s="296"/>
      <c r="S79" s="296"/>
      <c r="T79" s="296"/>
      <c r="U79" s="296"/>
      <c r="V79" s="296"/>
      <c r="W79" s="296"/>
      <c r="X79" s="296"/>
      <c r="Y79" s="296"/>
      <c r="Z79" s="296"/>
      <c r="AA79" s="296"/>
      <c r="AB79" s="296"/>
    </row>
    <row r="80" spans="14:28" ht="12" customHeight="1">
      <c r="N80" s="2"/>
      <c r="O80" s="283"/>
      <c r="P80" s="243" t="s">
        <v>660</v>
      </c>
      <c r="Q80" s="2"/>
      <c r="R80" s="296">
        <f>SUM(S80:AB80)</f>
        <v>2090</v>
      </c>
      <c r="S80" s="489">
        <v>8</v>
      </c>
      <c r="T80" s="489">
        <v>26</v>
      </c>
      <c r="U80" s="489">
        <v>373</v>
      </c>
      <c r="V80" s="489">
        <v>709</v>
      </c>
      <c r="W80" s="489">
        <v>504</v>
      </c>
      <c r="X80" s="489">
        <v>305</v>
      </c>
      <c r="Y80" s="489">
        <v>131</v>
      </c>
      <c r="Z80" s="489">
        <v>27</v>
      </c>
      <c r="AA80" s="489">
        <v>7</v>
      </c>
      <c r="AB80" s="489">
        <v>0</v>
      </c>
    </row>
    <row r="81" spans="14:28" ht="6" customHeight="1">
      <c r="N81" s="2"/>
      <c r="O81" s="2"/>
      <c r="P81" s="2"/>
      <c r="Q81" s="2"/>
      <c r="R81" s="296"/>
      <c r="S81" s="296"/>
      <c r="T81" s="296"/>
      <c r="U81" s="296"/>
      <c r="V81" s="296"/>
      <c r="W81" s="296"/>
      <c r="X81" s="296"/>
      <c r="Y81" s="296"/>
      <c r="Z81" s="296"/>
      <c r="AA81" s="296"/>
      <c r="AB81" s="296"/>
    </row>
    <row r="82" spans="14:28" ht="12" customHeight="1">
      <c r="N82" s="2"/>
      <c r="O82" s="497"/>
      <c r="P82" s="498" t="s">
        <v>768</v>
      </c>
      <c r="Q82" s="2" t="s">
        <v>400</v>
      </c>
      <c r="R82" s="296">
        <f>SUM(S82:AB82)</f>
        <v>924</v>
      </c>
      <c r="S82" s="489">
        <v>2</v>
      </c>
      <c r="T82" s="489">
        <v>13</v>
      </c>
      <c r="U82" s="489">
        <v>145</v>
      </c>
      <c r="V82" s="489">
        <v>377</v>
      </c>
      <c r="W82" s="489">
        <v>187</v>
      </c>
      <c r="X82" s="489">
        <v>123</v>
      </c>
      <c r="Y82" s="489">
        <v>56</v>
      </c>
      <c r="Z82" s="489">
        <v>19</v>
      </c>
      <c r="AA82" s="489">
        <v>2</v>
      </c>
      <c r="AB82" s="489">
        <v>0</v>
      </c>
    </row>
    <row r="83" spans="14:28" ht="6" customHeight="1">
      <c r="N83" s="2"/>
      <c r="O83" s="2"/>
      <c r="P83" s="2"/>
      <c r="Q83" s="2"/>
      <c r="R83" s="296"/>
      <c r="S83" s="296"/>
      <c r="T83" s="296"/>
      <c r="U83" s="296"/>
      <c r="V83" s="296"/>
      <c r="W83" s="296"/>
      <c r="X83" s="296"/>
      <c r="Y83" s="296"/>
      <c r="Z83" s="296"/>
      <c r="AA83" s="296"/>
      <c r="AB83" s="296"/>
    </row>
    <row r="84" spans="14:28" ht="12" customHeight="1">
      <c r="N84" s="2"/>
      <c r="O84" s="437"/>
      <c r="P84" s="243" t="s">
        <v>763</v>
      </c>
      <c r="Q84" s="2"/>
      <c r="R84" s="296">
        <f>SUM(S84:AB84)</f>
        <v>152</v>
      </c>
      <c r="S84" s="489">
        <v>14</v>
      </c>
      <c r="T84" s="489">
        <v>11</v>
      </c>
      <c r="U84" s="489">
        <v>27</v>
      </c>
      <c r="V84" s="489">
        <v>48</v>
      </c>
      <c r="W84" s="489">
        <v>29</v>
      </c>
      <c r="X84" s="489">
        <v>14</v>
      </c>
      <c r="Y84" s="489">
        <v>4</v>
      </c>
      <c r="Z84" s="489">
        <v>3</v>
      </c>
      <c r="AA84" s="489">
        <v>1</v>
      </c>
      <c r="AB84" s="489">
        <v>1</v>
      </c>
    </row>
    <row r="85" spans="14:28" ht="6" customHeight="1">
      <c r="N85" s="283"/>
      <c r="O85" s="283"/>
      <c r="P85" s="3"/>
      <c r="Q85" s="2"/>
      <c r="R85" s="296"/>
      <c r="S85" s="296"/>
      <c r="T85" s="296"/>
      <c r="U85" s="296"/>
      <c r="V85" s="296"/>
      <c r="W85" s="296"/>
      <c r="X85" s="296"/>
      <c r="Y85" s="296"/>
      <c r="Z85" s="296"/>
      <c r="AA85" s="296"/>
      <c r="AB85" s="296"/>
    </row>
    <row r="86" spans="14:28" ht="11.25">
      <c r="N86" s="2"/>
      <c r="O86" s="2"/>
      <c r="P86" s="45" t="s">
        <v>764</v>
      </c>
      <c r="Q86" s="2"/>
      <c r="R86" s="296">
        <v>2854</v>
      </c>
      <c r="S86" s="296">
        <v>10</v>
      </c>
      <c r="T86" s="296">
        <v>32</v>
      </c>
      <c r="U86" s="296">
        <v>408</v>
      </c>
      <c r="V86" s="296">
        <v>824</v>
      </c>
      <c r="W86" s="296">
        <v>663</v>
      </c>
      <c r="X86" s="296">
        <v>533</v>
      </c>
      <c r="Y86" s="296">
        <v>249</v>
      </c>
      <c r="Z86" s="296">
        <v>104</v>
      </c>
      <c r="AA86" s="296">
        <v>26</v>
      </c>
      <c r="AB86" s="296">
        <v>5</v>
      </c>
    </row>
    <row r="87" spans="14:28" ht="6" customHeight="1">
      <c r="N87" s="47" t="s">
        <v>408</v>
      </c>
      <c r="O87" s="499"/>
      <c r="P87" s="45"/>
      <c r="Q87" s="2"/>
      <c r="R87" s="2"/>
      <c r="S87" s="9"/>
      <c r="T87" s="9"/>
      <c r="U87" s="9"/>
      <c r="V87" s="9"/>
      <c r="W87" s="9"/>
      <c r="X87" s="9"/>
      <c r="Y87" s="9"/>
      <c r="Z87" s="9"/>
      <c r="AA87" s="9"/>
      <c r="AB87" s="9"/>
    </row>
    <row r="88" spans="14:28" ht="12" customHeight="1">
      <c r="N88" s="33" t="s">
        <v>765</v>
      </c>
      <c r="O88" s="33"/>
      <c r="P88" s="2"/>
      <c r="Q88" s="2"/>
      <c r="R88" s="2"/>
      <c r="S88" s="2"/>
      <c r="T88" s="2"/>
      <c r="U88" s="2"/>
      <c r="V88" s="2"/>
      <c r="W88" s="2"/>
      <c r="X88" s="2"/>
      <c r="Y88" s="2"/>
      <c r="Z88" s="2"/>
      <c r="AA88" s="2"/>
      <c r="AB88" s="2"/>
    </row>
  </sheetData>
  <sheetProtection/>
  <mergeCells count="37">
    <mergeCell ref="F5:K5"/>
    <mergeCell ref="B3:K3"/>
    <mergeCell ref="E5:E9"/>
    <mergeCell ref="D5:D9"/>
    <mergeCell ref="AB57:AB59"/>
    <mergeCell ref="S56:AB56"/>
    <mergeCell ref="N54:AB54"/>
    <mergeCell ref="S57:S59"/>
    <mergeCell ref="R56:R59"/>
    <mergeCell ref="N56:Q59"/>
    <mergeCell ref="B51:K51"/>
    <mergeCell ref="F7:F9"/>
    <mergeCell ref="G7:G9"/>
    <mergeCell ref="H7:H9"/>
    <mergeCell ref="I7:I9"/>
    <mergeCell ref="B5:C9"/>
    <mergeCell ref="J7:J9"/>
    <mergeCell ref="K7:K9"/>
    <mergeCell ref="J6:K6"/>
    <mergeCell ref="F6:I6"/>
    <mergeCell ref="N61:P61"/>
    <mergeCell ref="N63:P63"/>
    <mergeCell ref="N65:P65"/>
    <mergeCell ref="N67:P67"/>
    <mergeCell ref="N69:P69"/>
    <mergeCell ref="N71:P71"/>
    <mergeCell ref="N73:P73"/>
    <mergeCell ref="N75:P75"/>
    <mergeCell ref="B11:C11"/>
    <mergeCell ref="B13:C13"/>
    <mergeCell ref="B15:C15"/>
    <mergeCell ref="B17:C17"/>
    <mergeCell ref="B47:C47"/>
    <mergeCell ref="B19:C19"/>
    <mergeCell ref="B21:C21"/>
    <mergeCell ref="B23:C23"/>
    <mergeCell ref="B25:C25"/>
  </mergeCells>
  <printOptions/>
  <pageMargins left="0.5905511811023623" right="0.5905511811023623" top="0.6692913385826772" bottom="0.3937007874015748" header="0.5118110236220472" footer="0.5118110236220472"/>
  <pageSetup horizontalDpi="300" verticalDpi="300" orientation="portrait" paperSize="9" r:id="rId2"/>
  <colBreaks count="1" manualBreakCount="1">
    <brk id="12" max="65535" man="1"/>
  </colBreaks>
  <drawing r:id="rId1"/>
</worksheet>
</file>

<file path=xl/worksheets/sheet14.xml><?xml version="1.0" encoding="utf-8"?>
<worksheet xmlns="http://schemas.openxmlformats.org/spreadsheetml/2006/main" xmlns:r="http://schemas.openxmlformats.org/officeDocument/2006/relationships">
  <dimension ref="A1:W62"/>
  <sheetViews>
    <sheetView workbookViewId="0" topLeftCell="A1">
      <selection activeCell="A1" sqref="A1"/>
    </sheetView>
  </sheetViews>
  <sheetFormatPr defaultColWidth="12" defaultRowHeight="11.25"/>
  <cols>
    <col min="1" max="1" width="3.5" style="1" customWidth="1"/>
    <col min="2" max="2" width="2.83203125" style="1" customWidth="1"/>
    <col min="3" max="3" width="5.5" style="1" customWidth="1"/>
    <col min="4" max="4" width="13.33203125" style="1" customWidth="1"/>
    <col min="5" max="5" width="1.171875" style="1" customWidth="1"/>
    <col min="6" max="6" width="7.66015625" style="1" customWidth="1"/>
    <col min="7" max="16" width="6.33203125" style="1" customWidth="1"/>
    <col min="17" max="19" width="6.5" style="1" customWidth="1"/>
    <col min="20" max="16384" width="12" style="1" customWidth="1"/>
  </cols>
  <sheetData>
    <row r="1" spans="1:19" ht="12.75">
      <c r="A1" s="500" t="s">
        <v>769</v>
      </c>
      <c r="B1" s="501"/>
      <c r="C1" s="501"/>
      <c r="D1" s="501"/>
      <c r="E1" s="501"/>
      <c r="F1" s="2"/>
      <c r="G1" s="2"/>
      <c r="H1" s="2"/>
      <c r="I1" s="2"/>
      <c r="J1" s="2"/>
      <c r="K1" s="2"/>
      <c r="L1" s="2"/>
      <c r="M1" s="2"/>
      <c r="N1" s="2"/>
      <c r="O1" s="2"/>
      <c r="P1" s="2"/>
      <c r="Q1" s="2"/>
      <c r="R1" s="2"/>
      <c r="S1" s="2"/>
    </row>
    <row r="2" spans="1:19" ht="6" customHeight="1">
      <c r="A2" s="2"/>
      <c r="B2" s="2"/>
      <c r="C2" s="2"/>
      <c r="D2" s="2"/>
      <c r="E2" s="2"/>
      <c r="F2" s="2"/>
      <c r="G2" s="2"/>
      <c r="H2" s="2"/>
      <c r="I2" s="2"/>
      <c r="J2" s="2"/>
      <c r="K2" s="2"/>
      <c r="L2" s="2"/>
      <c r="M2" s="2"/>
      <c r="N2" s="2"/>
      <c r="O2" s="2"/>
      <c r="P2" s="2"/>
      <c r="Q2" s="2"/>
      <c r="R2" s="2"/>
      <c r="S2" s="2"/>
    </row>
    <row r="3" spans="1:19" ht="13.5" customHeight="1">
      <c r="A3" s="1120" t="s">
        <v>403</v>
      </c>
      <c r="B3" s="1321"/>
      <c r="C3" s="1321"/>
      <c r="D3" s="1321"/>
      <c r="E3" s="1321"/>
      <c r="F3" s="1321"/>
      <c r="G3" s="1321"/>
      <c r="H3" s="1321"/>
      <c r="I3" s="1321"/>
      <c r="J3" s="1321"/>
      <c r="K3" s="1321"/>
      <c r="L3" s="1321"/>
      <c r="M3" s="1321"/>
      <c r="N3" s="1321"/>
      <c r="O3" s="1321"/>
      <c r="P3" s="1321"/>
      <c r="Q3" s="1321"/>
      <c r="R3" s="1321"/>
      <c r="S3" s="1321"/>
    </row>
    <row r="4" spans="1:19" ht="13.5" customHeight="1">
      <c r="A4" s="2"/>
      <c r="B4" s="2"/>
      <c r="C4" s="2"/>
      <c r="D4" s="2"/>
      <c r="E4" s="2"/>
      <c r="F4" s="2"/>
      <c r="G4" s="2"/>
      <c r="H4" s="2"/>
      <c r="I4" s="2"/>
      <c r="J4" s="2"/>
      <c r="K4" s="2"/>
      <c r="L4" s="2"/>
      <c r="M4" s="2"/>
      <c r="N4" s="2"/>
      <c r="O4" s="2"/>
      <c r="P4" s="2"/>
      <c r="Q4" s="2"/>
      <c r="R4" s="2"/>
      <c r="S4" s="2"/>
    </row>
    <row r="5" spans="1:19" ht="13.5" customHeight="1">
      <c r="A5" s="1120" t="s">
        <v>770</v>
      </c>
      <c r="B5" s="1120"/>
      <c r="C5" s="1120"/>
      <c r="D5" s="1120"/>
      <c r="E5" s="1120"/>
      <c r="F5" s="1120"/>
      <c r="G5" s="1120"/>
      <c r="H5" s="1120"/>
      <c r="I5" s="1120"/>
      <c r="J5" s="1120"/>
      <c r="K5" s="1120"/>
      <c r="L5" s="1120"/>
      <c r="M5" s="1120"/>
      <c r="N5" s="1120"/>
      <c r="O5" s="1120"/>
      <c r="P5" s="1120"/>
      <c r="Q5" s="1120"/>
      <c r="R5" s="1120"/>
      <c r="S5" s="1120"/>
    </row>
    <row r="6" spans="1:19" ht="6" customHeight="1">
      <c r="A6" s="2"/>
      <c r="B6" s="2"/>
      <c r="C6" s="2"/>
      <c r="D6" s="2"/>
      <c r="E6" s="2"/>
      <c r="F6" s="2"/>
      <c r="G6" s="2"/>
      <c r="H6" s="2"/>
      <c r="I6" s="2"/>
      <c r="J6" s="2"/>
      <c r="K6" s="2"/>
      <c r="L6" s="2"/>
      <c r="M6" s="2"/>
      <c r="N6" s="2"/>
      <c r="O6" s="2"/>
      <c r="P6" s="2"/>
      <c r="Q6" s="2"/>
      <c r="R6" s="2"/>
      <c r="S6" s="2"/>
    </row>
    <row r="7" spans="1:20" ht="12.75" customHeight="1">
      <c r="A7" s="1240" t="s">
        <v>771</v>
      </c>
      <c r="B7" s="1240"/>
      <c r="C7" s="1240"/>
      <c r="D7" s="1240"/>
      <c r="E7" s="1222"/>
      <c r="F7" s="1230" t="s">
        <v>772</v>
      </c>
      <c r="G7" s="1227" t="s">
        <v>773</v>
      </c>
      <c r="H7" s="1217"/>
      <c r="I7" s="1217"/>
      <c r="J7" s="1217"/>
      <c r="K7" s="1217"/>
      <c r="L7" s="1217"/>
      <c r="M7" s="1217"/>
      <c r="N7" s="1217"/>
      <c r="O7" s="1217"/>
      <c r="P7" s="1222"/>
      <c r="Q7" s="1171" t="s">
        <v>774</v>
      </c>
      <c r="R7" s="1217"/>
      <c r="S7" s="1217"/>
      <c r="T7" s="265"/>
    </row>
    <row r="8" spans="1:19" ht="12.75" customHeight="1">
      <c r="A8" s="1241"/>
      <c r="B8" s="1241"/>
      <c r="C8" s="1241"/>
      <c r="D8" s="1241"/>
      <c r="E8" s="1224"/>
      <c r="F8" s="1226"/>
      <c r="G8" s="1248"/>
      <c r="H8" s="1223"/>
      <c r="I8" s="1223"/>
      <c r="J8" s="1223"/>
      <c r="K8" s="1223"/>
      <c r="L8" s="1223"/>
      <c r="M8" s="1223"/>
      <c r="N8" s="1223"/>
      <c r="O8" s="1223"/>
      <c r="P8" s="1224"/>
      <c r="Q8" s="1248"/>
      <c r="R8" s="1213"/>
      <c r="S8" s="1213"/>
    </row>
    <row r="9" spans="1:19" ht="12.75" customHeight="1">
      <c r="A9" s="1241"/>
      <c r="B9" s="1241"/>
      <c r="C9" s="1241"/>
      <c r="D9" s="1241"/>
      <c r="E9" s="1224"/>
      <c r="F9" s="1226"/>
      <c r="G9" s="1218"/>
      <c r="H9" s="1219"/>
      <c r="I9" s="1219"/>
      <c r="J9" s="1219"/>
      <c r="K9" s="1219"/>
      <c r="L9" s="1219"/>
      <c r="M9" s="1219"/>
      <c r="N9" s="1219"/>
      <c r="O9" s="1219"/>
      <c r="P9" s="1225"/>
      <c r="Q9" s="1218"/>
      <c r="R9" s="1219"/>
      <c r="S9" s="1219"/>
    </row>
    <row r="10" spans="1:19" ht="12" customHeight="1">
      <c r="A10" s="1241"/>
      <c r="B10" s="1241"/>
      <c r="C10" s="1241"/>
      <c r="D10" s="1241"/>
      <c r="E10" s="1224"/>
      <c r="F10" s="1226"/>
      <c r="G10" s="1220">
        <v>1</v>
      </c>
      <c r="H10" s="1220">
        <v>2</v>
      </c>
      <c r="I10" s="1220">
        <v>3</v>
      </c>
      <c r="J10" s="1220">
        <v>4</v>
      </c>
      <c r="K10" s="1220">
        <v>5</v>
      </c>
      <c r="L10" s="1220">
        <v>6</v>
      </c>
      <c r="M10" s="1220">
        <v>7</v>
      </c>
      <c r="N10" s="1220">
        <v>8</v>
      </c>
      <c r="O10" s="1220">
        <v>9</v>
      </c>
      <c r="P10" s="1220">
        <v>10</v>
      </c>
      <c r="Q10" s="1220" t="s">
        <v>775</v>
      </c>
      <c r="R10" s="1220" t="s">
        <v>776</v>
      </c>
      <c r="S10" s="1171" t="s">
        <v>777</v>
      </c>
    </row>
    <row r="11" spans="1:19" ht="12" customHeight="1">
      <c r="A11" s="1241"/>
      <c r="B11" s="1241"/>
      <c r="C11" s="1241"/>
      <c r="D11" s="1241"/>
      <c r="E11" s="1224"/>
      <c r="F11" s="1226"/>
      <c r="G11" s="1226"/>
      <c r="H11" s="1226"/>
      <c r="I11" s="1226"/>
      <c r="J11" s="1226"/>
      <c r="K11" s="1226"/>
      <c r="L11" s="1226"/>
      <c r="M11" s="1226"/>
      <c r="N11" s="1226"/>
      <c r="O11" s="1226"/>
      <c r="P11" s="1226"/>
      <c r="Q11" s="1226"/>
      <c r="R11" s="1226"/>
      <c r="S11" s="1248"/>
    </row>
    <row r="12" spans="1:19" ht="12" customHeight="1">
      <c r="A12" s="1241"/>
      <c r="B12" s="1241"/>
      <c r="C12" s="1241"/>
      <c r="D12" s="1241"/>
      <c r="E12" s="1224"/>
      <c r="F12" s="1226"/>
      <c r="G12" s="1226"/>
      <c r="H12" s="1226"/>
      <c r="I12" s="1226"/>
      <c r="J12" s="1226"/>
      <c r="K12" s="1226"/>
      <c r="L12" s="1226"/>
      <c r="M12" s="1226"/>
      <c r="N12" s="1226"/>
      <c r="O12" s="1226"/>
      <c r="P12" s="1226"/>
      <c r="Q12" s="1221"/>
      <c r="R12" s="1221"/>
      <c r="S12" s="1218"/>
    </row>
    <row r="13" spans="1:19" ht="15" customHeight="1">
      <c r="A13" s="1242"/>
      <c r="B13" s="1242"/>
      <c r="C13" s="1242"/>
      <c r="D13" s="1242"/>
      <c r="E13" s="1225"/>
      <c r="F13" s="1221"/>
      <c r="G13" s="1221"/>
      <c r="H13" s="1221"/>
      <c r="I13" s="1221"/>
      <c r="J13" s="1221"/>
      <c r="K13" s="1221"/>
      <c r="L13" s="1221"/>
      <c r="M13" s="1221"/>
      <c r="N13" s="1221"/>
      <c r="O13" s="1221"/>
      <c r="P13" s="1221"/>
      <c r="Q13" s="1214" t="s">
        <v>735</v>
      </c>
      <c r="R13" s="1215"/>
      <c r="S13" s="1215"/>
    </row>
    <row r="14" spans="1:20" ht="10.5" customHeight="1">
      <c r="A14" s="4"/>
      <c r="B14" s="4"/>
      <c r="C14" s="4"/>
      <c r="D14" s="4"/>
      <c r="E14" s="4"/>
      <c r="F14" s="272"/>
      <c r="G14" s="272"/>
      <c r="H14" s="272"/>
      <c r="I14" s="272"/>
      <c r="J14" s="272"/>
      <c r="K14" s="272"/>
      <c r="L14" s="272"/>
      <c r="M14" s="272"/>
      <c r="N14" s="272"/>
      <c r="O14" s="272"/>
      <c r="P14" s="272"/>
      <c r="Q14" s="272"/>
      <c r="R14" s="272"/>
      <c r="S14" s="272"/>
      <c r="T14" s="265"/>
    </row>
    <row r="15" spans="1:19" ht="12.75" customHeight="1">
      <c r="A15" s="283" t="s">
        <v>448</v>
      </c>
      <c r="B15" s="283"/>
      <c r="C15" s="283"/>
      <c r="D15" s="283"/>
      <c r="E15" s="2"/>
      <c r="F15" s="502">
        <f>SUM(G15:S15)</f>
        <v>10388</v>
      </c>
      <c r="G15" s="503">
        <v>1690</v>
      </c>
      <c r="H15" s="503">
        <v>1706</v>
      </c>
      <c r="I15" s="503">
        <v>1728</v>
      </c>
      <c r="J15" s="503">
        <v>1760</v>
      </c>
      <c r="K15" s="503">
        <v>575</v>
      </c>
      <c r="L15" s="503">
        <v>555</v>
      </c>
      <c r="M15" s="503">
        <v>591</v>
      </c>
      <c r="N15" s="503">
        <v>628</v>
      </c>
      <c r="O15" s="503">
        <v>667</v>
      </c>
      <c r="P15" s="503">
        <v>176</v>
      </c>
      <c r="Q15" s="503">
        <v>196</v>
      </c>
      <c r="R15" s="503">
        <v>99</v>
      </c>
      <c r="S15" s="503">
        <v>17</v>
      </c>
    </row>
    <row r="16" spans="1:19" ht="12.75" customHeight="1">
      <c r="A16" s="504" t="s">
        <v>778</v>
      </c>
      <c r="B16" s="1238" t="s">
        <v>557</v>
      </c>
      <c r="C16" s="1237"/>
      <c r="D16" s="1237"/>
      <c r="E16" s="2"/>
      <c r="F16" s="502">
        <f>SUM(G16:S16)</f>
        <v>2452</v>
      </c>
      <c r="G16" s="503">
        <v>437</v>
      </c>
      <c r="H16" s="503">
        <v>441</v>
      </c>
      <c r="I16" s="503">
        <v>427</v>
      </c>
      <c r="J16" s="503">
        <v>427</v>
      </c>
      <c r="K16" s="503">
        <v>122</v>
      </c>
      <c r="L16" s="503">
        <v>114</v>
      </c>
      <c r="M16" s="503">
        <v>130</v>
      </c>
      <c r="N16" s="503">
        <v>133</v>
      </c>
      <c r="O16" s="503">
        <v>141</v>
      </c>
      <c r="P16" s="503">
        <v>22</v>
      </c>
      <c r="Q16" s="503">
        <v>35</v>
      </c>
      <c r="R16" s="503">
        <v>16</v>
      </c>
      <c r="S16" s="503">
        <v>7</v>
      </c>
    </row>
    <row r="17" spans="1:19" ht="12.75" customHeight="1">
      <c r="A17" s="283"/>
      <c r="B17" s="1238" t="s">
        <v>562</v>
      </c>
      <c r="C17" s="1238"/>
      <c r="D17" s="1238"/>
      <c r="E17" s="2"/>
      <c r="F17" s="502">
        <f>SUM(G17:S17)</f>
        <v>323</v>
      </c>
      <c r="G17" s="503">
        <v>52</v>
      </c>
      <c r="H17" s="503">
        <v>52</v>
      </c>
      <c r="I17" s="503">
        <v>51</v>
      </c>
      <c r="J17" s="503">
        <v>50</v>
      </c>
      <c r="K17" s="503">
        <v>21</v>
      </c>
      <c r="L17" s="503">
        <v>19</v>
      </c>
      <c r="M17" s="503">
        <v>20</v>
      </c>
      <c r="N17" s="503">
        <v>21</v>
      </c>
      <c r="O17" s="503">
        <v>27</v>
      </c>
      <c r="P17" s="503">
        <v>7</v>
      </c>
      <c r="Q17" s="503">
        <v>1</v>
      </c>
      <c r="R17" s="503">
        <v>2</v>
      </c>
      <c r="S17" s="503">
        <v>0</v>
      </c>
    </row>
    <row r="18" spans="1:19" ht="13.5" customHeight="1">
      <c r="A18" s="2"/>
      <c r="B18" s="2"/>
      <c r="C18" s="2"/>
      <c r="D18" s="2"/>
      <c r="E18" s="2"/>
      <c r="F18" s="502"/>
      <c r="G18" s="502"/>
      <c r="H18" s="502"/>
      <c r="I18" s="502"/>
      <c r="J18" s="502"/>
      <c r="K18" s="502"/>
      <c r="L18" s="502"/>
      <c r="M18" s="502"/>
      <c r="N18" s="502"/>
      <c r="O18" s="502"/>
      <c r="P18" s="502"/>
      <c r="Q18" s="502"/>
      <c r="R18" s="502"/>
      <c r="S18" s="502"/>
    </row>
    <row r="19" spans="1:19" ht="12.75" customHeight="1">
      <c r="A19" s="283" t="s">
        <v>449</v>
      </c>
      <c r="B19" s="283"/>
      <c r="C19" s="283"/>
      <c r="D19" s="283"/>
      <c r="E19" s="2"/>
      <c r="F19" s="502">
        <f>SUM(G19:S19)</f>
        <v>3216</v>
      </c>
      <c r="G19" s="503">
        <v>456</v>
      </c>
      <c r="H19" s="503">
        <v>470</v>
      </c>
      <c r="I19" s="503">
        <v>487</v>
      </c>
      <c r="J19" s="503">
        <v>515</v>
      </c>
      <c r="K19" s="503">
        <v>216</v>
      </c>
      <c r="L19" s="503">
        <v>221</v>
      </c>
      <c r="M19" s="503">
        <v>214</v>
      </c>
      <c r="N19" s="503">
        <v>238</v>
      </c>
      <c r="O19" s="503">
        <v>238</v>
      </c>
      <c r="P19" s="503">
        <v>67</v>
      </c>
      <c r="Q19" s="503">
        <v>80</v>
      </c>
      <c r="R19" s="503">
        <v>13</v>
      </c>
      <c r="S19" s="503">
        <v>1</v>
      </c>
    </row>
    <row r="20" spans="1:19" ht="13.5" customHeight="1">
      <c r="A20" s="2"/>
      <c r="B20" s="2"/>
      <c r="C20" s="2"/>
      <c r="D20" s="2"/>
      <c r="E20" s="2"/>
      <c r="F20" s="502"/>
      <c r="G20" s="502"/>
      <c r="H20" s="502"/>
      <c r="I20" s="502"/>
      <c r="J20" s="502"/>
      <c r="K20" s="502"/>
      <c r="L20" s="502"/>
      <c r="M20" s="502"/>
      <c r="N20" s="502"/>
      <c r="O20" s="502"/>
      <c r="P20" s="502"/>
      <c r="Q20" s="502"/>
      <c r="R20" s="502"/>
      <c r="S20" s="502"/>
    </row>
    <row r="21" spans="1:19" ht="12.75" customHeight="1">
      <c r="A21" s="283" t="s">
        <v>450</v>
      </c>
      <c r="B21" s="283"/>
      <c r="C21" s="283"/>
      <c r="D21" s="283"/>
      <c r="E21" s="2"/>
      <c r="F21" s="502">
        <f>SUM(G21:S21)</f>
        <v>2818</v>
      </c>
      <c r="G21" s="503">
        <v>387</v>
      </c>
      <c r="H21" s="503">
        <v>397</v>
      </c>
      <c r="I21" s="503">
        <v>418</v>
      </c>
      <c r="J21" s="503">
        <v>447</v>
      </c>
      <c r="K21" s="503">
        <v>182</v>
      </c>
      <c r="L21" s="503">
        <v>175</v>
      </c>
      <c r="M21" s="503">
        <v>195</v>
      </c>
      <c r="N21" s="503">
        <v>204</v>
      </c>
      <c r="O21" s="503">
        <v>215</v>
      </c>
      <c r="P21" s="503">
        <v>69</v>
      </c>
      <c r="Q21" s="503">
        <v>113</v>
      </c>
      <c r="R21" s="503">
        <v>14</v>
      </c>
      <c r="S21" s="503">
        <v>2</v>
      </c>
    </row>
    <row r="22" spans="1:19" ht="12.75" customHeight="1">
      <c r="A22" s="504" t="s">
        <v>778</v>
      </c>
      <c r="B22" s="1238" t="s">
        <v>561</v>
      </c>
      <c r="C22" s="1238"/>
      <c r="D22" s="1238"/>
      <c r="E22" s="2"/>
      <c r="F22" s="502">
        <f>SUM(G22:S22)</f>
        <v>290</v>
      </c>
      <c r="G22" s="503">
        <v>43</v>
      </c>
      <c r="H22" s="503">
        <v>43</v>
      </c>
      <c r="I22" s="503">
        <v>44</v>
      </c>
      <c r="J22" s="503">
        <v>44</v>
      </c>
      <c r="K22" s="503">
        <v>16</v>
      </c>
      <c r="L22" s="503">
        <v>16</v>
      </c>
      <c r="M22" s="503">
        <v>17</v>
      </c>
      <c r="N22" s="503">
        <v>19</v>
      </c>
      <c r="O22" s="503">
        <v>23</v>
      </c>
      <c r="P22" s="503">
        <v>8</v>
      </c>
      <c r="Q22" s="503">
        <v>9</v>
      </c>
      <c r="R22" s="503">
        <v>8</v>
      </c>
      <c r="S22" s="503">
        <v>0</v>
      </c>
    </row>
    <row r="23" spans="1:19" ht="13.5" customHeight="1">
      <c r="A23" s="2"/>
      <c r="B23" s="2"/>
      <c r="C23" s="2"/>
      <c r="D23" s="2"/>
      <c r="E23" s="2"/>
      <c r="F23" s="502"/>
      <c r="G23" s="502"/>
      <c r="H23" s="502"/>
      <c r="I23" s="502"/>
      <c r="J23" s="502"/>
      <c r="K23" s="502"/>
      <c r="L23" s="502"/>
      <c r="M23" s="502"/>
      <c r="N23" s="502"/>
      <c r="O23" s="502"/>
      <c r="P23" s="502"/>
      <c r="Q23" s="502"/>
      <c r="R23" s="502"/>
      <c r="S23" s="502"/>
    </row>
    <row r="24" spans="1:19" ht="12.75" customHeight="1">
      <c r="A24" s="283" t="s">
        <v>451</v>
      </c>
      <c r="B24" s="283"/>
      <c r="C24" s="283"/>
      <c r="D24" s="283"/>
      <c r="E24" s="2"/>
      <c r="F24" s="502">
        <f>SUM(G24:S24)</f>
        <v>2619</v>
      </c>
      <c r="G24" s="503">
        <v>377</v>
      </c>
      <c r="H24" s="503">
        <v>394</v>
      </c>
      <c r="I24" s="503">
        <v>427</v>
      </c>
      <c r="J24" s="503">
        <v>445</v>
      </c>
      <c r="K24" s="503">
        <v>160</v>
      </c>
      <c r="L24" s="503">
        <v>157</v>
      </c>
      <c r="M24" s="503">
        <v>166</v>
      </c>
      <c r="N24" s="503">
        <v>174</v>
      </c>
      <c r="O24" s="503">
        <v>191</v>
      </c>
      <c r="P24" s="503">
        <v>52</v>
      </c>
      <c r="Q24" s="503">
        <v>66</v>
      </c>
      <c r="R24" s="503">
        <v>9</v>
      </c>
      <c r="S24" s="503">
        <v>1</v>
      </c>
    </row>
    <row r="25" spans="1:19" ht="13.5" customHeight="1">
      <c r="A25" s="2"/>
      <c r="B25" s="2"/>
      <c r="C25" s="2"/>
      <c r="D25" s="2"/>
      <c r="E25" s="2"/>
      <c r="F25" s="502"/>
      <c r="G25" s="502"/>
      <c r="H25" s="502"/>
      <c r="I25" s="502"/>
      <c r="J25" s="502"/>
      <c r="K25" s="502"/>
      <c r="L25" s="502"/>
      <c r="M25" s="502"/>
      <c r="N25" s="502"/>
      <c r="O25" s="502"/>
      <c r="P25" s="502"/>
      <c r="Q25" s="502"/>
      <c r="R25" s="502"/>
      <c r="S25" s="502"/>
    </row>
    <row r="26" spans="1:19" ht="12.75" customHeight="1">
      <c r="A26" s="283" t="s">
        <v>452</v>
      </c>
      <c r="B26" s="283"/>
      <c r="C26" s="283"/>
      <c r="D26" s="283"/>
      <c r="E26" s="2"/>
      <c r="F26" s="502">
        <f>SUM(G26:S26)</f>
        <v>4058</v>
      </c>
      <c r="G26" s="503">
        <v>581</v>
      </c>
      <c r="H26" s="503">
        <v>611</v>
      </c>
      <c r="I26" s="503">
        <v>660</v>
      </c>
      <c r="J26" s="503">
        <v>662</v>
      </c>
      <c r="K26" s="503">
        <v>238</v>
      </c>
      <c r="L26" s="503">
        <v>242</v>
      </c>
      <c r="M26" s="503">
        <v>258</v>
      </c>
      <c r="N26" s="503">
        <v>270</v>
      </c>
      <c r="O26" s="503">
        <v>299</v>
      </c>
      <c r="P26" s="503">
        <v>72</v>
      </c>
      <c r="Q26" s="503">
        <v>128</v>
      </c>
      <c r="R26" s="503">
        <v>36</v>
      </c>
      <c r="S26" s="503">
        <v>1</v>
      </c>
    </row>
    <row r="27" spans="1:19" ht="12.75" customHeight="1">
      <c r="A27" s="504" t="s">
        <v>778</v>
      </c>
      <c r="B27" s="1238" t="s">
        <v>558</v>
      </c>
      <c r="C27" s="1238"/>
      <c r="D27" s="1238"/>
      <c r="E27" s="2"/>
      <c r="F27" s="502">
        <f>SUM(G27:S27)</f>
        <v>1109</v>
      </c>
      <c r="G27" s="503">
        <v>160</v>
      </c>
      <c r="H27" s="503">
        <v>163</v>
      </c>
      <c r="I27" s="503">
        <v>180</v>
      </c>
      <c r="J27" s="503">
        <v>171</v>
      </c>
      <c r="K27" s="503">
        <v>66</v>
      </c>
      <c r="L27" s="503">
        <v>69</v>
      </c>
      <c r="M27" s="503">
        <v>72</v>
      </c>
      <c r="N27" s="503">
        <v>70</v>
      </c>
      <c r="O27" s="503">
        <v>86</v>
      </c>
      <c r="P27" s="503">
        <v>15</v>
      </c>
      <c r="Q27" s="503">
        <v>41</v>
      </c>
      <c r="R27" s="503">
        <v>16</v>
      </c>
      <c r="S27" s="503">
        <v>0</v>
      </c>
    </row>
    <row r="28" spans="1:19" ht="12.75" customHeight="1">
      <c r="A28" s="283"/>
      <c r="B28" s="1238" t="s">
        <v>563</v>
      </c>
      <c r="C28" s="1238"/>
      <c r="D28" s="1238"/>
      <c r="E28" s="2"/>
      <c r="F28" s="502">
        <f>SUM(G28:S28)</f>
        <v>236</v>
      </c>
      <c r="G28" s="503">
        <v>38</v>
      </c>
      <c r="H28" s="503">
        <v>39</v>
      </c>
      <c r="I28" s="503">
        <v>39</v>
      </c>
      <c r="J28" s="503">
        <v>39</v>
      </c>
      <c r="K28" s="503">
        <v>10</v>
      </c>
      <c r="L28" s="503">
        <v>13</v>
      </c>
      <c r="M28" s="503">
        <v>15</v>
      </c>
      <c r="N28" s="503">
        <v>13</v>
      </c>
      <c r="O28" s="503">
        <v>15</v>
      </c>
      <c r="P28" s="503">
        <v>5</v>
      </c>
      <c r="Q28" s="503">
        <v>8</v>
      </c>
      <c r="R28" s="503">
        <v>2</v>
      </c>
      <c r="S28" s="503">
        <v>0</v>
      </c>
    </row>
    <row r="29" spans="1:19" ht="12.75" customHeight="1">
      <c r="A29" s="283"/>
      <c r="B29" s="1238" t="s">
        <v>564</v>
      </c>
      <c r="C29" s="1237"/>
      <c r="D29" s="1237"/>
      <c r="E29" s="2"/>
      <c r="F29" s="502">
        <f>SUM(G29:S29)</f>
        <v>273</v>
      </c>
      <c r="G29" s="503">
        <v>37</v>
      </c>
      <c r="H29" s="503">
        <v>39</v>
      </c>
      <c r="I29" s="503">
        <v>44</v>
      </c>
      <c r="J29" s="503">
        <v>41</v>
      </c>
      <c r="K29" s="503">
        <v>18</v>
      </c>
      <c r="L29" s="503">
        <v>19</v>
      </c>
      <c r="M29" s="503">
        <v>19</v>
      </c>
      <c r="N29" s="503">
        <v>20</v>
      </c>
      <c r="O29" s="503">
        <v>22</v>
      </c>
      <c r="P29" s="503">
        <v>5</v>
      </c>
      <c r="Q29" s="503">
        <v>8</v>
      </c>
      <c r="R29" s="503">
        <v>1</v>
      </c>
      <c r="S29" s="503">
        <v>0</v>
      </c>
    </row>
    <row r="30" spans="1:19" ht="13.5" customHeight="1">
      <c r="A30" s="2"/>
      <c r="B30" s="2"/>
      <c r="C30" s="2"/>
      <c r="D30" s="2"/>
      <c r="E30" s="2"/>
      <c r="F30" s="502"/>
      <c r="G30" s="502"/>
      <c r="H30" s="502"/>
      <c r="I30" s="502"/>
      <c r="J30" s="502"/>
      <c r="K30" s="502"/>
      <c r="L30" s="502"/>
      <c r="M30" s="502"/>
      <c r="N30" s="502"/>
      <c r="O30" s="502"/>
      <c r="P30" s="502"/>
      <c r="Q30" s="502"/>
      <c r="R30" s="502"/>
      <c r="S30" s="502"/>
    </row>
    <row r="31" spans="1:19" ht="12.75" customHeight="1">
      <c r="A31" s="283" t="s">
        <v>453</v>
      </c>
      <c r="B31" s="283"/>
      <c r="C31" s="283"/>
      <c r="D31" s="283"/>
      <c r="E31" s="2"/>
      <c r="F31" s="502">
        <f>SUM(G31:S31)</f>
        <v>3287</v>
      </c>
      <c r="G31" s="503">
        <v>445</v>
      </c>
      <c r="H31" s="503">
        <v>467</v>
      </c>
      <c r="I31" s="503">
        <v>521</v>
      </c>
      <c r="J31" s="503">
        <v>540</v>
      </c>
      <c r="K31" s="503">
        <v>204</v>
      </c>
      <c r="L31" s="503">
        <v>198</v>
      </c>
      <c r="M31" s="503">
        <v>215</v>
      </c>
      <c r="N31" s="503">
        <v>227</v>
      </c>
      <c r="O31" s="503">
        <v>248</v>
      </c>
      <c r="P31" s="503">
        <v>70</v>
      </c>
      <c r="Q31" s="503">
        <v>107</v>
      </c>
      <c r="R31" s="503">
        <v>34</v>
      </c>
      <c r="S31" s="503">
        <v>11</v>
      </c>
    </row>
    <row r="32" spans="1:19" ht="12.75" customHeight="1">
      <c r="A32" s="504" t="s">
        <v>778</v>
      </c>
      <c r="B32" s="437" t="s">
        <v>560</v>
      </c>
      <c r="C32" s="437"/>
      <c r="D32" s="437"/>
      <c r="E32" s="2"/>
      <c r="F32" s="502">
        <f>SUM(G32:S32)</f>
        <v>223</v>
      </c>
      <c r="G32" s="503">
        <v>32</v>
      </c>
      <c r="H32" s="503">
        <v>33</v>
      </c>
      <c r="I32" s="503">
        <v>34</v>
      </c>
      <c r="J32" s="503">
        <v>36</v>
      </c>
      <c r="K32" s="503">
        <v>13</v>
      </c>
      <c r="L32" s="503">
        <v>11</v>
      </c>
      <c r="M32" s="503">
        <v>14</v>
      </c>
      <c r="N32" s="503">
        <v>12</v>
      </c>
      <c r="O32" s="503">
        <v>15</v>
      </c>
      <c r="P32" s="503">
        <v>5</v>
      </c>
      <c r="Q32" s="503">
        <v>10</v>
      </c>
      <c r="R32" s="503">
        <v>5</v>
      </c>
      <c r="S32" s="503">
        <v>3</v>
      </c>
    </row>
    <row r="33" spans="1:19" ht="13.5" customHeight="1">
      <c r="A33" s="2"/>
      <c r="B33" s="2"/>
      <c r="C33" s="2"/>
      <c r="D33" s="2"/>
      <c r="E33" s="2"/>
      <c r="F33" s="502"/>
      <c r="G33" s="502"/>
      <c r="H33" s="502"/>
      <c r="I33" s="502"/>
      <c r="J33" s="502"/>
      <c r="K33" s="502"/>
      <c r="L33" s="502"/>
      <c r="M33" s="502"/>
      <c r="N33" s="502"/>
      <c r="O33" s="502"/>
      <c r="P33" s="502"/>
      <c r="Q33" s="502"/>
      <c r="R33" s="502"/>
      <c r="S33" s="502"/>
    </row>
    <row r="34" spans="1:19" ht="12.75" customHeight="1">
      <c r="A34" s="283" t="s">
        <v>454</v>
      </c>
      <c r="B34" s="283"/>
      <c r="C34" s="283"/>
      <c r="D34" s="283"/>
      <c r="E34" s="2"/>
      <c r="F34" s="502">
        <f>SUM(G34:S34)</f>
        <v>4881</v>
      </c>
      <c r="G34" s="503">
        <v>679</v>
      </c>
      <c r="H34" s="503">
        <v>706</v>
      </c>
      <c r="I34" s="503">
        <v>729</v>
      </c>
      <c r="J34" s="503">
        <v>784</v>
      </c>
      <c r="K34" s="503">
        <v>304</v>
      </c>
      <c r="L34" s="503">
        <v>308</v>
      </c>
      <c r="M34" s="503">
        <v>321</v>
      </c>
      <c r="N34" s="503">
        <v>337</v>
      </c>
      <c r="O34" s="503">
        <v>361</v>
      </c>
      <c r="P34" s="503">
        <v>88</v>
      </c>
      <c r="Q34" s="503">
        <v>209</v>
      </c>
      <c r="R34" s="503">
        <v>55</v>
      </c>
      <c r="S34" s="503">
        <v>0</v>
      </c>
    </row>
    <row r="35" spans="1:19" ht="12.75" customHeight="1">
      <c r="A35" s="504" t="s">
        <v>778</v>
      </c>
      <c r="B35" s="1238" t="s">
        <v>559</v>
      </c>
      <c r="C35" s="1238"/>
      <c r="D35" s="1238"/>
      <c r="E35" s="2"/>
      <c r="F35" s="502">
        <f>SUM(G35:S35)</f>
        <v>648</v>
      </c>
      <c r="G35" s="503">
        <v>97</v>
      </c>
      <c r="H35" s="503">
        <v>91</v>
      </c>
      <c r="I35" s="503">
        <v>92</v>
      </c>
      <c r="J35" s="503">
        <v>97</v>
      </c>
      <c r="K35" s="503">
        <v>42</v>
      </c>
      <c r="L35" s="503">
        <v>43</v>
      </c>
      <c r="M35" s="503">
        <v>46</v>
      </c>
      <c r="N35" s="503">
        <v>45</v>
      </c>
      <c r="O35" s="503">
        <v>49</v>
      </c>
      <c r="P35" s="503">
        <v>8</v>
      </c>
      <c r="Q35" s="503">
        <v>30</v>
      </c>
      <c r="R35" s="503">
        <v>8</v>
      </c>
      <c r="S35" s="503">
        <v>0</v>
      </c>
    </row>
    <row r="36" spans="1:19" ht="13.5" customHeight="1">
      <c r="A36" s="283"/>
      <c r="B36" s="283"/>
      <c r="C36" s="283"/>
      <c r="D36" s="283"/>
      <c r="E36" s="2"/>
      <c r="F36" s="502"/>
      <c r="G36" s="502"/>
      <c r="H36" s="502"/>
      <c r="I36" s="502"/>
      <c r="J36" s="502"/>
      <c r="K36" s="502"/>
      <c r="L36" s="502"/>
      <c r="M36" s="502"/>
      <c r="N36" s="502"/>
      <c r="O36" s="502"/>
      <c r="P36" s="502"/>
      <c r="Q36" s="502"/>
      <c r="R36" s="502"/>
      <c r="S36" s="502"/>
    </row>
    <row r="37" spans="1:19" ht="12.75" customHeight="1">
      <c r="A37" s="1333" t="s">
        <v>751</v>
      </c>
      <c r="B37" s="1333"/>
      <c r="C37" s="1333"/>
      <c r="D37" s="1333"/>
      <c r="E37" s="2"/>
      <c r="F37" s="505">
        <f>SUM(G37:S37)</f>
        <v>31267</v>
      </c>
      <c r="G37" s="506">
        <f aca="true" t="shared" si="0" ref="G37:S37">IF(SUM(G15,G19,G21,G24,G26,G31,G34)=SUM(G41:G42),SUM(G15,G19,G21,G24,G26,G31,G34),"Fehler")</f>
        <v>4615</v>
      </c>
      <c r="H37" s="506">
        <f t="shared" si="0"/>
        <v>4751</v>
      </c>
      <c r="I37" s="506">
        <f t="shared" si="0"/>
        <v>4970</v>
      </c>
      <c r="J37" s="506">
        <f t="shared" si="0"/>
        <v>5153</v>
      </c>
      <c r="K37" s="506">
        <f t="shared" si="0"/>
        <v>1879</v>
      </c>
      <c r="L37" s="506">
        <f t="shared" si="0"/>
        <v>1856</v>
      </c>
      <c r="M37" s="506">
        <f t="shared" si="0"/>
        <v>1960</v>
      </c>
      <c r="N37" s="506">
        <f t="shared" si="0"/>
        <v>2078</v>
      </c>
      <c r="O37" s="506">
        <f t="shared" si="0"/>
        <v>2219</v>
      </c>
      <c r="P37" s="506">
        <f t="shared" si="0"/>
        <v>594</v>
      </c>
      <c r="Q37" s="506">
        <f t="shared" si="0"/>
        <v>899</v>
      </c>
      <c r="R37" s="506">
        <f t="shared" si="0"/>
        <v>260</v>
      </c>
      <c r="S37" s="506">
        <f t="shared" si="0"/>
        <v>33</v>
      </c>
    </row>
    <row r="38" spans="1:19" ht="13.5" customHeight="1">
      <c r="A38" s="507"/>
      <c r="B38" s="283"/>
      <c r="C38" s="283"/>
      <c r="D38" s="283"/>
      <c r="E38" s="2"/>
      <c r="F38" s="506"/>
      <c r="G38" s="506"/>
      <c r="H38" s="506"/>
      <c r="I38" s="506"/>
      <c r="J38" s="506"/>
      <c r="K38" s="506"/>
      <c r="L38" s="506"/>
      <c r="M38" s="506"/>
      <c r="N38" s="506"/>
      <c r="O38" s="506"/>
      <c r="P38" s="506"/>
      <c r="Q38" s="506"/>
      <c r="R38" s="506"/>
      <c r="S38" s="506"/>
    </row>
    <row r="39" spans="1:19" ht="12.75" customHeight="1">
      <c r="A39" s="2" t="s">
        <v>779</v>
      </c>
      <c r="B39" s="2"/>
      <c r="C39" s="2"/>
      <c r="D39" s="2"/>
      <c r="E39" s="2"/>
      <c r="F39" s="502"/>
      <c r="G39" s="502"/>
      <c r="H39" s="502"/>
      <c r="I39" s="502"/>
      <c r="J39" s="502"/>
      <c r="K39" s="502"/>
      <c r="L39" s="502"/>
      <c r="M39" s="502"/>
      <c r="N39" s="502"/>
      <c r="O39" s="502"/>
      <c r="P39" s="502"/>
      <c r="Q39" s="502"/>
      <c r="R39" s="502"/>
      <c r="S39" s="502"/>
    </row>
    <row r="40" spans="1:19" ht="13.5" customHeight="1">
      <c r="A40" s="2"/>
      <c r="B40" s="2"/>
      <c r="C40" s="2"/>
      <c r="D40" s="2"/>
      <c r="E40" s="2"/>
      <c r="F40" s="502"/>
      <c r="G40" s="502"/>
      <c r="H40" s="502"/>
      <c r="I40" s="502"/>
      <c r="J40" s="502"/>
      <c r="K40" s="502"/>
      <c r="L40" s="502"/>
      <c r="M40" s="502"/>
      <c r="N40" s="502"/>
      <c r="O40" s="502"/>
      <c r="P40" s="502"/>
      <c r="Q40" s="502"/>
      <c r="R40" s="502"/>
      <c r="S40" s="502"/>
    </row>
    <row r="41" spans="1:19" ht="12.75" customHeight="1">
      <c r="A41" s="283"/>
      <c r="B41" s="1238" t="s">
        <v>588</v>
      </c>
      <c r="C41" s="1238"/>
      <c r="D41" s="1238"/>
      <c r="E41" s="2"/>
      <c r="F41" s="502">
        <f>SUM(G41:S41)</f>
        <v>29985</v>
      </c>
      <c r="G41" s="503">
        <v>4509</v>
      </c>
      <c r="H41" s="503">
        <v>4648</v>
      </c>
      <c r="I41" s="503">
        <v>4862</v>
      </c>
      <c r="J41" s="503">
        <v>5029</v>
      </c>
      <c r="K41" s="503">
        <v>1798</v>
      </c>
      <c r="L41" s="503">
        <v>1784</v>
      </c>
      <c r="M41" s="503">
        <v>1892</v>
      </c>
      <c r="N41" s="503">
        <v>2013</v>
      </c>
      <c r="O41" s="503">
        <v>2143</v>
      </c>
      <c r="P41" s="503">
        <v>571</v>
      </c>
      <c r="Q41" s="503">
        <v>648</v>
      </c>
      <c r="R41" s="503">
        <v>82</v>
      </c>
      <c r="S41" s="503">
        <v>6</v>
      </c>
    </row>
    <row r="42" spans="1:19" ht="12.75" customHeight="1">
      <c r="A42" s="283"/>
      <c r="B42" s="1238" t="s">
        <v>589</v>
      </c>
      <c r="C42" s="1238"/>
      <c r="D42" s="1238"/>
      <c r="E42" s="2"/>
      <c r="F42" s="502">
        <f>SUM(G42:S42)</f>
        <v>1282</v>
      </c>
      <c r="G42" s="503">
        <v>106</v>
      </c>
      <c r="H42" s="503">
        <v>103</v>
      </c>
      <c r="I42" s="503">
        <v>108</v>
      </c>
      <c r="J42" s="503">
        <v>124</v>
      </c>
      <c r="K42" s="503">
        <v>81</v>
      </c>
      <c r="L42" s="503">
        <v>72</v>
      </c>
      <c r="M42" s="503">
        <v>68</v>
      </c>
      <c r="N42" s="503">
        <v>65</v>
      </c>
      <c r="O42" s="503">
        <v>76</v>
      </c>
      <c r="P42" s="503">
        <v>23</v>
      </c>
      <c r="Q42" s="503">
        <v>251</v>
      </c>
      <c r="R42" s="503">
        <v>178</v>
      </c>
      <c r="S42" s="503">
        <v>27</v>
      </c>
    </row>
    <row r="43" spans="1:19" ht="13.5" customHeight="1">
      <c r="A43" s="2"/>
      <c r="B43" s="2"/>
      <c r="C43" s="2"/>
      <c r="D43" s="2"/>
      <c r="E43" s="2"/>
      <c r="F43" s="502"/>
      <c r="G43" s="502"/>
      <c r="H43" s="502"/>
      <c r="I43" s="502"/>
      <c r="J43" s="502"/>
      <c r="K43" s="502"/>
      <c r="L43" s="502"/>
      <c r="M43" s="502"/>
      <c r="N43" s="502"/>
      <c r="O43" s="502"/>
      <c r="P43" s="502"/>
      <c r="Q43" s="502"/>
      <c r="R43" s="502"/>
      <c r="S43" s="502"/>
    </row>
    <row r="44" spans="1:19" ht="12.75" customHeight="1">
      <c r="A44" s="2" t="s">
        <v>780</v>
      </c>
      <c r="B44" s="2"/>
      <c r="C44" s="2"/>
      <c r="D44" s="2"/>
      <c r="E44" s="2"/>
      <c r="F44" s="502"/>
      <c r="G44" s="502"/>
      <c r="H44" s="502"/>
      <c r="I44" s="502"/>
      <c r="J44" s="502"/>
      <c r="K44" s="502"/>
      <c r="L44" s="502"/>
      <c r="M44" s="502"/>
      <c r="N44" s="502"/>
      <c r="O44" s="502"/>
      <c r="P44" s="502"/>
      <c r="Q44" s="502"/>
      <c r="R44" s="502"/>
      <c r="S44" s="502"/>
    </row>
    <row r="45" spans="1:19" ht="13.5" customHeight="1">
      <c r="A45" s="2"/>
      <c r="B45" s="2"/>
      <c r="C45" s="2"/>
      <c r="D45" s="2"/>
      <c r="E45" s="2"/>
      <c r="F45" s="502"/>
      <c r="G45" s="502"/>
      <c r="H45" s="502"/>
      <c r="I45" s="502"/>
      <c r="J45" s="502"/>
      <c r="K45" s="502"/>
      <c r="L45" s="502"/>
      <c r="M45" s="502"/>
      <c r="N45" s="502"/>
      <c r="O45" s="502"/>
      <c r="P45" s="502"/>
      <c r="Q45" s="502"/>
      <c r="R45" s="502"/>
      <c r="S45" s="502"/>
    </row>
    <row r="46" spans="1:19" ht="12.75" customHeight="1">
      <c r="A46" s="283"/>
      <c r="B46" s="1238" t="s">
        <v>781</v>
      </c>
      <c r="C46" s="1238"/>
      <c r="D46" s="1238"/>
      <c r="E46" s="2"/>
      <c r="F46" s="502">
        <f>SUM(G46:S46)</f>
        <v>28437</v>
      </c>
      <c r="G46" s="503">
        <v>4484</v>
      </c>
      <c r="H46" s="503">
        <v>4622</v>
      </c>
      <c r="I46" s="503">
        <v>4885</v>
      </c>
      <c r="J46" s="503">
        <v>5097</v>
      </c>
      <c r="K46" s="503">
        <v>1747</v>
      </c>
      <c r="L46" s="503">
        <v>1754</v>
      </c>
      <c r="M46" s="503">
        <v>1541</v>
      </c>
      <c r="N46" s="503">
        <v>1601</v>
      </c>
      <c r="O46" s="503">
        <v>1673</v>
      </c>
      <c r="P46" s="503">
        <v>0</v>
      </c>
      <c r="Q46" s="503">
        <v>852</v>
      </c>
      <c r="R46" s="503">
        <v>154</v>
      </c>
      <c r="S46" s="503">
        <v>27</v>
      </c>
    </row>
    <row r="47" spans="1:19" ht="12.75" customHeight="1">
      <c r="A47" s="283"/>
      <c r="B47" s="1340" t="s">
        <v>786</v>
      </c>
      <c r="C47" s="1237"/>
      <c r="D47" s="1237"/>
      <c r="E47" s="2"/>
      <c r="F47" s="502">
        <f>SUM(G47:S47)</f>
        <v>1955</v>
      </c>
      <c r="G47" s="503">
        <v>0</v>
      </c>
      <c r="H47" s="503">
        <v>0</v>
      </c>
      <c r="I47" s="503">
        <v>0</v>
      </c>
      <c r="J47" s="503">
        <v>0</v>
      </c>
      <c r="K47" s="503">
        <v>2</v>
      </c>
      <c r="L47" s="503">
        <v>2</v>
      </c>
      <c r="M47" s="503">
        <v>390</v>
      </c>
      <c r="N47" s="503">
        <v>453</v>
      </c>
      <c r="O47" s="503">
        <v>487</v>
      </c>
      <c r="P47" s="503">
        <v>594</v>
      </c>
      <c r="Q47" s="503">
        <v>0</v>
      </c>
      <c r="R47" s="503">
        <v>27</v>
      </c>
      <c r="S47" s="503">
        <v>0</v>
      </c>
    </row>
    <row r="48" spans="1:19" ht="12.75" customHeight="1">
      <c r="A48" s="283"/>
      <c r="B48" s="1238" t="s">
        <v>782</v>
      </c>
      <c r="C48" s="1238"/>
      <c r="D48" s="1238"/>
      <c r="E48" s="2"/>
      <c r="F48" s="502">
        <f>SUM(G48:S48)</f>
        <v>98</v>
      </c>
      <c r="G48" s="503">
        <v>0</v>
      </c>
      <c r="H48" s="503">
        <v>0</v>
      </c>
      <c r="I48" s="503">
        <v>0</v>
      </c>
      <c r="J48" s="503">
        <v>0</v>
      </c>
      <c r="K48" s="503">
        <v>0</v>
      </c>
      <c r="L48" s="503">
        <v>0</v>
      </c>
      <c r="M48" s="503">
        <v>0</v>
      </c>
      <c r="N48" s="503">
        <v>3</v>
      </c>
      <c r="O48" s="503">
        <v>42</v>
      </c>
      <c r="P48" s="503">
        <v>0</v>
      </c>
      <c r="Q48" s="503">
        <v>0</v>
      </c>
      <c r="R48" s="503">
        <v>53</v>
      </c>
      <c r="S48" s="503">
        <v>0</v>
      </c>
    </row>
    <row r="49" spans="1:19" ht="13.5" customHeight="1">
      <c r="A49" s="2"/>
      <c r="B49" s="1340" t="s">
        <v>787</v>
      </c>
      <c r="C49" s="1342"/>
      <c r="D49" s="1342"/>
      <c r="E49" s="2"/>
      <c r="F49" s="502">
        <f>SUM(G49:S49)</f>
        <v>586</v>
      </c>
      <c r="G49" s="503">
        <v>113</v>
      </c>
      <c r="H49" s="503">
        <v>110</v>
      </c>
      <c r="I49" s="503">
        <v>73</v>
      </c>
      <c r="J49" s="503">
        <v>49</v>
      </c>
      <c r="K49" s="503">
        <v>111</v>
      </c>
      <c r="L49" s="503">
        <v>82</v>
      </c>
      <c r="M49" s="503">
        <v>22</v>
      </c>
      <c r="N49" s="503">
        <v>10</v>
      </c>
      <c r="O49" s="503">
        <v>5</v>
      </c>
      <c r="P49" s="503">
        <v>0</v>
      </c>
      <c r="Q49" s="503">
        <v>11</v>
      </c>
      <c r="R49" s="503">
        <v>0</v>
      </c>
      <c r="S49" s="503">
        <v>0</v>
      </c>
    </row>
    <row r="50" spans="1:19" ht="13.5" customHeight="1">
      <c r="A50" s="2"/>
      <c r="B50" s="1340" t="s">
        <v>788</v>
      </c>
      <c r="C50" s="1342"/>
      <c r="D50" s="1342"/>
      <c r="E50" s="2"/>
      <c r="F50" s="502">
        <f>SUM(G50:S50)</f>
        <v>101</v>
      </c>
      <c r="G50" s="503">
        <v>15</v>
      </c>
      <c r="H50" s="503">
        <v>18</v>
      </c>
      <c r="I50" s="503">
        <v>11</v>
      </c>
      <c r="J50" s="503">
        <v>7</v>
      </c>
      <c r="K50" s="503">
        <v>12</v>
      </c>
      <c r="L50" s="503">
        <v>18</v>
      </c>
      <c r="M50" s="503">
        <v>0</v>
      </c>
      <c r="N50" s="503">
        <v>2</v>
      </c>
      <c r="O50" s="503">
        <v>5</v>
      </c>
      <c r="P50" s="503">
        <v>0</v>
      </c>
      <c r="Q50" s="503">
        <v>13</v>
      </c>
      <c r="R50" s="503">
        <v>0</v>
      </c>
      <c r="S50" s="503">
        <v>0</v>
      </c>
    </row>
    <row r="51" spans="1:19" ht="12.75" customHeight="1">
      <c r="A51" s="2"/>
      <c r="B51" s="2" t="s">
        <v>783</v>
      </c>
      <c r="C51" s="2"/>
      <c r="D51" s="2"/>
      <c r="E51" s="2"/>
      <c r="F51" s="502"/>
      <c r="G51" s="502"/>
      <c r="H51" s="502"/>
      <c r="I51" s="502"/>
      <c r="J51" s="502"/>
      <c r="K51" s="502"/>
      <c r="L51" s="502"/>
      <c r="M51" s="502"/>
      <c r="N51" s="502"/>
      <c r="O51" s="502"/>
      <c r="P51" s="502"/>
      <c r="Q51" s="508"/>
      <c r="R51" s="508"/>
      <c r="S51" s="508"/>
    </row>
    <row r="52" spans="1:19" ht="12.75" customHeight="1">
      <c r="A52" s="2"/>
      <c r="B52" s="2"/>
      <c r="C52" s="1341" t="s">
        <v>784</v>
      </c>
      <c r="D52" s="1341"/>
      <c r="E52" s="2"/>
      <c r="F52" s="502"/>
      <c r="G52" s="502"/>
      <c r="H52" s="502"/>
      <c r="I52" s="502"/>
      <c r="J52" s="502"/>
      <c r="K52" s="502"/>
      <c r="L52" s="502"/>
      <c r="M52" s="502"/>
      <c r="N52" s="502"/>
      <c r="O52" s="502"/>
      <c r="P52" s="502"/>
      <c r="Q52" s="508"/>
      <c r="R52" s="508"/>
      <c r="S52" s="508"/>
    </row>
    <row r="53" spans="1:19" ht="12.75" customHeight="1">
      <c r="A53" s="2"/>
      <c r="B53" s="2"/>
      <c r="C53" s="1102" t="s">
        <v>789</v>
      </c>
      <c r="D53" s="1102"/>
      <c r="E53" s="510" t="s">
        <v>400</v>
      </c>
      <c r="F53" s="502">
        <f>SUM(G53:S53)</f>
        <v>90</v>
      </c>
      <c r="G53" s="503">
        <v>3</v>
      </c>
      <c r="H53" s="503">
        <v>1</v>
      </c>
      <c r="I53" s="503">
        <v>1</v>
      </c>
      <c r="J53" s="503">
        <v>0</v>
      </c>
      <c r="K53" s="503">
        <v>7</v>
      </c>
      <c r="L53" s="503">
        <v>0</v>
      </c>
      <c r="M53" s="503">
        <v>7</v>
      </c>
      <c r="N53" s="503">
        <v>9</v>
      </c>
      <c r="O53" s="503">
        <v>7</v>
      </c>
      <c r="P53" s="503">
        <v>0</v>
      </c>
      <c r="Q53" s="503">
        <v>23</v>
      </c>
      <c r="R53" s="503">
        <v>26</v>
      </c>
      <c r="S53" s="503">
        <v>6</v>
      </c>
    </row>
    <row r="54" spans="1:19" ht="13.5" customHeight="1">
      <c r="A54" s="2"/>
      <c r="B54" s="2"/>
      <c r="C54" s="2"/>
      <c r="D54" s="2"/>
      <c r="E54" s="2"/>
      <c r="F54" s="502"/>
      <c r="G54" s="502"/>
      <c r="H54" s="502"/>
      <c r="I54" s="502"/>
      <c r="J54" s="502"/>
      <c r="K54" s="502"/>
      <c r="L54" s="502"/>
      <c r="M54" s="502"/>
      <c r="N54" s="502"/>
      <c r="O54" s="502"/>
      <c r="P54" s="502"/>
      <c r="Q54" s="508"/>
      <c r="R54" s="508"/>
      <c r="S54" s="508"/>
    </row>
    <row r="55" spans="1:19" ht="12.75" customHeight="1">
      <c r="A55" s="2"/>
      <c r="B55" s="2"/>
      <c r="C55" s="45"/>
      <c r="D55" s="45" t="s">
        <v>764</v>
      </c>
      <c r="E55" s="2"/>
      <c r="F55" s="502">
        <v>32231</v>
      </c>
      <c r="G55" s="502">
        <v>4869</v>
      </c>
      <c r="H55" s="502">
        <v>4900</v>
      </c>
      <c r="I55" s="502">
        <v>5147</v>
      </c>
      <c r="J55" s="502">
        <v>5343</v>
      </c>
      <c r="K55" s="502">
        <v>2095</v>
      </c>
      <c r="L55" s="502">
        <v>1939</v>
      </c>
      <c r="M55" s="502">
        <v>2080</v>
      </c>
      <c r="N55" s="502">
        <v>2007</v>
      </c>
      <c r="O55" s="502">
        <v>2295</v>
      </c>
      <c r="P55" s="502">
        <v>591</v>
      </c>
      <c r="Q55" s="511">
        <v>690</v>
      </c>
      <c r="R55" s="511">
        <v>239</v>
      </c>
      <c r="S55" s="511">
        <v>36</v>
      </c>
    </row>
    <row r="56" spans="1:23" ht="6" customHeight="1">
      <c r="A56" s="47" t="s">
        <v>408</v>
      </c>
      <c r="B56" s="2"/>
      <c r="C56" s="9"/>
      <c r="D56" s="9"/>
      <c r="E56" s="9"/>
      <c r="F56" s="9"/>
      <c r="G56" s="9"/>
      <c r="H56" s="9"/>
      <c r="I56" s="9"/>
      <c r="J56" s="9"/>
      <c r="K56" s="9"/>
      <c r="L56" s="9"/>
      <c r="M56" s="2"/>
      <c r="N56" s="2"/>
      <c r="O56" s="2"/>
      <c r="P56" s="2"/>
      <c r="Q56" s="2"/>
      <c r="R56" s="2"/>
      <c r="S56" s="2"/>
      <c r="T56"/>
      <c r="U56"/>
      <c r="V56"/>
      <c r="W56"/>
    </row>
    <row r="57" spans="1:19" ht="11.25">
      <c r="A57" s="1344" t="s">
        <v>785</v>
      </c>
      <c r="B57" s="1229"/>
      <c r="C57" s="1229"/>
      <c r="D57" s="1229"/>
      <c r="E57" s="1229"/>
      <c r="F57" s="1229"/>
      <c r="G57" s="1229"/>
      <c r="H57" s="1229"/>
      <c r="I57" s="1229"/>
      <c r="J57" s="1229"/>
      <c r="K57" s="1229"/>
      <c r="L57" s="1229"/>
      <c r="M57" s="1229"/>
      <c r="N57" s="1229"/>
      <c r="O57" s="1229"/>
      <c r="P57" s="1229"/>
      <c r="Q57" s="1229"/>
      <c r="R57" s="1229"/>
      <c r="S57" s="1229"/>
    </row>
    <row r="58" spans="1:19" ht="11.25">
      <c r="A58" s="1229"/>
      <c r="B58" s="1229"/>
      <c r="C58" s="1229"/>
      <c r="D58" s="1229"/>
      <c r="E58" s="1229"/>
      <c r="F58" s="1229"/>
      <c r="G58" s="1229"/>
      <c r="H58" s="1229"/>
      <c r="I58" s="1229"/>
      <c r="J58" s="1229"/>
      <c r="K58" s="1229"/>
      <c r="L58" s="1229"/>
      <c r="M58" s="1229"/>
      <c r="N58" s="1229"/>
      <c r="O58" s="1229"/>
      <c r="P58" s="1229"/>
      <c r="Q58" s="1229"/>
      <c r="R58" s="1229"/>
      <c r="S58" s="1229"/>
    </row>
    <row r="59" spans="1:19" ht="11.25">
      <c r="A59" s="1229"/>
      <c r="B59" s="1229"/>
      <c r="C59" s="1229"/>
      <c r="D59" s="1229"/>
      <c r="E59" s="1229"/>
      <c r="F59" s="1229"/>
      <c r="G59" s="1229"/>
      <c r="H59" s="1229"/>
      <c r="I59" s="1229"/>
      <c r="J59" s="1229"/>
      <c r="K59" s="1229"/>
      <c r="L59" s="1229"/>
      <c r="M59" s="1229"/>
      <c r="N59" s="1229"/>
      <c r="O59" s="1229"/>
      <c r="P59" s="1229"/>
      <c r="Q59" s="1229"/>
      <c r="R59" s="1229"/>
      <c r="S59" s="1229"/>
    </row>
    <row r="60" spans="1:19" ht="11.25">
      <c r="A60" s="9"/>
      <c r="B60" s="9"/>
      <c r="C60" s="9"/>
      <c r="D60" s="9"/>
      <c r="E60" s="9"/>
      <c r="F60" s="1343"/>
      <c r="G60" s="1343"/>
      <c r="H60" s="1343"/>
      <c r="I60" s="1343"/>
      <c r="J60" s="1343"/>
      <c r="K60" s="1343"/>
      <c r="L60" s="1343"/>
      <c r="M60" s="1343"/>
      <c r="N60" s="1343"/>
      <c r="O60" s="1343"/>
      <c r="P60" s="1343"/>
      <c r="Q60" s="1343"/>
      <c r="R60" s="1343"/>
      <c r="S60" s="1343"/>
    </row>
    <row r="61" spans="1:19" ht="11.25">
      <c r="A61" s="9"/>
      <c r="B61" s="9"/>
      <c r="C61" s="9"/>
      <c r="D61" s="9"/>
      <c r="E61" s="9"/>
      <c r="F61" s="512"/>
      <c r="G61" s="512"/>
      <c r="H61" s="512"/>
      <c r="I61" s="512"/>
      <c r="J61" s="512"/>
      <c r="K61" s="512"/>
      <c r="L61" s="512"/>
      <c r="M61" s="512"/>
      <c r="N61" s="512"/>
      <c r="O61" s="512"/>
      <c r="P61" s="512"/>
      <c r="Q61" s="512"/>
      <c r="R61" s="512"/>
      <c r="S61" s="512"/>
    </row>
    <row r="62" spans="1:19" ht="12">
      <c r="A62" s="265"/>
      <c r="B62" s="1092"/>
      <c r="C62" s="1092"/>
      <c r="D62" s="1092"/>
      <c r="E62" s="265"/>
      <c r="F62" s="265"/>
      <c r="G62" s="265"/>
      <c r="H62" s="265"/>
      <c r="I62" s="265"/>
      <c r="J62" s="265"/>
      <c r="K62" s="265"/>
      <c r="L62" s="265"/>
      <c r="M62" s="265"/>
      <c r="N62" s="265"/>
      <c r="O62" s="265"/>
      <c r="P62" s="265"/>
      <c r="Q62" s="265"/>
      <c r="R62" s="265"/>
      <c r="S62" s="265"/>
    </row>
  </sheetData>
  <sheetProtection/>
  <mergeCells count="40">
    <mergeCell ref="A57:S59"/>
    <mergeCell ref="A5:S5"/>
    <mergeCell ref="A3:S3"/>
    <mergeCell ref="E7:E13"/>
    <mergeCell ref="Q7:S9"/>
    <mergeCell ref="G10:G13"/>
    <mergeCell ref="H10:H13"/>
    <mergeCell ref="I10:I13"/>
    <mergeCell ref="L10:L13"/>
    <mergeCell ref="M10:M13"/>
    <mergeCell ref="R10:R12"/>
    <mergeCell ref="S10:S12"/>
    <mergeCell ref="Q13:S13"/>
    <mergeCell ref="F60:S60"/>
    <mergeCell ref="N10:N13"/>
    <mergeCell ref="O10:O13"/>
    <mergeCell ref="P10:P13"/>
    <mergeCell ref="Q10:Q12"/>
    <mergeCell ref="J10:J13"/>
    <mergeCell ref="K10:K13"/>
    <mergeCell ref="F7:F13"/>
    <mergeCell ref="G7:P9"/>
    <mergeCell ref="A7:D13"/>
    <mergeCell ref="B16:D16"/>
    <mergeCell ref="B17:D17"/>
    <mergeCell ref="B28:D28"/>
    <mergeCell ref="B22:D22"/>
    <mergeCell ref="B27:D27"/>
    <mergeCell ref="B29:D29"/>
    <mergeCell ref="B35:D35"/>
    <mergeCell ref="B41:D41"/>
    <mergeCell ref="B42:D42"/>
    <mergeCell ref="A37:D37"/>
    <mergeCell ref="B46:D46"/>
    <mergeCell ref="B48:D48"/>
    <mergeCell ref="C53:D53"/>
    <mergeCell ref="B47:D47"/>
    <mergeCell ref="C52:D52"/>
    <mergeCell ref="B49:D49"/>
    <mergeCell ref="B50:D50"/>
  </mergeCells>
  <printOptions/>
  <pageMargins left="0.5118110236220472" right="0.5118110236220472" top="0.5118110236220472" bottom="0.3937007874015748"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63"/>
  <sheetViews>
    <sheetView workbookViewId="0" topLeftCell="A1">
      <selection activeCell="A1" sqref="A1"/>
    </sheetView>
  </sheetViews>
  <sheetFormatPr defaultColWidth="12" defaultRowHeight="11.25"/>
  <cols>
    <col min="1" max="1" width="5.66015625" style="518" customWidth="1"/>
    <col min="2" max="2" width="2.5" style="518" customWidth="1"/>
    <col min="3" max="3" width="6" style="518" customWidth="1"/>
    <col min="4" max="4" width="23.5" style="518" customWidth="1"/>
    <col min="5" max="5" width="1.171875" style="518" customWidth="1"/>
    <col min="6" max="6" width="13.16015625" style="518" customWidth="1"/>
    <col min="7" max="7" width="12" style="518" customWidth="1"/>
    <col min="8" max="15" width="6.33203125" style="518" customWidth="1"/>
    <col min="16" max="16" width="0.328125" style="518" customWidth="1"/>
    <col min="17" max="17" width="2.83203125" style="518" customWidth="1"/>
    <col min="18" max="18" width="17.66015625" style="518" customWidth="1"/>
    <col min="19" max="19" width="1.0078125" style="518" customWidth="1"/>
    <col min="20" max="27" width="11.66015625" style="518" customWidth="1"/>
    <col min="28" max="16384" width="13.33203125" style="518" customWidth="1"/>
  </cols>
  <sheetData>
    <row r="1" spans="1:15" ht="12.75">
      <c r="A1" s="514"/>
      <c r="B1" s="515"/>
      <c r="C1" s="515"/>
      <c r="D1" s="515"/>
      <c r="E1" s="514"/>
      <c r="F1" s="514"/>
      <c r="G1" s="516"/>
      <c r="H1" s="514"/>
      <c r="I1" s="514"/>
      <c r="J1" s="514"/>
      <c r="K1" s="514"/>
      <c r="L1" s="514"/>
      <c r="M1" s="514"/>
      <c r="N1" s="514"/>
      <c r="O1" s="517" t="s">
        <v>790</v>
      </c>
    </row>
    <row r="2" spans="1:18" ht="13.5" customHeight="1">
      <c r="A2" s="1120" t="s">
        <v>791</v>
      </c>
      <c r="B2" s="1120"/>
      <c r="C2" s="1120"/>
      <c r="D2" s="1120"/>
      <c r="E2" s="1120"/>
      <c r="F2" s="1120"/>
      <c r="G2" s="1120"/>
      <c r="H2" s="1120"/>
      <c r="I2" s="1120"/>
      <c r="J2" s="1120"/>
      <c r="K2" s="1120"/>
      <c r="L2" s="1120"/>
      <c r="M2" s="1120"/>
      <c r="N2" s="1120"/>
      <c r="O2" s="1120"/>
      <c r="P2" s="519"/>
      <c r="Q2" s="520"/>
      <c r="R2" s="520"/>
    </row>
    <row r="3" spans="1:18" ht="13.5" customHeight="1">
      <c r="A3" s="1321" t="s">
        <v>792</v>
      </c>
      <c r="B3" s="1321"/>
      <c r="C3" s="1321"/>
      <c r="D3" s="1321"/>
      <c r="E3" s="1321"/>
      <c r="F3" s="1321"/>
      <c r="G3" s="1321"/>
      <c r="H3" s="1321"/>
      <c r="I3" s="1321"/>
      <c r="J3" s="1321"/>
      <c r="K3" s="1321"/>
      <c r="L3" s="1321"/>
      <c r="M3" s="1321"/>
      <c r="N3" s="1321"/>
      <c r="O3" s="1321"/>
      <c r="P3" s="519"/>
      <c r="Q3" s="520"/>
      <c r="R3" s="520"/>
    </row>
    <row r="4" spans="1:15" ht="4.5" customHeight="1">
      <c r="A4" s="514"/>
      <c r="B4" s="514"/>
      <c r="C4" s="514"/>
      <c r="D4" s="514"/>
      <c r="E4" s="514"/>
      <c r="F4" s="514"/>
      <c r="G4" s="514"/>
      <c r="H4" s="514"/>
      <c r="I4" s="514"/>
      <c r="J4" s="514"/>
      <c r="K4" s="514"/>
      <c r="L4" s="514"/>
      <c r="M4" s="514"/>
      <c r="N4" s="514"/>
      <c r="O4" s="514"/>
    </row>
    <row r="5" spans="1:16" s="522" customFormat="1" ht="12" customHeight="1">
      <c r="A5" s="1375" t="s">
        <v>793</v>
      </c>
      <c r="B5" s="1375"/>
      <c r="C5" s="1375"/>
      <c r="D5" s="1375"/>
      <c r="E5" s="1376"/>
      <c r="F5" s="1370" t="s">
        <v>794</v>
      </c>
      <c r="G5" s="1366" t="s">
        <v>653</v>
      </c>
      <c r="H5" s="1367"/>
      <c r="I5" s="1367"/>
      <c r="J5" s="1367"/>
      <c r="K5" s="1367"/>
      <c r="L5" s="1367"/>
      <c r="M5" s="1367"/>
      <c r="N5" s="1367"/>
      <c r="O5" s="1367"/>
      <c r="P5" s="521"/>
    </row>
    <row r="6" spans="1:16" s="522" customFormat="1" ht="13.5" customHeight="1">
      <c r="A6" s="1377"/>
      <c r="B6" s="1377"/>
      <c r="C6" s="1377"/>
      <c r="D6" s="1377"/>
      <c r="E6" s="1378"/>
      <c r="F6" s="1358"/>
      <c r="G6" s="1370" t="s">
        <v>795</v>
      </c>
      <c r="H6" s="1366" t="s">
        <v>796</v>
      </c>
      <c r="I6" s="1367"/>
      <c r="J6" s="1367"/>
      <c r="K6" s="1367"/>
      <c r="L6" s="1367"/>
      <c r="M6" s="1367"/>
      <c r="N6" s="1367"/>
      <c r="O6" s="1367"/>
      <c r="P6" s="521"/>
    </row>
    <row r="7" spans="1:16" s="522" customFormat="1" ht="12.75" customHeight="1">
      <c r="A7" s="1377"/>
      <c r="B7" s="1377"/>
      <c r="C7" s="1377"/>
      <c r="D7" s="1377"/>
      <c r="E7" s="1378"/>
      <c r="F7" s="1358"/>
      <c r="G7" s="1358"/>
      <c r="H7" s="523">
        <v>2</v>
      </c>
      <c r="I7" s="523">
        <v>3</v>
      </c>
      <c r="J7" s="523">
        <v>4</v>
      </c>
      <c r="K7" s="523">
        <v>5</v>
      </c>
      <c r="L7" s="523">
        <v>6</v>
      </c>
      <c r="M7" s="523">
        <v>7</v>
      </c>
      <c r="N7" s="523">
        <v>8</v>
      </c>
      <c r="O7" s="523">
        <v>9</v>
      </c>
      <c r="P7" s="524"/>
    </row>
    <row r="8" spans="1:16" s="522" customFormat="1" ht="15" customHeight="1">
      <c r="A8" s="1379"/>
      <c r="B8" s="1379"/>
      <c r="C8" s="1379"/>
      <c r="D8" s="1379"/>
      <c r="E8" s="1380"/>
      <c r="F8" s="1359"/>
      <c r="G8" s="1359"/>
      <c r="H8" s="1366" t="s">
        <v>792</v>
      </c>
      <c r="I8" s="1367"/>
      <c r="J8" s="1367"/>
      <c r="K8" s="1367"/>
      <c r="L8" s="1367"/>
      <c r="M8" s="1367"/>
      <c r="N8" s="1367"/>
      <c r="O8" s="1367"/>
      <c r="P8" s="521"/>
    </row>
    <row r="9" spans="1:19" s="522" customFormat="1" ht="7.5" customHeight="1">
      <c r="A9" s="525"/>
      <c r="B9" s="525"/>
      <c r="C9" s="525"/>
      <c r="D9" s="525"/>
      <c r="E9" s="525"/>
      <c r="F9" s="526"/>
      <c r="G9" s="527"/>
      <c r="H9" s="527"/>
      <c r="I9" s="527"/>
      <c r="J9" s="527"/>
      <c r="K9" s="527"/>
      <c r="L9" s="527"/>
      <c r="M9" s="527"/>
      <c r="N9" s="527"/>
      <c r="O9" s="527"/>
      <c r="P9" s="528"/>
      <c r="Q9" s="528"/>
      <c r="R9" s="528"/>
      <c r="S9" s="528"/>
    </row>
    <row r="10" spans="1:16" s="522" customFormat="1" ht="12.75" customHeight="1">
      <c r="A10" s="1286" t="s">
        <v>448</v>
      </c>
      <c r="B10" s="1286"/>
      <c r="C10" s="1286"/>
      <c r="D10" s="1286"/>
      <c r="E10" s="529" t="s">
        <v>400</v>
      </c>
      <c r="F10" s="530">
        <f aca="true" t="shared" si="0" ref="F10:F16">SUM(G10:O10)</f>
        <v>10388</v>
      </c>
      <c r="G10" s="531">
        <v>10076</v>
      </c>
      <c r="H10" s="531">
        <v>169</v>
      </c>
      <c r="I10" s="531">
        <v>81</v>
      </c>
      <c r="J10" s="531">
        <v>58</v>
      </c>
      <c r="K10" s="531">
        <v>4</v>
      </c>
      <c r="L10" s="531">
        <v>0</v>
      </c>
      <c r="M10" s="531">
        <v>0</v>
      </c>
      <c r="N10" s="531">
        <v>0</v>
      </c>
      <c r="O10" s="531">
        <v>0</v>
      </c>
      <c r="P10" s="528"/>
    </row>
    <row r="11" spans="1:16" s="522" customFormat="1" ht="12.75" customHeight="1">
      <c r="A11" s="1238" t="s">
        <v>449</v>
      </c>
      <c r="B11" s="1238"/>
      <c r="C11" s="1238"/>
      <c r="D11" s="1238"/>
      <c r="E11" s="529" t="s">
        <v>400</v>
      </c>
      <c r="F11" s="530">
        <f t="shared" si="0"/>
        <v>3216</v>
      </c>
      <c r="G11" s="531">
        <v>3122</v>
      </c>
      <c r="H11" s="531">
        <v>75</v>
      </c>
      <c r="I11" s="531">
        <v>10</v>
      </c>
      <c r="J11" s="531">
        <v>9</v>
      </c>
      <c r="K11" s="531">
        <v>0</v>
      </c>
      <c r="L11" s="531">
        <v>0</v>
      </c>
      <c r="M11" s="531">
        <v>0</v>
      </c>
      <c r="N11" s="531">
        <v>0</v>
      </c>
      <c r="O11" s="531">
        <v>0</v>
      </c>
      <c r="P11" s="528"/>
    </row>
    <row r="12" spans="1:16" s="522" customFormat="1" ht="12.75" customHeight="1">
      <c r="A12" s="1238" t="s">
        <v>450</v>
      </c>
      <c r="B12" s="1238"/>
      <c r="C12" s="1238"/>
      <c r="D12" s="1238"/>
      <c r="E12" s="529" t="s">
        <v>400</v>
      </c>
      <c r="F12" s="530">
        <f t="shared" si="0"/>
        <v>2818</v>
      </c>
      <c r="G12" s="531">
        <v>2689</v>
      </c>
      <c r="H12" s="531">
        <v>103</v>
      </c>
      <c r="I12" s="531">
        <v>10</v>
      </c>
      <c r="J12" s="531">
        <v>16</v>
      </c>
      <c r="K12" s="531">
        <v>0</v>
      </c>
      <c r="L12" s="531">
        <v>0</v>
      </c>
      <c r="M12" s="531">
        <v>0</v>
      </c>
      <c r="N12" s="531">
        <v>0</v>
      </c>
      <c r="O12" s="531">
        <v>0</v>
      </c>
      <c r="P12" s="528"/>
    </row>
    <row r="13" spans="1:16" s="522" customFormat="1" ht="12.75" customHeight="1">
      <c r="A13" s="1238" t="s">
        <v>451</v>
      </c>
      <c r="B13" s="1238"/>
      <c r="C13" s="1238"/>
      <c r="D13" s="1238"/>
      <c r="E13" s="529" t="s">
        <v>400</v>
      </c>
      <c r="F13" s="530">
        <f t="shared" si="0"/>
        <v>2619</v>
      </c>
      <c r="G13" s="531">
        <v>2543</v>
      </c>
      <c r="H13" s="531">
        <v>60</v>
      </c>
      <c r="I13" s="531">
        <v>12</v>
      </c>
      <c r="J13" s="531">
        <v>3</v>
      </c>
      <c r="K13" s="531">
        <v>1</v>
      </c>
      <c r="L13" s="531">
        <v>0</v>
      </c>
      <c r="M13" s="531">
        <v>0</v>
      </c>
      <c r="N13" s="531">
        <v>0</v>
      </c>
      <c r="O13" s="531">
        <v>0</v>
      </c>
      <c r="P13" s="528"/>
    </row>
    <row r="14" spans="1:16" s="522" customFormat="1" ht="12.75" customHeight="1">
      <c r="A14" s="1238" t="s">
        <v>452</v>
      </c>
      <c r="B14" s="1238"/>
      <c r="C14" s="1238"/>
      <c r="D14" s="1238"/>
      <c r="E14" s="529" t="s">
        <v>400</v>
      </c>
      <c r="F14" s="530">
        <f t="shared" si="0"/>
        <v>4058</v>
      </c>
      <c r="G14" s="531">
        <v>3893</v>
      </c>
      <c r="H14" s="531">
        <v>107</v>
      </c>
      <c r="I14" s="531">
        <v>18</v>
      </c>
      <c r="J14" s="531">
        <v>38</v>
      </c>
      <c r="K14" s="531">
        <v>2</v>
      </c>
      <c r="L14" s="531">
        <v>0</v>
      </c>
      <c r="M14" s="531">
        <v>0</v>
      </c>
      <c r="N14" s="531">
        <v>0</v>
      </c>
      <c r="O14" s="531">
        <v>0</v>
      </c>
      <c r="P14" s="528"/>
    </row>
    <row r="15" spans="1:16" s="522" customFormat="1" ht="12.75" customHeight="1">
      <c r="A15" s="1238" t="s">
        <v>453</v>
      </c>
      <c r="B15" s="1238"/>
      <c r="C15" s="1238"/>
      <c r="D15" s="1238"/>
      <c r="E15" s="529" t="s">
        <v>400</v>
      </c>
      <c r="F15" s="530">
        <f t="shared" si="0"/>
        <v>3287</v>
      </c>
      <c r="G15" s="531">
        <v>3135</v>
      </c>
      <c r="H15" s="531">
        <v>99</v>
      </c>
      <c r="I15" s="531">
        <v>31</v>
      </c>
      <c r="J15" s="531">
        <v>21</v>
      </c>
      <c r="K15" s="531">
        <v>1</v>
      </c>
      <c r="L15" s="531">
        <v>0</v>
      </c>
      <c r="M15" s="531">
        <v>0</v>
      </c>
      <c r="N15" s="531">
        <v>0</v>
      </c>
      <c r="O15" s="531">
        <v>0</v>
      </c>
      <c r="P15" s="528"/>
    </row>
    <row r="16" spans="1:16" s="522" customFormat="1" ht="12.75" customHeight="1">
      <c r="A16" s="1238" t="s">
        <v>454</v>
      </c>
      <c r="B16" s="1238"/>
      <c r="C16" s="1238"/>
      <c r="D16" s="1238"/>
      <c r="E16" s="529" t="s">
        <v>400</v>
      </c>
      <c r="F16" s="530">
        <f t="shared" si="0"/>
        <v>4881</v>
      </c>
      <c r="G16" s="531">
        <v>4617</v>
      </c>
      <c r="H16" s="531">
        <v>203</v>
      </c>
      <c r="I16" s="531">
        <v>33</v>
      </c>
      <c r="J16" s="531">
        <v>28</v>
      </c>
      <c r="K16" s="531">
        <v>0</v>
      </c>
      <c r="L16" s="531">
        <v>0</v>
      </c>
      <c r="M16" s="531">
        <v>0</v>
      </c>
      <c r="N16" s="531">
        <v>0</v>
      </c>
      <c r="O16" s="531">
        <v>0</v>
      </c>
      <c r="P16" s="528"/>
    </row>
    <row r="17" spans="1:16" s="522" customFormat="1" ht="7.5" customHeight="1">
      <c r="A17" s="243"/>
      <c r="B17" s="243"/>
      <c r="C17" s="243"/>
      <c r="D17" s="243"/>
      <c r="E17" s="529" t="s">
        <v>400</v>
      </c>
      <c r="F17" s="530"/>
      <c r="G17" s="532"/>
      <c r="H17" s="532"/>
      <c r="I17" s="532"/>
      <c r="J17" s="532"/>
      <c r="K17" s="532"/>
      <c r="L17" s="532"/>
      <c r="M17" s="532"/>
      <c r="N17" s="532"/>
      <c r="O17" s="532"/>
      <c r="P17" s="528"/>
    </row>
    <row r="18" spans="1:16" s="522" customFormat="1" ht="12.75" customHeight="1">
      <c r="A18" s="1346" t="s">
        <v>751</v>
      </c>
      <c r="B18" s="1346"/>
      <c r="C18" s="1346"/>
      <c r="D18" s="1346"/>
      <c r="E18" s="529" t="s">
        <v>400</v>
      </c>
      <c r="F18" s="533">
        <f aca="true" t="shared" si="1" ref="F18:O18">IF(SUM(F10:F17)=SUM(F20,F21,F22,F23,F24,F26),SUM(F10:F17),"Fehler")</f>
        <v>31267</v>
      </c>
      <c r="G18" s="533">
        <f t="shared" si="1"/>
        <v>30075</v>
      </c>
      <c r="H18" s="533">
        <f t="shared" si="1"/>
        <v>816</v>
      </c>
      <c r="I18" s="533">
        <f t="shared" si="1"/>
        <v>195</v>
      </c>
      <c r="J18" s="533">
        <f t="shared" si="1"/>
        <v>173</v>
      </c>
      <c r="K18" s="533">
        <f t="shared" si="1"/>
        <v>8</v>
      </c>
      <c r="L18" s="533">
        <f t="shared" si="1"/>
        <v>0</v>
      </c>
      <c r="M18" s="533">
        <f t="shared" si="1"/>
        <v>0</v>
      </c>
      <c r="N18" s="533">
        <f t="shared" si="1"/>
        <v>0</v>
      </c>
      <c r="O18" s="534">
        <f t="shared" si="1"/>
        <v>0</v>
      </c>
      <c r="P18" s="535"/>
    </row>
    <row r="19" spans="1:16" s="522" customFormat="1" ht="7.5" customHeight="1">
      <c r="A19" s="536"/>
      <c r="B19" s="536"/>
      <c r="C19" s="536"/>
      <c r="D19" s="536"/>
      <c r="E19" s="529" t="s">
        <v>400</v>
      </c>
      <c r="F19" s="530"/>
      <c r="G19" s="532"/>
      <c r="H19" s="532"/>
      <c r="I19" s="532"/>
      <c r="J19" s="532"/>
      <c r="K19" s="532"/>
      <c r="L19" s="532"/>
      <c r="M19" s="532"/>
      <c r="N19" s="532"/>
      <c r="O19" s="532"/>
      <c r="P19" s="528"/>
    </row>
    <row r="20" spans="1:16" s="522" customFormat="1" ht="12.75" customHeight="1">
      <c r="A20" s="432" t="s">
        <v>653</v>
      </c>
      <c r="B20" s="1245" t="s">
        <v>781</v>
      </c>
      <c r="C20" s="1245"/>
      <c r="D20" s="1373"/>
      <c r="E20" s="529" t="s">
        <v>400</v>
      </c>
      <c r="F20" s="530">
        <f>SUM(G20:O20)</f>
        <v>28437</v>
      </c>
      <c r="G20" s="531">
        <v>27404</v>
      </c>
      <c r="H20" s="531">
        <v>725</v>
      </c>
      <c r="I20" s="531">
        <v>149</v>
      </c>
      <c r="J20" s="531">
        <v>155</v>
      </c>
      <c r="K20" s="531">
        <v>4</v>
      </c>
      <c r="L20" s="531">
        <v>0</v>
      </c>
      <c r="M20" s="531">
        <v>0</v>
      </c>
      <c r="N20" s="531">
        <v>0</v>
      </c>
      <c r="O20" s="531">
        <v>0</v>
      </c>
      <c r="P20" s="528"/>
    </row>
    <row r="21" spans="1:16" s="522" customFormat="1" ht="12.75" customHeight="1">
      <c r="A21" s="537"/>
      <c r="B21" s="1102" t="s">
        <v>823</v>
      </c>
      <c r="C21" s="1102"/>
      <c r="D21" s="1102"/>
      <c r="E21" s="529" t="s">
        <v>400</v>
      </c>
      <c r="F21" s="530">
        <f>SUM(G21:O21)</f>
        <v>1955</v>
      </c>
      <c r="G21" s="531">
        <v>1928</v>
      </c>
      <c r="H21" s="531">
        <v>12</v>
      </c>
      <c r="I21" s="531">
        <v>10</v>
      </c>
      <c r="J21" s="531">
        <v>5</v>
      </c>
      <c r="K21" s="531">
        <v>0</v>
      </c>
      <c r="L21" s="531">
        <v>0</v>
      </c>
      <c r="M21" s="531">
        <v>0</v>
      </c>
      <c r="N21" s="531">
        <v>0</v>
      </c>
      <c r="O21" s="531">
        <v>0</v>
      </c>
      <c r="P21" s="528"/>
    </row>
    <row r="22" spans="1:16" s="522" customFormat="1" ht="12.75" customHeight="1">
      <c r="A22" s="537"/>
      <c r="B22" s="1245" t="s">
        <v>782</v>
      </c>
      <c r="C22" s="1245"/>
      <c r="D22" s="1373"/>
      <c r="E22" s="529"/>
      <c r="F22" s="530">
        <f>SUM(G22:O22)</f>
        <v>98</v>
      </c>
      <c r="G22" s="531">
        <v>45</v>
      </c>
      <c r="H22" s="531">
        <v>30</v>
      </c>
      <c r="I22" s="531">
        <v>23</v>
      </c>
      <c r="J22" s="531">
        <v>0</v>
      </c>
      <c r="K22" s="531">
        <v>0</v>
      </c>
      <c r="L22" s="531">
        <v>0</v>
      </c>
      <c r="M22" s="531">
        <v>0</v>
      </c>
      <c r="N22" s="531">
        <v>0</v>
      </c>
      <c r="O22" s="531">
        <v>0</v>
      </c>
      <c r="P22" s="528"/>
    </row>
    <row r="23" spans="1:16" s="522" customFormat="1" ht="12.75" customHeight="1">
      <c r="A23" s="537"/>
      <c r="B23" s="1102" t="s">
        <v>824</v>
      </c>
      <c r="C23" s="1374"/>
      <c r="D23" s="1374"/>
      <c r="E23" s="529"/>
      <c r="F23" s="530">
        <f>SUM(G23:O23)</f>
        <v>586</v>
      </c>
      <c r="G23" s="531">
        <v>575</v>
      </c>
      <c r="H23" s="531">
        <v>11</v>
      </c>
      <c r="I23" s="531">
        <v>0</v>
      </c>
      <c r="J23" s="531">
        <v>0</v>
      </c>
      <c r="K23" s="531">
        <v>0</v>
      </c>
      <c r="L23" s="531">
        <v>0</v>
      </c>
      <c r="M23" s="531">
        <v>0</v>
      </c>
      <c r="N23" s="531">
        <v>0</v>
      </c>
      <c r="O23" s="531">
        <v>0</v>
      </c>
      <c r="P23" s="528"/>
    </row>
    <row r="24" spans="1:16" s="522" customFormat="1" ht="12.75" customHeight="1">
      <c r="A24" s="437"/>
      <c r="B24" s="1102" t="s">
        <v>825</v>
      </c>
      <c r="C24" s="1374"/>
      <c r="D24" s="1374"/>
      <c r="E24" s="529" t="s">
        <v>400</v>
      </c>
      <c r="F24" s="530">
        <f>SUM(G24:O24)</f>
        <v>101</v>
      </c>
      <c r="G24" s="531">
        <v>88</v>
      </c>
      <c r="H24" s="531">
        <v>12</v>
      </c>
      <c r="I24" s="531">
        <v>0</v>
      </c>
      <c r="J24" s="531">
        <v>1</v>
      </c>
      <c r="K24" s="531">
        <v>0</v>
      </c>
      <c r="L24" s="531">
        <v>0</v>
      </c>
      <c r="M24" s="531">
        <v>0</v>
      </c>
      <c r="N24" s="531">
        <v>0</v>
      </c>
      <c r="O24" s="531">
        <v>0</v>
      </c>
      <c r="P24" s="528"/>
    </row>
    <row r="25" spans="1:16" s="522" customFormat="1" ht="12.75" customHeight="1">
      <c r="A25" s="538"/>
      <c r="B25" s="539" t="s">
        <v>797</v>
      </c>
      <c r="C25" s="539"/>
      <c r="D25" s="538"/>
      <c r="E25" s="529"/>
      <c r="F25" s="530"/>
      <c r="G25" s="532"/>
      <c r="H25" s="532"/>
      <c r="I25" s="532"/>
      <c r="J25" s="532"/>
      <c r="K25" s="532"/>
      <c r="L25" s="532"/>
      <c r="M25" s="532"/>
      <c r="N25" s="532"/>
      <c r="O25" s="532"/>
      <c r="P25" s="528"/>
    </row>
    <row r="26" spans="1:16" s="522" customFormat="1" ht="12.75" customHeight="1">
      <c r="A26" s="540"/>
      <c r="B26" s="537"/>
      <c r="C26" s="537" t="s">
        <v>826</v>
      </c>
      <c r="D26" s="537"/>
      <c r="E26" s="529" t="s">
        <v>400</v>
      </c>
      <c r="F26" s="530">
        <f>SUM(G26:O26)</f>
        <v>90</v>
      </c>
      <c r="G26" s="531">
        <v>35</v>
      </c>
      <c r="H26" s="531">
        <v>26</v>
      </c>
      <c r="I26" s="531">
        <v>13</v>
      </c>
      <c r="J26" s="531">
        <v>12</v>
      </c>
      <c r="K26" s="531">
        <v>4</v>
      </c>
      <c r="L26" s="531">
        <v>0</v>
      </c>
      <c r="M26" s="531">
        <v>0</v>
      </c>
      <c r="N26" s="531">
        <v>0</v>
      </c>
      <c r="O26" s="531">
        <v>0</v>
      </c>
      <c r="P26" s="528"/>
    </row>
    <row r="27" spans="1:16" s="522" customFormat="1" ht="7.5" customHeight="1">
      <c r="A27" s="541"/>
      <c r="B27" s="541"/>
      <c r="C27" s="541"/>
      <c r="D27" s="541"/>
      <c r="E27" s="529"/>
      <c r="F27" s="530"/>
      <c r="G27" s="542"/>
      <c r="H27" s="542"/>
      <c r="I27" s="542"/>
      <c r="J27" s="542"/>
      <c r="K27" s="542"/>
      <c r="L27" s="542"/>
      <c r="M27" s="542"/>
      <c r="N27" s="542"/>
      <c r="O27" s="543"/>
      <c r="P27" s="528"/>
    </row>
    <row r="28" spans="1:16" s="522" customFormat="1" ht="12.75" customHeight="1">
      <c r="A28" s="1361" t="s">
        <v>764</v>
      </c>
      <c r="B28" s="1361"/>
      <c r="C28" s="1361"/>
      <c r="D28" s="1361"/>
      <c r="E28" s="529" t="s">
        <v>400</v>
      </c>
      <c r="F28" s="530">
        <v>32231</v>
      </c>
      <c r="G28" s="532">
        <v>31266</v>
      </c>
      <c r="H28" s="532">
        <v>604</v>
      </c>
      <c r="I28" s="532">
        <v>195</v>
      </c>
      <c r="J28" s="532">
        <v>159</v>
      </c>
      <c r="K28" s="532">
        <v>7</v>
      </c>
      <c r="L28" s="532">
        <v>0</v>
      </c>
      <c r="M28" s="532">
        <v>0</v>
      </c>
      <c r="N28" s="532">
        <v>0</v>
      </c>
      <c r="O28" s="532">
        <v>0</v>
      </c>
      <c r="P28" s="535"/>
    </row>
    <row r="29" spans="1:24" ht="4.5" customHeight="1">
      <c r="A29" s="544" t="s">
        <v>408</v>
      </c>
      <c r="B29" s="514"/>
      <c r="C29" s="514"/>
      <c r="D29" s="545"/>
      <c r="E29" s="545"/>
      <c r="F29" s="545"/>
      <c r="G29" s="545"/>
      <c r="H29" s="545"/>
      <c r="I29" s="545"/>
      <c r="J29" s="545"/>
      <c r="K29" s="545"/>
      <c r="L29" s="545"/>
      <c r="M29" s="545"/>
      <c r="N29" s="514"/>
      <c r="O29" s="514"/>
      <c r="P29" s="546"/>
      <c r="Q29" s="546"/>
      <c r="R29" s="546"/>
      <c r="S29" s="546"/>
      <c r="T29" s="546"/>
      <c r="U29" s="546"/>
      <c r="V29" s="546"/>
      <c r="W29" s="546"/>
      <c r="X29" s="546"/>
    </row>
    <row r="30" spans="1:16" s="522" customFormat="1" ht="12" customHeight="1">
      <c r="A30" s="1362" t="s">
        <v>827</v>
      </c>
      <c r="B30" s="1362"/>
      <c r="C30" s="1362"/>
      <c r="D30" s="1362"/>
      <c r="E30" s="1362"/>
      <c r="F30" s="1362"/>
      <c r="G30" s="1362"/>
      <c r="H30" s="1362"/>
      <c r="I30" s="1362"/>
      <c r="J30" s="1362"/>
      <c r="K30" s="1362"/>
      <c r="L30" s="1362"/>
      <c r="M30" s="1362"/>
      <c r="N30" s="1362"/>
      <c r="O30" s="1362"/>
      <c r="P30" s="528"/>
    </row>
    <row r="31" spans="1:16" s="522" customFormat="1" ht="12" customHeight="1">
      <c r="A31" s="1362"/>
      <c r="B31" s="1362"/>
      <c r="C31" s="1362"/>
      <c r="D31" s="1362"/>
      <c r="E31" s="1362"/>
      <c r="F31" s="1362"/>
      <c r="G31" s="1362"/>
      <c r="H31" s="1362"/>
      <c r="I31" s="1362"/>
      <c r="J31" s="1362"/>
      <c r="K31" s="1362"/>
      <c r="L31" s="1362"/>
      <c r="M31" s="1362"/>
      <c r="N31" s="1362"/>
      <c r="O31" s="1362"/>
      <c r="P31" s="528"/>
    </row>
    <row r="32" spans="1:16" s="522" customFormat="1" ht="11.25" customHeight="1">
      <c r="A32" s="1363"/>
      <c r="B32" s="1363"/>
      <c r="C32" s="1363"/>
      <c r="D32" s="1363"/>
      <c r="E32" s="1363"/>
      <c r="F32" s="1363"/>
      <c r="G32" s="1363"/>
      <c r="H32" s="1363"/>
      <c r="I32" s="1363"/>
      <c r="J32" s="1363"/>
      <c r="K32" s="1363"/>
      <c r="L32" s="1363"/>
      <c r="M32" s="1363"/>
      <c r="N32" s="1363"/>
      <c r="O32" s="1363"/>
      <c r="P32" s="528"/>
    </row>
    <row r="33" spans="6:27" ht="14.25" customHeight="1">
      <c r="F33" s="547"/>
      <c r="G33" s="547"/>
      <c r="H33" s="547"/>
      <c r="I33" s="547"/>
      <c r="J33" s="547"/>
      <c r="K33" s="547"/>
      <c r="L33" s="547"/>
      <c r="M33" s="547"/>
      <c r="N33" s="547"/>
      <c r="O33" s="547"/>
      <c r="P33" s="547"/>
      <c r="Q33" s="1120" t="s">
        <v>798</v>
      </c>
      <c r="R33" s="1120"/>
      <c r="S33" s="1120"/>
      <c r="T33" s="1120"/>
      <c r="U33" s="1120"/>
      <c r="V33" s="1120"/>
      <c r="W33" s="1120"/>
      <c r="X33" s="1120"/>
      <c r="Y33" s="1120"/>
      <c r="Z33" s="1120"/>
      <c r="AA33" s="1120"/>
    </row>
    <row r="34" spans="6:27" s="522" customFormat="1" ht="7.5" customHeight="1">
      <c r="F34" s="528"/>
      <c r="G34" s="528"/>
      <c r="H34" s="528"/>
      <c r="I34" s="528"/>
      <c r="J34" s="528"/>
      <c r="K34" s="528"/>
      <c r="L34" s="528"/>
      <c r="M34" s="528"/>
      <c r="N34" s="528"/>
      <c r="O34" s="528"/>
      <c r="P34" s="528"/>
      <c r="Q34" s="548"/>
      <c r="R34" s="548"/>
      <c r="S34" s="548"/>
      <c r="T34" s="548"/>
      <c r="U34" s="548"/>
      <c r="V34" s="548"/>
      <c r="W34" s="548"/>
      <c r="X34" s="548"/>
      <c r="Y34" s="548"/>
      <c r="Z34" s="548"/>
      <c r="AA34" s="548"/>
    </row>
    <row r="35" spans="6:27" s="522" customFormat="1" ht="13.5" customHeight="1">
      <c r="F35" s="528"/>
      <c r="G35" s="528"/>
      <c r="H35" s="528"/>
      <c r="I35" s="528"/>
      <c r="J35" s="528"/>
      <c r="K35" s="528"/>
      <c r="L35" s="528"/>
      <c r="M35" s="528"/>
      <c r="N35" s="528"/>
      <c r="O35" s="528"/>
      <c r="P35" s="528"/>
      <c r="Q35" s="1354" t="s">
        <v>799</v>
      </c>
      <c r="R35" s="1354"/>
      <c r="S35" s="1350"/>
      <c r="T35" s="1366" t="s">
        <v>800</v>
      </c>
      <c r="U35" s="1367"/>
      <c r="V35" s="1367"/>
      <c r="W35" s="1367"/>
      <c r="X35" s="1367"/>
      <c r="Y35" s="1367"/>
      <c r="Z35" s="1367"/>
      <c r="AA35" s="1367"/>
    </row>
    <row r="36" spans="17:27" s="522" customFormat="1" ht="13.5" customHeight="1">
      <c r="Q36" s="1364"/>
      <c r="R36" s="1364"/>
      <c r="S36" s="1365"/>
      <c r="T36" s="1366" t="s">
        <v>801</v>
      </c>
      <c r="U36" s="1368"/>
      <c r="V36" s="1369" t="s">
        <v>405</v>
      </c>
      <c r="W36" s="1370" t="s">
        <v>802</v>
      </c>
      <c r="X36" s="1370" t="s">
        <v>803</v>
      </c>
      <c r="Y36" s="549" t="s">
        <v>804</v>
      </c>
      <c r="Z36" s="550"/>
      <c r="AA36" s="550"/>
    </row>
    <row r="37" spans="17:28" s="522" customFormat="1" ht="13.5" customHeight="1">
      <c r="Q37" s="1364"/>
      <c r="R37" s="1364"/>
      <c r="S37" s="1365"/>
      <c r="T37" s="1358" t="s">
        <v>588</v>
      </c>
      <c r="U37" s="1358" t="s">
        <v>589</v>
      </c>
      <c r="V37" s="1358"/>
      <c r="W37" s="1371"/>
      <c r="X37" s="1371"/>
      <c r="Y37" s="1358" t="s">
        <v>805</v>
      </c>
      <c r="Z37" s="1360" t="s">
        <v>806</v>
      </c>
      <c r="AA37" s="1347" t="s">
        <v>807</v>
      </c>
      <c r="AB37" s="528"/>
    </row>
    <row r="38" spans="17:28" s="522" customFormat="1" ht="13.5" customHeight="1">
      <c r="Q38" s="1364"/>
      <c r="R38" s="1364"/>
      <c r="S38" s="1365"/>
      <c r="T38" s="1359"/>
      <c r="U38" s="1359"/>
      <c r="V38" s="1358"/>
      <c r="W38" s="1371"/>
      <c r="X38" s="1371"/>
      <c r="Y38" s="1359"/>
      <c r="Z38" s="1351"/>
      <c r="AA38" s="1348"/>
      <c r="AB38" s="528"/>
    </row>
    <row r="39" spans="17:27" s="522" customFormat="1" ht="13.5" customHeight="1">
      <c r="Q39" s="1364"/>
      <c r="R39" s="1364"/>
      <c r="S39" s="1365"/>
      <c r="T39" s="1349" t="s">
        <v>808</v>
      </c>
      <c r="U39" s="1350"/>
      <c r="V39" s="1358"/>
      <c r="W39" s="1371"/>
      <c r="X39" s="1371"/>
      <c r="Y39" s="1353" t="s">
        <v>809</v>
      </c>
      <c r="Z39" s="1354"/>
      <c r="AA39" s="1354"/>
    </row>
    <row r="40" spans="17:27" s="522" customFormat="1" ht="13.5" customHeight="1">
      <c r="Q40" s="1355"/>
      <c r="R40" s="1355"/>
      <c r="S40" s="1352"/>
      <c r="T40" s="1351"/>
      <c r="U40" s="1352"/>
      <c r="V40" s="1359"/>
      <c r="W40" s="1372"/>
      <c r="X40" s="1372"/>
      <c r="Y40" s="1348"/>
      <c r="Z40" s="1355"/>
      <c r="AA40" s="1355"/>
    </row>
    <row r="41" spans="17:27" s="522" customFormat="1" ht="7.5" customHeight="1">
      <c r="Q41" s="525"/>
      <c r="R41" s="525"/>
      <c r="S41" s="525"/>
      <c r="T41" s="527"/>
      <c r="U41" s="527"/>
      <c r="V41" s="527"/>
      <c r="W41" s="527"/>
      <c r="X41" s="527"/>
      <c r="Y41" s="527"/>
      <c r="Z41" s="527"/>
      <c r="AA41" s="527"/>
    </row>
    <row r="42" spans="17:27" s="522" customFormat="1" ht="12" customHeight="1">
      <c r="Q42" s="1356" t="s">
        <v>810</v>
      </c>
      <c r="R42" s="1357"/>
      <c r="S42" s="548"/>
      <c r="T42" s="551">
        <v>4509</v>
      </c>
      <c r="U42" s="551">
        <v>106</v>
      </c>
      <c r="V42" s="552">
        <f aca="true" t="shared" si="2" ref="V42:V51">IF(SUM(T42:U42)=SUM(W42:X42),SUM(T42:U42),"Fehler")</f>
        <v>4615</v>
      </c>
      <c r="W42" s="551">
        <v>750</v>
      </c>
      <c r="X42" s="552">
        <f aca="true" t="shared" si="3" ref="X42:X51">SUM(Y42:AA42)</f>
        <v>3865</v>
      </c>
      <c r="Y42" s="551">
        <v>1606</v>
      </c>
      <c r="Z42" s="551">
        <v>1314</v>
      </c>
      <c r="AA42" s="551">
        <v>945</v>
      </c>
    </row>
    <row r="43" spans="17:27" s="522" customFormat="1" ht="12" customHeight="1">
      <c r="Q43" s="1345" t="s">
        <v>811</v>
      </c>
      <c r="R43" s="1238"/>
      <c r="S43" s="548"/>
      <c r="T43" s="551">
        <v>4648</v>
      </c>
      <c r="U43" s="551">
        <v>103</v>
      </c>
      <c r="V43" s="552">
        <f t="shared" si="2"/>
        <v>4751</v>
      </c>
      <c r="W43" s="551">
        <v>674</v>
      </c>
      <c r="X43" s="552">
        <f t="shared" si="3"/>
        <v>4077</v>
      </c>
      <c r="Y43" s="551">
        <v>1642</v>
      </c>
      <c r="Z43" s="553">
        <v>1392</v>
      </c>
      <c r="AA43" s="551">
        <v>1043</v>
      </c>
    </row>
    <row r="44" spans="17:28" s="522" customFormat="1" ht="12" customHeight="1">
      <c r="Q44" s="1345" t="s">
        <v>812</v>
      </c>
      <c r="R44" s="1238"/>
      <c r="S44" s="548"/>
      <c r="T44" s="551">
        <v>4862</v>
      </c>
      <c r="U44" s="551">
        <v>108</v>
      </c>
      <c r="V44" s="552">
        <f t="shared" si="2"/>
        <v>4970</v>
      </c>
      <c r="W44" s="551">
        <v>653</v>
      </c>
      <c r="X44" s="552">
        <f t="shared" si="3"/>
        <v>4317</v>
      </c>
      <c r="Y44" s="551">
        <v>1708</v>
      </c>
      <c r="Z44" s="551">
        <v>1494</v>
      </c>
      <c r="AA44" s="551">
        <v>1115</v>
      </c>
      <c r="AB44" s="528"/>
    </row>
    <row r="45" spans="17:27" s="522" customFormat="1" ht="12" customHeight="1">
      <c r="Q45" s="1345" t="s">
        <v>813</v>
      </c>
      <c r="R45" s="1238"/>
      <c r="S45" s="548"/>
      <c r="T45" s="551">
        <v>5029</v>
      </c>
      <c r="U45" s="551">
        <v>124</v>
      </c>
      <c r="V45" s="552">
        <f t="shared" si="2"/>
        <v>5153</v>
      </c>
      <c r="W45" s="551">
        <v>601</v>
      </c>
      <c r="X45" s="552">
        <f t="shared" si="3"/>
        <v>4552</v>
      </c>
      <c r="Y45" s="551">
        <v>1796</v>
      </c>
      <c r="Z45" s="551">
        <v>1530</v>
      </c>
      <c r="AA45" s="551">
        <v>1226</v>
      </c>
    </row>
    <row r="46" spans="17:27" s="522" customFormat="1" ht="12" customHeight="1">
      <c r="Q46" s="1345" t="s">
        <v>814</v>
      </c>
      <c r="R46" s="1238"/>
      <c r="S46" s="548"/>
      <c r="T46" s="551">
        <v>1798</v>
      </c>
      <c r="U46" s="551">
        <v>81</v>
      </c>
      <c r="V46" s="552">
        <f t="shared" si="2"/>
        <v>1879</v>
      </c>
      <c r="W46" s="551">
        <v>356</v>
      </c>
      <c r="X46" s="552">
        <f t="shared" si="3"/>
        <v>1523</v>
      </c>
      <c r="Y46" s="551">
        <v>834</v>
      </c>
      <c r="Z46" s="551">
        <v>474</v>
      </c>
      <c r="AA46" s="551">
        <v>215</v>
      </c>
    </row>
    <row r="47" spans="17:27" s="522" customFormat="1" ht="12" customHeight="1">
      <c r="Q47" s="1345" t="s">
        <v>815</v>
      </c>
      <c r="R47" s="1238"/>
      <c r="S47" s="548"/>
      <c r="T47" s="551">
        <v>1784</v>
      </c>
      <c r="U47" s="551">
        <v>72</v>
      </c>
      <c r="V47" s="552">
        <f t="shared" si="2"/>
        <v>1856</v>
      </c>
      <c r="W47" s="551">
        <v>363</v>
      </c>
      <c r="X47" s="552">
        <f t="shared" si="3"/>
        <v>1493</v>
      </c>
      <c r="Y47" s="551">
        <v>808</v>
      </c>
      <c r="Z47" s="551">
        <v>465</v>
      </c>
      <c r="AA47" s="551">
        <v>220</v>
      </c>
    </row>
    <row r="48" spans="17:27" s="522" customFormat="1" ht="12" customHeight="1">
      <c r="Q48" s="1345" t="s">
        <v>816</v>
      </c>
      <c r="R48" s="1238"/>
      <c r="S48" s="548"/>
      <c r="T48" s="551">
        <v>1892</v>
      </c>
      <c r="U48" s="551">
        <v>68</v>
      </c>
      <c r="V48" s="552">
        <f t="shared" si="2"/>
        <v>1960</v>
      </c>
      <c r="W48" s="551">
        <v>347</v>
      </c>
      <c r="X48" s="552">
        <f t="shared" si="3"/>
        <v>1613</v>
      </c>
      <c r="Y48" s="551">
        <v>658</v>
      </c>
      <c r="Z48" s="551">
        <v>546</v>
      </c>
      <c r="AA48" s="551">
        <v>409</v>
      </c>
    </row>
    <row r="49" spans="17:27" s="522" customFormat="1" ht="12" customHeight="1">
      <c r="Q49" s="1345" t="s">
        <v>817</v>
      </c>
      <c r="R49" s="1238"/>
      <c r="S49" s="548"/>
      <c r="T49" s="551">
        <v>2013</v>
      </c>
      <c r="U49" s="551">
        <v>65</v>
      </c>
      <c r="V49" s="552">
        <f t="shared" si="2"/>
        <v>2078</v>
      </c>
      <c r="W49" s="551">
        <v>331</v>
      </c>
      <c r="X49" s="552">
        <f t="shared" si="3"/>
        <v>1747</v>
      </c>
      <c r="Y49" s="551">
        <v>626</v>
      </c>
      <c r="Z49" s="551">
        <v>540</v>
      </c>
      <c r="AA49" s="551">
        <v>581</v>
      </c>
    </row>
    <row r="50" spans="17:27" s="522" customFormat="1" ht="12" customHeight="1">
      <c r="Q50" s="1345" t="s">
        <v>818</v>
      </c>
      <c r="R50" s="1238"/>
      <c r="S50" s="548"/>
      <c r="T50" s="551">
        <v>2143</v>
      </c>
      <c r="U50" s="551">
        <v>76</v>
      </c>
      <c r="V50" s="552">
        <f t="shared" si="2"/>
        <v>2219</v>
      </c>
      <c r="W50" s="551">
        <v>331</v>
      </c>
      <c r="X50" s="552">
        <f t="shared" si="3"/>
        <v>1888</v>
      </c>
      <c r="Y50" s="551">
        <v>606</v>
      </c>
      <c r="Z50" s="551">
        <v>504</v>
      </c>
      <c r="AA50" s="551">
        <v>778</v>
      </c>
    </row>
    <row r="51" spans="17:27" s="522" customFormat="1" ht="12" customHeight="1">
      <c r="Q51" s="1345" t="s">
        <v>549</v>
      </c>
      <c r="R51" s="1238"/>
      <c r="S51" s="548"/>
      <c r="T51" s="551">
        <v>571</v>
      </c>
      <c r="U51" s="551">
        <v>23</v>
      </c>
      <c r="V51" s="552">
        <f t="shared" si="2"/>
        <v>594</v>
      </c>
      <c r="W51" s="551">
        <v>203</v>
      </c>
      <c r="X51" s="552">
        <f t="shared" si="3"/>
        <v>391</v>
      </c>
      <c r="Y51" s="551">
        <v>326</v>
      </c>
      <c r="Z51" s="551">
        <v>57</v>
      </c>
      <c r="AA51" s="551">
        <v>8</v>
      </c>
    </row>
    <row r="52" spans="17:27" s="522" customFormat="1" ht="7.5" customHeight="1">
      <c r="Q52" s="554"/>
      <c r="R52" s="554"/>
      <c r="S52" s="548"/>
      <c r="T52" s="552"/>
      <c r="U52" s="552"/>
      <c r="V52" s="552"/>
      <c r="W52" s="552"/>
      <c r="X52" s="552"/>
      <c r="Y52" s="552"/>
      <c r="Z52" s="552"/>
      <c r="AA52" s="552"/>
    </row>
    <row r="53" spans="17:27" s="522" customFormat="1" ht="12" customHeight="1">
      <c r="Q53" s="1346" t="s">
        <v>668</v>
      </c>
      <c r="R53" s="1346"/>
      <c r="S53" s="548"/>
      <c r="T53" s="555">
        <f aca="true" t="shared" si="4" ref="T53:AA53">IF(SUM(T42:T51)=SUM(T56:T58),SUM(T42:T51),"Fehler")</f>
        <v>29249</v>
      </c>
      <c r="U53" s="555">
        <f t="shared" si="4"/>
        <v>826</v>
      </c>
      <c r="V53" s="555">
        <f t="shared" si="4"/>
        <v>30075</v>
      </c>
      <c r="W53" s="555">
        <f t="shared" si="4"/>
        <v>4609</v>
      </c>
      <c r="X53" s="555">
        <f t="shared" si="4"/>
        <v>25466</v>
      </c>
      <c r="Y53" s="555">
        <f t="shared" si="4"/>
        <v>10610</v>
      </c>
      <c r="Z53" s="555">
        <f t="shared" si="4"/>
        <v>8316</v>
      </c>
      <c r="AA53" s="555">
        <f t="shared" si="4"/>
        <v>6540</v>
      </c>
    </row>
    <row r="54" spans="17:27" s="522" customFormat="1" ht="7.5" customHeight="1">
      <c r="Q54" s="556"/>
      <c r="R54" s="556"/>
      <c r="S54" s="548"/>
      <c r="T54" s="552"/>
      <c r="U54" s="552"/>
      <c r="V54" s="552"/>
      <c r="W54" s="552"/>
      <c r="X54" s="552"/>
      <c r="Y54" s="552"/>
      <c r="Z54" s="552"/>
      <c r="AA54" s="552"/>
    </row>
    <row r="55" spans="17:27" s="522" customFormat="1" ht="12" customHeight="1">
      <c r="Q55" s="539" t="s">
        <v>653</v>
      </c>
      <c r="R55" s="557"/>
      <c r="S55" s="548"/>
      <c r="T55" s="552"/>
      <c r="U55" s="552"/>
      <c r="V55" s="552"/>
      <c r="W55" s="552"/>
      <c r="X55" s="552"/>
      <c r="Y55" s="552"/>
      <c r="Z55" s="552"/>
      <c r="AA55" s="552"/>
    </row>
    <row r="56" spans="17:27" s="522" customFormat="1" ht="12" customHeight="1">
      <c r="Q56" s="557"/>
      <c r="R56" s="274" t="s">
        <v>819</v>
      </c>
      <c r="S56" s="548"/>
      <c r="T56" s="551">
        <v>14</v>
      </c>
      <c r="U56" s="551">
        <v>11</v>
      </c>
      <c r="V56" s="552">
        <f>IF(SUM(T56:U56)=SUM(W56:X56),SUM(T56:U56),"Fehler")</f>
        <v>25</v>
      </c>
      <c r="W56" s="551">
        <v>12</v>
      </c>
      <c r="X56" s="552">
        <f>SUM(Y56:AA56)</f>
        <v>13</v>
      </c>
      <c r="Y56" s="551">
        <v>8</v>
      </c>
      <c r="Z56" s="551">
        <v>3</v>
      </c>
      <c r="AA56" s="551">
        <v>2</v>
      </c>
    </row>
    <row r="57" spans="17:27" s="522" customFormat="1" ht="12" customHeight="1">
      <c r="Q57" s="557"/>
      <c r="R57" s="274" t="s">
        <v>820</v>
      </c>
      <c r="S57" s="548"/>
      <c r="T57" s="551">
        <v>1</v>
      </c>
      <c r="U57" s="551">
        <v>19</v>
      </c>
      <c r="V57" s="552">
        <f>IF(SUM(T57:U57)=SUM(W57:X57),SUM(T57:U57),"Fehler")</f>
        <v>20</v>
      </c>
      <c r="W57" s="551">
        <v>2</v>
      </c>
      <c r="X57" s="552">
        <f>SUM(Y57:AA57)</f>
        <v>18</v>
      </c>
      <c r="Y57" s="551">
        <v>17</v>
      </c>
      <c r="Z57" s="551">
        <v>0</v>
      </c>
      <c r="AA57" s="551">
        <v>1</v>
      </c>
    </row>
    <row r="58" spans="17:27" s="522" customFormat="1" ht="12" customHeight="1">
      <c r="Q58" s="557"/>
      <c r="R58" s="274" t="s">
        <v>821</v>
      </c>
      <c r="S58" s="548"/>
      <c r="T58" s="551">
        <v>29234</v>
      </c>
      <c r="U58" s="551">
        <v>796</v>
      </c>
      <c r="V58" s="552">
        <f>IF(SUM(T58:U58)=SUM(W58:X58),SUM(T58:U58),"Fehler")</f>
        <v>30030</v>
      </c>
      <c r="W58" s="551">
        <v>4595</v>
      </c>
      <c r="X58" s="552">
        <f>SUM(Y58:AA58)</f>
        <v>25435</v>
      </c>
      <c r="Y58" s="551">
        <v>10585</v>
      </c>
      <c r="Z58" s="551">
        <v>8313</v>
      </c>
      <c r="AA58" s="551">
        <v>6537</v>
      </c>
    </row>
    <row r="59" spans="17:27" s="522" customFormat="1" ht="7.5" customHeight="1">
      <c r="Q59" s="557"/>
      <c r="R59" s="557"/>
      <c r="S59" s="548"/>
      <c r="T59" s="552"/>
      <c r="U59" s="552"/>
      <c r="V59" s="552"/>
      <c r="W59" s="552"/>
      <c r="X59" s="552"/>
      <c r="Y59" s="552"/>
      <c r="Z59" s="552"/>
      <c r="AA59" s="552"/>
    </row>
    <row r="60" spans="17:27" s="522" customFormat="1" ht="12" customHeight="1">
      <c r="Q60" s="539" t="s">
        <v>822</v>
      </c>
      <c r="R60" s="557"/>
      <c r="S60" s="548"/>
      <c r="T60" s="552"/>
      <c r="U60" s="552"/>
      <c r="V60" s="552"/>
      <c r="W60" s="552"/>
      <c r="X60" s="552"/>
      <c r="Y60" s="552"/>
      <c r="Z60" s="552"/>
      <c r="AA60" s="552"/>
    </row>
    <row r="61" spans="17:27" s="522" customFormat="1" ht="12" customHeight="1">
      <c r="Q61" s="557"/>
      <c r="R61" s="274" t="s">
        <v>402</v>
      </c>
      <c r="S61" s="548"/>
      <c r="T61" s="551">
        <v>0</v>
      </c>
      <c r="U61" s="551">
        <v>826</v>
      </c>
      <c r="V61" s="552">
        <f>IF(SUM(T61:U61)=SUM(W61:X61),SUM(T61:U61),"Fehler")</f>
        <v>826</v>
      </c>
      <c r="W61" s="551">
        <v>237</v>
      </c>
      <c r="X61" s="552">
        <f>SUM(Y61:AA61)</f>
        <v>589</v>
      </c>
      <c r="Y61" s="551">
        <v>298</v>
      </c>
      <c r="Z61" s="551">
        <v>165</v>
      </c>
      <c r="AA61" s="551">
        <v>126</v>
      </c>
    </row>
    <row r="62" spans="17:27" s="522" customFormat="1" ht="7.5" customHeight="1">
      <c r="Q62" s="548"/>
      <c r="R62" s="548"/>
      <c r="S62" s="548"/>
      <c r="T62" s="552"/>
      <c r="U62" s="552"/>
      <c r="V62" s="552"/>
      <c r="W62" s="552"/>
      <c r="X62" s="552"/>
      <c r="Y62" s="552"/>
      <c r="Z62" s="552"/>
      <c r="AA62" s="552"/>
    </row>
    <row r="63" spans="17:27" s="522" customFormat="1" ht="12" customHeight="1">
      <c r="Q63" s="548"/>
      <c r="R63" s="558" t="s">
        <v>741</v>
      </c>
      <c r="S63" s="548"/>
      <c r="T63" s="552">
        <v>30435</v>
      </c>
      <c r="U63" s="552">
        <v>831</v>
      </c>
      <c r="V63" s="552">
        <v>31266</v>
      </c>
      <c r="W63" s="552">
        <v>4341</v>
      </c>
      <c r="X63" s="552">
        <v>26925</v>
      </c>
      <c r="Y63" s="552">
        <v>11216</v>
      </c>
      <c r="Z63" s="552">
        <v>8658</v>
      </c>
      <c r="AA63" s="552">
        <v>7051</v>
      </c>
    </row>
    <row r="65" ht="6.75" customHeight="1"/>
    <row r="66" ht="15.75" customHeight="1"/>
  </sheetData>
  <sheetProtection/>
  <mergeCells count="49">
    <mergeCell ref="A2:O2"/>
    <mergeCell ref="A3:O3"/>
    <mergeCell ref="A5:E8"/>
    <mergeCell ref="F5:F8"/>
    <mergeCell ref="G5:O5"/>
    <mergeCell ref="G6:G8"/>
    <mergeCell ref="H6:O6"/>
    <mergeCell ref="H8:O8"/>
    <mergeCell ref="A10:D10"/>
    <mergeCell ref="A11:D11"/>
    <mergeCell ref="A12:D12"/>
    <mergeCell ref="A13:D13"/>
    <mergeCell ref="A14:D14"/>
    <mergeCell ref="A15:D15"/>
    <mergeCell ref="A16:D16"/>
    <mergeCell ref="A18:D18"/>
    <mergeCell ref="B20:D20"/>
    <mergeCell ref="B21:D21"/>
    <mergeCell ref="B24:D24"/>
    <mergeCell ref="B22:D22"/>
    <mergeCell ref="B23:D23"/>
    <mergeCell ref="A28:D28"/>
    <mergeCell ref="A30:O32"/>
    <mergeCell ref="Q33:AA33"/>
    <mergeCell ref="Q35:R40"/>
    <mergeCell ref="S35:S40"/>
    <mergeCell ref="T35:AA35"/>
    <mergeCell ref="T36:U36"/>
    <mergeCell ref="V36:V40"/>
    <mergeCell ref="W36:W40"/>
    <mergeCell ref="X36:X40"/>
    <mergeCell ref="AA37:AA38"/>
    <mergeCell ref="T39:U40"/>
    <mergeCell ref="Y39:AA40"/>
    <mergeCell ref="Q42:R42"/>
    <mergeCell ref="T37:T38"/>
    <mergeCell ref="U37:U38"/>
    <mergeCell ref="Y37:Y38"/>
    <mergeCell ref="Z37:Z38"/>
    <mergeCell ref="Q43:R43"/>
    <mergeCell ref="Q44:R44"/>
    <mergeCell ref="Q45:R45"/>
    <mergeCell ref="Q46:R46"/>
    <mergeCell ref="Q47:R47"/>
    <mergeCell ref="Q53:R53"/>
    <mergeCell ref="Q48:R48"/>
    <mergeCell ref="Q49:R49"/>
    <mergeCell ref="Q50:R50"/>
    <mergeCell ref="Q51:R51"/>
  </mergeCells>
  <printOptions/>
  <pageMargins left="0.5118110236220472" right="0.4724409448818898" top="0.5118110236220472" bottom="0.3937007874015748" header="0.5118110236220472" footer="0.5118110236220472"/>
  <pageSetup horizontalDpi="1200" verticalDpi="1200" orientation="portrait" paperSize="9" scale="95" r:id="rId1"/>
  <colBreaks count="1" manualBreakCount="1">
    <brk id="16" max="65535" man="1"/>
  </colBreaks>
</worksheet>
</file>

<file path=xl/worksheets/sheet16.xml><?xml version="1.0" encoding="utf-8"?>
<worksheet xmlns="http://schemas.openxmlformats.org/spreadsheetml/2006/main" xmlns:r="http://schemas.openxmlformats.org/officeDocument/2006/relationships">
  <dimension ref="A1:AC70"/>
  <sheetViews>
    <sheetView zoomScaleSheetLayoutView="100" workbookViewId="0" topLeftCell="A1">
      <selection activeCell="A1" sqref="A1"/>
    </sheetView>
  </sheetViews>
  <sheetFormatPr defaultColWidth="12" defaultRowHeight="11.25"/>
  <cols>
    <col min="1" max="1" width="2.5" style="562" customWidth="1"/>
    <col min="2" max="2" width="24.83203125" style="562" customWidth="1"/>
    <col min="3" max="3" width="1.0078125" style="562" customWidth="1"/>
    <col min="4" max="5" width="7.16015625" style="562" customWidth="1"/>
    <col min="6" max="6" width="8.33203125" style="562" customWidth="1"/>
    <col min="7" max="14" width="6.16015625" style="562" customWidth="1"/>
    <col min="15" max="15" width="8.33203125" style="562" customWidth="1"/>
    <col min="16" max="16" width="8.66015625" style="562" customWidth="1"/>
    <col min="17" max="18" width="0.4921875" style="562" customWidth="1"/>
    <col min="19" max="20" width="2.83203125" style="562" customWidth="1"/>
    <col min="21" max="21" width="2.33203125" style="562" customWidth="1"/>
    <col min="22" max="22" width="20.5" style="562" customWidth="1"/>
    <col min="23" max="23" width="1.0078125" style="562" customWidth="1"/>
    <col min="24" max="28" width="14.83203125" style="562" customWidth="1"/>
    <col min="29" max="29" width="13.33203125" style="562" customWidth="1"/>
    <col min="30" max="16384" width="12" style="562" customWidth="1"/>
  </cols>
  <sheetData>
    <row r="1" spans="1:18" ht="12.75">
      <c r="A1" s="559" t="s">
        <v>828</v>
      </c>
      <c r="B1" s="560"/>
      <c r="C1" s="560"/>
      <c r="D1" s="17"/>
      <c r="E1" s="17"/>
      <c r="F1" s="17"/>
      <c r="G1" s="17"/>
      <c r="H1" s="17"/>
      <c r="I1" s="17"/>
      <c r="J1" s="17"/>
      <c r="K1" s="17"/>
      <c r="L1" s="17"/>
      <c r="M1" s="17"/>
      <c r="N1" s="17"/>
      <c r="O1" s="17"/>
      <c r="P1" s="17"/>
      <c r="Q1" s="561"/>
      <c r="R1" s="561"/>
    </row>
    <row r="2" spans="1:16" ht="6" customHeight="1">
      <c r="A2" s="17"/>
      <c r="B2" s="17"/>
      <c r="C2" s="17"/>
      <c r="D2" s="17"/>
      <c r="E2" s="17"/>
      <c r="F2" s="17"/>
      <c r="G2" s="17"/>
      <c r="H2" s="17"/>
      <c r="I2" s="17"/>
      <c r="J2" s="17"/>
      <c r="K2" s="17"/>
      <c r="L2" s="17"/>
      <c r="M2" s="17"/>
      <c r="N2" s="17"/>
      <c r="O2" s="17"/>
      <c r="P2" s="17"/>
    </row>
    <row r="3" spans="1:18" ht="13.5" customHeight="1">
      <c r="A3" s="1120" t="s">
        <v>829</v>
      </c>
      <c r="B3" s="1120"/>
      <c r="C3" s="1120"/>
      <c r="D3" s="1120"/>
      <c r="E3" s="1120"/>
      <c r="F3" s="1120"/>
      <c r="G3" s="1120"/>
      <c r="H3" s="1120"/>
      <c r="I3" s="1120"/>
      <c r="J3" s="1120"/>
      <c r="K3" s="1120"/>
      <c r="L3" s="1120"/>
      <c r="M3" s="1120"/>
      <c r="N3" s="1120"/>
      <c r="O3" s="1120"/>
      <c r="P3" s="1120"/>
      <c r="Q3" s="563"/>
      <c r="R3" s="563"/>
    </row>
    <row r="4" spans="1:16" ht="6" customHeight="1">
      <c r="A4" s="17"/>
      <c r="B4" s="17"/>
      <c r="C4" s="17"/>
      <c r="D4" s="17"/>
      <c r="E4" s="17"/>
      <c r="F4" s="17"/>
      <c r="G4" s="17"/>
      <c r="H4" s="17"/>
      <c r="I4" s="17"/>
      <c r="J4" s="17"/>
      <c r="K4" s="17"/>
      <c r="L4" s="17"/>
      <c r="M4" s="17"/>
      <c r="N4" s="17"/>
      <c r="O4" s="17"/>
      <c r="P4" s="17"/>
    </row>
    <row r="5" spans="1:18" ht="13.5" customHeight="1">
      <c r="A5" s="1384" t="s">
        <v>830</v>
      </c>
      <c r="B5" s="1384"/>
      <c r="C5" s="1406"/>
      <c r="D5" s="1393" t="s">
        <v>831</v>
      </c>
      <c r="E5" s="1394"/>
      <c r="F5" s="1394"/>
      <c r="G5" s="1394"/>
      <c r="H5" s="1394"/>
      <c r="I5" s="1394"/>
      <c r="J5" s="1394"/>
      <c r="K5" s="1394"/>
      <c r="L5" s="1394"/>
      <c r="M5" s="1394"/>
      <c r="N5" s="1394"/>
      <c r="O5" s="1394"/>
      <c r="P5" s="1394"/>
      <c r="Q5" s="564"/>
      <c r="R5" s="564"/>
    </row>
    <row r="6" spans="1:18" ht="13.5" customHeight="1">
      <c r="A6" s="1385"/>
      <c r="B6" s="1385"/>
      <c r="C6" s="1407"/>
      <c r="D6" s="1393" t="s">
        <v>801</v>
      </c>
      <c r="E6" s="1402"/>
      <c r="F6" s="1399" t="s">
        <v>447</v>
      </c>
      <c r="G6" s="1393" t="s">
        <v>832</v>
      </c>
      <c r="H6" s="1394"/>
      <c r="I6" s="1394"/>
      <c r="J6" s="1394"/>
      <c r="K6" s="1394"/>
      <c r="L6" s="1394"/>
      <c r="M6" s="1394"/>
      <c r="N6" s="1402"/>
      <c r="O6" s="1393" t="s">
        <v>540</v>
      </c>
      <c r="P6" s="1394"/>
      <c r="Q6" s="565"/>
      <c r="R6" s="565"/>
    </row>
    <row r="7" spans="1:23" ht="18.75" customHeight="1">
      <c r="A7" s="1385"/>
      <c r="B7" s="1385"/>
      <c r="C7" s="1407"/>
      <c r="D7" s="1399" t="s">
        <v>833</v>
      </c>
      <c r="E7" s="1399" t="s">
        <v>834</v>
      </c>
      <c r="F7" s="1388"/>
      <c r="G7" s="566">
        <v>2</v>
      </c>
      <c r="H7" s="566">
        <v>3</v>
      </c>
      <c r="I7" s="566">
        <v>4</v>
      </c>
      <c r="J7" s="566">
        <v>5</v>
      </c>
      <c r="K7" s="566">
        <v>6</v>
      </c>
      <c r="L7" s="566">
        <v>7</v>
      </c>
      <c r="M7" s="566">
        <v>8</v>
      </c>
      <c r="N7" s="566">
        <v>9</v>
      </c>
      <c r="O7" s="1390" t="s">
        <v>835</v>
      </c>
      <c r="P7" s="1390" t="s">
        <v>836</v>
      </c>
      <c r="Q7" s="565"/>
      <c r="R7" s="565"/>
      <c r="S7" s="289"/>
      <c r="T7" s="289"/>
      <c r="U7" s="289"/>
      <c r="V7" s="289"/>
      <c r="W7" s="289"/>
    </row>
    <row r="8" spans="1:18" ht="13.5" customHeight="1">
      <c r="A8" s="1385"/>
      <c r="B8" s="1385"/>
      <c r="C8" s="1407"/>
      <c r="D8" s="1405"/>
      <c r="E8" s="1405"/>
      <c r="F8" s="1388"/>
      <c r="G8" s="1390" t="s">
        <v>792</v>
      </c>
      <c r="H8" s="1384"/>
      <c r="I8" s="1384"/>
      <c r="J8" s="1384"/>
      <c r="K8" s="1384"/>
      <c r="L8" s="1384"/>
      <c r="M8" s="1384"/>
      <c r="N8" s="1403"/>
      <c r="O8" s="1400"/>
      <c r="P8" s="1400"/>
      <c r="Q8" s="565"/>
      <c r="R8" s="565"/>
    </row>
    <row r="9" spans="1:18" ht="13.5" customHeight="1">
      <c r="A9" s="1386"/>
      <c r="B9" s="1386"/>
      <c r="C9" s="1408"/>
      <c r="D9" s="1393" t="s">
        <v>808</v>
      </c>
      <c r="E9" s="1402"/>
      <c r="F9" s="1389"/>
      <c r="G9" s="1401"/>
      <c r="H9" s="1386"/>
      <c r="I9" s="1386"/>
      <c r="J9" s="1386"/>
      <c r="K9" s="1386"/>
      <c r="L9" s="1386"/>
      <c r="M9" s="1386"/>
      <c r="N9" s="1404"/>
      <c r="O9" s="1401"/>
      <c r="P9" s="1401"/>
      <c r="Q9" s="565"/>
      <c r="R9" s="565"/>
    </row>
    <row r="10" spans="1:18" ht="12" customHeight="1">
      <c r="A10" s="567"/>
      <c r="B10" s="567"/>
      <c r="C10" s="567"/>
      <c r="D10" s="568"/>
      <c r="E10" s="568"/>
      <c r="F10" s="568"/>
      <c r="G10" s="568"/>
      <c r="H10" s="568"/>
      <c r="I10" s="568"/>
      <c r="J10" s="568"/>
      <c r="K10" s="568"/>
      <c r="L10" s="568"/>
      <c r="M10" s="568"/>
      <c r="N10" s="568"/>
      <c r="O10" s="568"/>
      <c r="P10" s="568"/>
      <c r="Q10" s="289"/>
      <c r="R10" s="289"/>
    </row>
    <row r="11" spans="1:18" ht="12" customHeight="1">
      <c r="A11" s="1395" t="s">
        <v>837</v>
      </c>
      <c r="B11" s="1395"/>
      <c r="C11" s="17"/>
      <c r="D11" s="18"/>
      <c r="E11" s="18"/>
      <c r="F11" s="18"/>
      <c r="G11" s="18"/>
      <c r="H11" s="18"/>
      <c r="I11" s="18"/>
      <c r="J11" s="18"/>
      <c r="K11" s="18"/>
      <c r="L11" s="18"/>
      <c r="M11" s="18"/>
      <c r="N11" s="18"/>
      <c r="O11" s="18"/>
      <c r="P11" s="18"/>
      <c r="Q11" s="289"/>
      <c r="R11" s="289"/>
    </row>
    <row r="12" spans="1:18" ht="6.75" customHeight="1">
      <c r="A12" s="17"/>
      <c r="B12" s="17"/>
      <c r="C12" s="17"/>
      <c r="D12" s="18"/>
      <c r="E12" s="18"/>
      <c r="F12" s="18"/>
      <c r="G12" s="18"/>
      <c r="H12" s="18"/>
      <c r="I12" s="18"/>
      <c r="J12" s="18"/>
      <c r="K12" s="18"/>
      <c r="L12" s="18"/>
      <c r="M12" s="18"/>
      <c r="N12" s="18"/>
      <c r="O12" s="18"/>
      <c r="P12" s="18"/>
      <c r="Q12" s="289"/>
      <c r="R12" s="289"/>
    </row>
    <row r="13" spans="1:18" ht="12" customHeight="1">
      <c r="A13" s="1238" t="s">
        <v>838</v>
      </c>
      <c r="B13" s="1238"/>
      <c r="C13" s="17"/>
      <c r="D13" s="570">
        <v>427</v>
      </c>
      <c r="E13" s="570">
        <v>19</v>
      </c>
      <c r="F13" s="18">
        <f>IF(SUM(D13:E13)=SUM(G13:N13),SUM(D13:E13),"Fehler")</f>
        <v>446</v>
      </c>
      <c r="G13" s="570">
        <v>446</v>
      </c>
      <c r="H13" s="570">
        <v>0</v>
      </c>
      <c r="I13" s="570">
        <v>0</v>
      </c>
      <c r="J13" s="570">
        <v>0</v>
      </c>
      <c r="K13" s="570">
        <v>0</v>
      </c>
      <c r="L13" s="570">
        <v>0</v>
      </c>
      <c r="M13" s="570">
        <v>0</v>
      </c>
      <c r="N13" s="570">
        <v>0</v>
      </c>
      <c r="O13" s="570">
        <v>0</v>
      </c>
      <c r="P13" s="570">
        <v>0</v>
      </c>
      <c r="Q13" s="289"/>
      <c r="R13" s="289"/>
    </row>
    <row r="14" spans="1:18" ht="12" customHeight="1">
      <c r="A14" s="1238" t="s">
        <v>839</v>
      </c>
      <c r="B14" s="1238"/>
      <c r="C14" s="17"/>
      <c r="D14" s="570">
        <v>175</v>
      </c>
      <c r="E14" s="570">
        <v>14</v>
      </c>
      <c r="F14" s="18">
        <f>IF(SUM(D14:E14)=SUM(G14:N14),SUM(D14:E14),"Fehler")</f>
        <v>189</v>
      </c>
      <c r="G14" s="570">
        <v>189</v>
      </c>
      <c r="H14" s="570">
        <v>0</v>
      </c>
      <c r="I14" s="570">
        <v>0</v>
      </c>
      <c r="J14" s="570">
        <v>0</v>
      </c>
      <c r="K14" s="570">
        <v>0</v>
      </c>
      <c r="L14" s="570">
        <v>0</v>
      </c>
      <c r="M14" s="570">
        <v>0</v>
      </c>
      <c r="N14" s="570">
        <v>0</v>
      </c>
      <c r="O14" s="570">
        <v>0</v>
      </c>
      <c r="P14" s="570">
        <v>2</v>
      </c>
      <c r="Q14" s="289"/>
      <c r="R14" s="289"/>
    </row>
    <row r="15" spans="1:18" ht="12" customHeight="1">
      <c r="A15" s="1238" t="s">
        <v>722</v>
      </c>
      <c r="B15" s="1238"/>
      <c r="C15" s="17"/>
      <c r="D15" s="570">
        <v>6</v>
      </c>
      <c r="E15" s="570">
        <v>147</v>
      </c>
      <c r="F15" s="18">
        <f>IF(SUM(D15:E15)=SUM(G15:N15),SUM(D15:E15),"Fehler")</f>
        <v>153</v>
      </c>
      <c r="G15" s="570">
        <v>0</v>
      </c>
      <c r="H15" s="570">
        <v>0</v>
      </c>
      <c r="I15" s="570">
        <v>153</v>
      </c>
      <c r="J15" s="570">
        <v>0</v>
      </c>
      <c r="K15" s="570">
        <v>0</v>
      </c>
      <c r="L15" s="570">
        <v>0</v>
      </c>
      <c r="M15" s="570">
        <v>0</v>
      </c>
      <c r="N15" s="570">
        <v>0</v>
      </c>
      <c r="O15" s="570">
        <v>0</v>
      </c>
      <c r="P15" s="570">
        <v>0</v>
      </c>
      <c r="Q15" s="289"/>
      <c r="R15" s="289"/>
    </row>
    <row r="16" spans="1:18" ht="12" customHeight="1">
      <c r="A16" s="1238" t="s">
        <v>840</v>
      </c>
      <c r="B16" s="1238"/>
      <c r="C16" s="17"/>
      <c r="D16" s="570">
        <v>40</v>
      </c>
      <c r="E16" s="570">
        <v>71</v>
      </c>
      <c r="F16" s="18">
        <f>IF(SUM(D16:E16)=SUM(G16:N16),SUM(D16:E16),"Fehler")</f>
        <v>111</v>
      </c>
      <c r="G16" s="570">
        <v>37</v>
      </c>
      <c r="H16" s="570">
        <v>74</v>
      </c>
      <c r="I16" s="570">
        <v>0</v>
      </c>
      <c r="J16" s="570">
        <v>0</v>
      </c>
      <c r="K16" s="570">
        <v>0</v>
      </c>
      <c r="L16" s="570">
        <v>0</v>
      </c>
      <c r="M16" s="570">
        <v>0</v>
      </c>
      <c r="N16" s="570">
        <v>0</v>
      </c>
      <c r="O16" s="570">
        <v>0</v>
      </c>
      <c r="P16" s="570">
        <v>0</v>
      </c>
      <c r="Q16" s="289"/>
      <c r="R16" s="289"/>
    </row>
    <row r="17" spans="1:18" ht="12" customHeight="1">
      <c r="A17" s="17"/>
      <c r="B17" s="17"/>
      <c r="C17" s="17"/>
      <c r="D17" s="18"/>
      <c r="E17" s="18"/>
      <c r="F17" s="18"/>
      <c r="G17" s="18"/>
      <c r="H17" s="18"/>
      <c r="I17" s="18"/>
      <c r="J17" s="18"/>
      <c r="K17" s="18"/>
      <c r="L17" s="18"/>
      <c r="M17" s="18"/>
      <c r="N17" s="18"/>
      <c r="O17" s="18"/>
      <c r="P17" s="18"/>
      <c r="Q17" s="289"/>
      <c r="R17" s="289"/>
    </row>
    <row r="18" spans="1:18" ht="12" customHeight="1">
      <c r="A18" s="1395" t="s">
        <v>841</v>
      </c>
      <c r="B18" s="1395"/>
      <c r="C18" s="17"/>
      <c r="D18" s="18"/>
      <c r="E18" s="18"/>
      <c r="F18" s="18"/>
      <c r="G18" s="18"/>
      <c r="H18" s="18"/>
      <c r="I18" s="18"/>
      <c r="J18" s="18"/>
      <c r="K18" s="18"/>
      <c r="L18" s="18"/>
      <c r="M18" s="18"/>
      <c r="N18" s="18"/>
      <c r="O18" s="18"/>
      <c r="P18" s="18"/>
      <c r="Q18" s="289"/>
      <c r="R18" s="289"/>
    </row>
    <row r="19" spans="1:18" ht="6.75" customHeight="1">
      <c r="A19" s="17"/>
      <c r="B19" s="17"/>
      <c r="C19" s="17"/>
      <c r="D19" s="18"/>
      <c r="E19" s="18"/>
      <c r="F19" s="18"/>
      <c r="G19" s="18"/>
      <c r="H19" s="18"/>
      <c r="I19" s="18"/>
      <c r="J19" s="18"/>
      <c r="K19" s="18"/>
      <c r="L19" s="18"/>
      <c r="M19" s="18"/>
      <c r="N19" s="18"/>
      <c r="O19" s="18"/>
      <c r="P19" s="18"/>
      <c r="Q19" s="289"/>
      <c r="R19" s="289"/>
    </row>
    <row r="20" spans="1:18" ht="12" customHeight="1">
      <c r="A20" s="1238" t="s">
        <v>727</v>
      </c>
      <c r="B20" s="1238"/>
      <c r="C20" s="17"/>
      <c r="D20" s="570">
        <v>6</v>
      </c>
      <c r="E20" s="570">
        <v>37</v>
      </c>
      <c r="F20" s="18">
        <f>IF(SUM(D20:E20)=SUM(G20:N20),SUM(D20:E20),"Fehler")</f>
        <v>43</v>
      </c>
      <c r="G20" s="570">
        <v>43</v>
      </c>
      <c r="H20" s="570">
        <v>0</v>
      </c>
      <c r="I20" s="570">
        <v>0</v>
      </c>
      <c r="J20" s="570">
        <v>0</v>
      </c>
      <c r="K20" s="570">
        <v>0</v>
      </c>
      <c r="L20" s="570">
        <v>0</v>
      </c>
      <c r="M20" s="570">
        <v>0</v>
      </c>
      <c r="N20" s="570">
        <v>0</v>
      </c>
      <c r="O20" s="570">
        <v>0</v>
      </c>
      <c r="P20" s="570">
        <v>0</v>
      </c>
      <c r="Q20" s="289"/>
      <c r="R20" s="289"/>
    </row>
    <row r="21" spans="1:18" ht="12" customHeight="1">
      <c r="A21" s="1238" t="s">
        <v>842</v>
      </c>
      <c r="B21" s="1238"/>
      <c r="C21" s="17"/>
      <c r="D21" s="570">
        <v>6</v>
      </c>
      <c r="E21" s="570">
        <v>26</v>
      </c>
      <c r="F21" s="18">
        <f>IF(SUM(D21:E21)=SUM(G21:N21),SUM(D21:E21),"Fehler")</f>
        <v>32</v>
      </c>
      <c r="G21" s="570">
        <v>32</v>
      </c>
      <c r="H21" s="570">
        <v>0</v>
      </c>
      <c r="I21" s="570">
        <v>0</v>
      </c>
      <c r="J21" s="570">
        <v>0</v>
      </c>
      <c r="K21" s="570">
        <v>0</v>
      </c>
      <c r="L21" s="570">
        <v>0</v>
      </c>
      <c r="M21" s="570">
        <v>0</v>
      </c>
      <c r="N21" s="570">
        <v>0</v>
      </c>
      <c r="O21" s="570">
        <v>0</v>
      </c>
      <c r="P21" s="570">
        <v>0</v>
      </c>
      <c r="Q21" s="289"/>
      <c r="R21" s="289"/>
    </row>
    <row r="22" spans="1:18" ht="12" customHeight="1">
      <c r="A22" s="1238" t="s">
        <v>840</v>
      </c>
      <c r="B22" s="1238"/>
      <c r="C22" s="17"/>
      <c r="D22" s="570">
        <v>70</v>
      </c>
      <c r="E22" s="570">
        <v>115</v>
      </c>
      <c r="F22" s="18">
        <f>IF(SUM(D22:E22)=SUM(G22:N22),SUM(D22:E22),"Fehler")</f>
        <v>185</v>
      </c>
      <c r="G22" s="570">
        <v>68</v>
      </c>
      <c r="H22" s="570">
        <v>101</v>
      </c>
      <c r="I22" s="570">
        <v>12</v>
      </c>
      <c r="J22" s="570">
        <v>4</v>
      </c>
      <c r="K22" s="570">
        <v>0</v>
      </c>
      <c r="L22" s="570">
        <v>0</v>
      </c>
      <c r="M22" s="570">
        <v>0</v>
      </c>
      <c r="N22" s="570">
        <v>0</v>
      </c>
      <c r="O22" s="570">
        <v>3</v>
      </c>
      <c r="P22" s="570">
        <v>0</v>
      </c>
      <c r="Q22" s="289"/>
      <c r="R22" s="289"/>
    </row>
    <row r="23" spans="1:18" ht="12" customHeight="1">
      <c r="A23" s="17"/>
      <c r="B23" s="17"/>
      <c r="C23" s="17"/>
      <c r="D23" s="18"/>
      <c r="E23" s="18"/>
      <c r="F23" s="18"/>
      <c r="G23" s="18"/>
      <c r="H23" s="18"/>
      <c r="I23" s="18"/>
      <c r="J23" s="18"/>
      <c r="K23" s="18"/>
      <c r="L23" s="18"/>
      <c r="M23" s="18"/>
      <c r="N23" s="18"/>
      <c r="O23" s="18"/>
      <c r="P23" s="18"/>
      <c r="Q23" s="289"/>
      <c r="R23" s="289"/>
    </row>
    <row r="24" spans="1:18" ht="12" customHeight="1">
      <c r="A24" s="1395" t="s">
        <v>843</v>
      </c>
      <c r="B24" s="1395"/>
      <c r="C24" s="17"/>
      <c r="D24" s="18"/>
      <c r="E24" s="18"/>
      <c r="F24" s="18"/>
      <c r="G24" s="18"/>
      <c r="H24" s="18"/>
      <c r="I24" s="18"/>
      <c r="J24" s="18"/>
      <c r="K24" s="18"/>
      <c r="L24" s="18"/>
      <c r="M24" s="18"/>
      <c r="N24" s="18"/>
      <c r="O24" s="18"/>
      <c r="P24" s="18"/>
      <c r="Q24" s="289"/>
      <c r="R24" s="289"/>
    </row>
    <row r="25" spans="1:18" ht="12" customHeight="1">
      <c r="A25" s="15"/>
      <c r="B25" s="243" t="s">
        <v>844</v>
      </c>
      <c r="C25" s="17"/>
      <c r="D25" s="570">
        <v>6</v>
      </c>
      <c r="E25" s="570">
        <v>27</v>
      </c>
      <c r="F25" s="18">
        <f>IF(SUM(D25:E25)=SUM(G25:N25),SUM(D25:E25),"Fehler")</f>
        <v>33</v>
      </c>
      <c r="G25" s="570">
        <v>1</v>
      </c>
      <c r="H25" s="570">
        <v>20</v>
      </c>
      <c r="I25" s="570">
        <v>8</v>
      </c>
      <c r="J25" s="570">
        <v>4</v>
      </c>
      <c r="K25" s="570">
        <v>0</v>
      </c>
      <c r="L25" s="570">
        <v>0</v>
      </c>
      <c r="M25" s="570">
        <v>0</v>
      </c>
      <c r="N25" s="570">
        <v>0</v>
      </c>
      <c r="O25" s="570">
        <v>1</v>
      </c>
      <c r="P25" s="570">
        <v>0</v>
      </c>
      <c r="Q25" s="289"/>
      <c r="R25" s="289"/>
    </row>
    <row r="26" spans="1:18" ht="12" customHeight="1">
      <c r="A26" s="15"/>
      <c r="B26" s="15"/>
      <c r="C26" s="17"/>
      <c r="D26" s="18"/>
      <c r="E26" s="18"/>
      <c r="F26" s="18"/>
      <c r="G26" s="18"/>
      <c r="H26" s="18"/>
      <c r="I26" s="18"/>
      <c r="J26" s="18"/>
      <c r="K26" s="18"/>
      <c r="L26" s="18"/>
      <c r="M26" s="18"/>
      <c r="N26" s="18"/>
      <c r="O26" s="18"/>
      <c r="P26" s="18"/>
      <c r="Q26" s="289"/>
      <c r="R26" s="289"/>
    </row>
    <row r="27" spans="1:18" ht="12" customHeight="1">
      <c r="A27" s="1333" t="s">
        <v>668</v>
      </c>
      <c r="B27" s="1333"/>
      <c r="C27" s="17"/>
      <c r="D27" s="571">
        <f>SUM(D13,D14,D15,D16,D20,D21,D22,D25)</f>
        <v>736</v>
      </c>
      <c r="E27" s="571">
        <f>SUM(E13,E14,E15,E16,E20,E21,E22,E25)</f>
        <v>456</v>
      </c>
      <c r="F27" s="571">
        <f>IF(SUM(D27:E27)=SUM(G27:N27),SUM(D27:E27),"Fehler")</f>
        <v>1192</v>
      </c>
      <c r="G27" s="572">
        <f aca="true" t="shared" si="0" ref="G27:P27">SUM(G13,G14,G15,G16,G20,G21,G22,G25)</f>
        <v>816</v>
      </c>
      <c r="H27" s="572">
        <f t="shared" si="0"/>
        <v>195</v>
      </c>
      <c r="I27" s="572">
        <f t="shared" si="0"/>
        <v>173</v>
      </c>
      <c r="J27" s="572">
        <f t="shared" si="0"/>
        <v>8</v>
      </c>
      <c r="K27" s="572">
        <f t="shared" si="0"/>
        <v>0</v>
      </c>
      <c r="L27" s="572">
        <f t="shared" si="0"/>
        <v>0</v>
      </c>
      <c r="M27" s="572">
        <f t="shared" si="0"/>
        <v>0</v>
      </c>
      <c r="N27" s="572">
        <f t="shared" si="0"/>
        <v>0</v>
      </c>
      <c r="O27" s="572">
        <f t="shared" si="0"/>
        <v>4</v>
      </c>
      <c r="P27" s="572">
        <f t="shared" si="0"/>
        <v>2</v>
      </c>
      <c r="Q27" s="20"/>
      <c r="R27" s="20"/>
    </row>
    <row r="28" spans="1:18" ht="12" customHeight="1">
      <c r="A28" s="12"/>
      <c r="B28" s="12"/>
      <c r="C28" s="17"/>
      <c r="D28" s="18"/>
      <c r="E28" s="18"/>
      <c r="F28" s="571"/>
      <c r="G28" s="18"/>
      <c r="H28" s="18"/>
      <c r="I28" s="18"/>
      <c r="J28" s="18"/>
      <c r="K28" s="18"/>
      <c r="L28" s="18"/>
      <c r="M28" s="18"/>
      <c r="N28" s="18"/>
      <c r="O28" s="18"/>
      <c r="P28" s="18"/>
      <c r="Q28" s="289"/>
      <c r="R28" s="289"/>
    </row>
    <row r="29" spans="1:18" ht="12" customHeight="1">
      <c r="A29" s="569" t="s">
        <v>822</v>
      </c>
      <c r="B29" s="17"/>
      <c r="C29" s="17"/>
      <c r="D29" s="18"/>
      <c r="E29" s="18"/>
      <c r="F29" s="571"/>
      <c r="G29" s="18"/>
      <c r="H29" s="18"/>
      <c r="I29" s="18"/>
      <c r="J29" s="18"/>
      <c r="K29" s="18"/>
      <c r="L29" s="18"/>
      <c r="M29" s="18"/>
      <c r="N29" s="18"/>
      <c r="O29" s="18"/>
      <c r="P29" s="18"/>
      <c r="Q29" s="289"/>
      <c r="R29" s="289"/>
    </row>
    <row r="30" spans="1:18" ht="12" customHeight="1">
      <c r="A30" s="437"/>
      <c r="B30" s="243" t="s">
        <v>402</v>
      </c>
      <c r="C30" s="17"/>
      <c r="D30" s="570">
        <v>0</v>
      </c>
      <c r="E30" s="570">
        <v>456</v>
      </c>
      <c r="F30" s="18">
        <f>IF(SUM(D30:E30)=SUM(G30:N30),SUM(D30:E30),"Fehler")</f>
        <v>456</v>
      </c>
      <c r="G30" s="570">
        <v>138</v>
      </c>
      <c r="H30" s="570">
        <v>157</v>
      </c>
      <c r="I30" s="570">
        <v>157</v>
      </c>
      <c r="J30" s="570">
        <v>4</v>
      </c>
      <c r="K30" s="570">
        <v>0</v>
      </c>
      <c r="L30" s="570">
        <v>0</v>
      </c>
      <c r="M30" s="570">
        <v>0</v>
      </c>
      <c r="N30" s="570">
        <v>0</v>
      </c>
      <c r="O30" s="570">
        <v>2</v>
      </c>
      <c r="P30" s="570">
        <v>2</v>
      </c>
      <c r="Q30" s="289"/>
      <c r="R30" s="289"/>
    </row>
    <row r="31" spans="1:18" ht="12" customHeight="1">
      <c r="A31" s="15"/>
      <c r="B31" s="15"/>
      <c r="C31" s="17"/>
      <c r="D31" s="18"/>
      <c r="E31" s="18"/>
      <c r="F31" s="18"/>
      <c r="G31" s="18"/>
      <c r="H31" s="18"/>
      <c r="I31" s="18"/>
      <c r="J31" s="18"/>
      <c r="K31" s="18"/>
      <c r="L31" s="18"/>
      <c r="M31" s="18"/>
      <c r="N31" s="18"/>
      <c r="O31" s="18"/>
      <c r="P31" s="18"/>
      <c r="Q31" s="289"/>
      <c r="R31" s="289"/>
    </row>
    <row r="32" spans="1:18" ht="12" customHeight="1">
      <c r="A32" s="1382" t="s">
        <v>741</v>
      </c>
      <c r="B32" s="1382"/>
      <c r="C32" s="17"/>
      <c r="D32" s="18">
        <v>540</v>
      </c>
      <c r="E32" s="18">
        <v>425</v>
      </c>
      <c r="F32" s="18">
        <v>965</v>
      </c>
      <c r="G32" s="18">
        <v>604</v>
      </c>
      <c r="H32" s="18">
        <v>195</v>
      </c>
      <c r="I32" s="18">
        <v>159</v>
      </c>
      <c r="J32" s="18">
        <v>7</v>
      </c>
      <c r="K32" s="18">
        <v>0</v>
      </c>
      <c r="L32" s="18">
        <v>0</v>
      </c>
      <c r="M32" s="18">
        <v>0</v>
      </c>
      <c r="N32" s="18">
        <v>0</v>
      </c>
      <c r="O32" s="18">
        <v>4</v>
      </c>
      <c r="P32" s="18">
        <v>2</v>
      </c>
      <c r="Q32" s="289"/>
      <c r="R32" s="289"/>
    </row>
    <row r="33" spans="1:18" ht="7.5" customHeight="1">
      <c r="A33" s="573"/>
      <c r="B33" s="573"/>
      <c r="C33" s="17"/>
      <c r="D33" s="574"/>
      <c r="E33" s="574"/>
      <c r="F33" s="574"/>
      <c r="G33" s="574"/>
      <c r="H33" s="574"/>
      <c r="I33" s="574"/>
      <c r="J33" s="574"/>
      <c r="K33" s="574"/>
      <c r="L33" s="574"/>
      <c r="M33" s="574"/>
      <c r="N33" s="574"/>
      <c r="O33" s="574"/>
      <c r="P33" s="574"/>
      <c r="Q33" s="289"/>
      <c r="R33" s="289"/>
    </row>
    <row r="34" spans="1:29" s="575" customFormat="1" ht="7.5" customHeight="1">
      <c r="A34" s="17"/>
      <c r="B34" s="17"/>
      <c r="C34" s="17"/>
      <c r="D34" s="17"/>
      <c r="E34" s="17"/>
      <c r="F34" s="17"/>
      <c r="G34" s="17"/>
      <c r="H34" s="17"/>
      <c r="I34" s="17"/>
      <c r="J34" s="17"/>
      <c r="K34" s="17"/>
      <c r="L34" s="17"/>
      <c r="M34" s="17"/>
      <c r="N34" s="17"/>
      <c r="O34" s="17"/>
      <c r="P34" s="17"/>
      <c r="S34" s="562"/>
      <c r="T34" s="562"/>
      <c r="U34" s="562"/>
      <c r="V34" s="562"/>
      <c r="W34" s="562"/>
      <c r="X34" s="562"/>
      <c r="Y34" s="562"/>
      <c r="Z34" s="562"/>
      <c r="AA34" s="562"/>
      <c r="AB34" s="562"/>
      <c r="AC34" s="562"/>
    </row>
    <row r="35" spans="1:18" ht="11.25">
      <c r="A35" s="576"/>
      <c r="B35" s="576"/>
      <c r="D35" s="289"/>
      <c r="E35" s="289"/>
      <c r="F35" s="289"/>
      <c r="G35" s="289"/>
      <c r="H35" s="289"/>
      <c r="I35" s="289"/>
      <c r="J35" s="289"/>
      <c r="K35" s="289"/>
      <c r="L35" s="289"/>
      <c r="M35" s="289"/>
      <c r="N35" s="289"/>
      <c r="O35" s="289"/>
      <c r="P35" s="289"/>
      <c r="Q35" s="289"/>
      <c r="R35" s="289"/>
    </row>
    <row r="36" spans="1:18" ht="11.25">
      <c r="A36" s="576"/>
      <c r="B36" s="576"/>
      <c r="D36" s="289"/>
      <c r="E36" s="289"/>
      <c r="F36" s="289"/>
      <c r="G36" s="289"/>
      <c r="H36" s="289"/>
      <c r="I36" s="289"/>
      <c r="J36" s="289"/>
      <c r="K36" s="289"/>
      <c r="L36" s="289"/>
      <c r="M36" s="289"/>
      <c r="N36" s="289"/>
      <c r="O36" s="289"/>
      <c r="P36" s="289"/>
      <c r="Q36" s="289"/>
      <c r="R36" s="289"/>
    </row>
    <row r="37" spans="4:18" ht="11.25">
      <c r="D37" s="289"/>
      <c r="E37" s="289"/>
      <c r="F37" s="289"/>
      <c r="G37" s="289"/>
      <c r="H37" s="289"/>
      <c r="I37" s="289"/>
      <c r="J37" s="289"/>
      <c r="K37" s="289"/>
      <c r="L37" s="289"/>
      <c r="M37" s="289"/>
      <c r="N37" s="289"/>
      <c r="O37" s="289"/>
      <c r="P37" s="289"/>
      <c r="Q37" s="289"/>
      <c r="R37" s="289"/>
    </row>
    <row r="38" spans="19:29" ht="13.5" customHeight="1">
      <c r="S38" s="1383" t="s">
        <v>845</v>
      </c>
      <c r="T38" s="1383"/>
      <c r="U38" s="1383"/>
      <c r="V38" s="1383"/>
      <c r="W38" s="1383"/>
      <c r="X38" s="1383"/>
      <c r="Y38" s="1383"/>
      <c r="Z38" s="1383"/>
      <c r="AA38" s="1383"/>
      <c r="AB38" s="1383"/>
      <c r="AC38" s="1383"/>
    </row>
    <row r="39" spans="19:29" ht="6" customHeight="1">
      <c r="S39" s="17"/>
      <c r="T39" s="17"/>
      <c r="U39" s="17"/>
      <c r="V39" s="17"/>
      <c r="W39" s="17"/>
      <c r="X39" s="17"/>
      <c r="Y39" s="17"/>
      <c r="Z39" s="17"/>
      <c r="AA39" s="17"/>
      <c r="AB39" s="17"/>
      <c r="AC39" s="17"/>
    </row>
    <row r="40" spans="19:29" ht="14.25" customHeight="1">
      <c r="S40" s="1384" t="s">
        <v>846</v>
      </c>
      <c r="T40" s="1384"/>
      <c r="U40" s="1384"/>
      <c r="V40" s="1384"/>
      <c r="W40" s="1406"/>
      <c r="X40" s="1399" t="s">
        <v>794</v>
      </c>
      <c r="Y40" s="1393" t="s">
        <v>847</v>
      </c>
      <c r="Z40" s="1394"/>
      <c r="AA40" s="1394"/>
      <c r="AB40" s="1394"/>
      <c r="AC40" s="1394"/>
    </row>
    <row r="41" spans="19:29" ht="14.25" customHeight="1">
      <c r="S41" s="1385"/>
      <c r="T41" s="1385"/>
      <c r="U41" s="1385"/>
      <c r="V41" s="1385"/>
      <c r="W41" s="1407"/>
      <c r="X41" s="1388"/>
      <c r="Y41" s="1399" t="s">
        <v>848</v>
      </c>
      <c r="Z41" s="1387" t="s">
        <v>849</v>
      </c>
      <c r="AA41" s="1387" t="s">
        <v>850</v>
      </c>
      <c r="AB41" s="1387" t="s">
        <v>851</v>
      </c>
      <c r="AC41" s="1390" t="s">
        <v>852</v>
      </c>
    </row>
    <row r="42" spans="19:29" ht="15" customHeight="1">
      <c r="S42" s="1385"/>
      <c r="T42" s="1385"/>
      <c r="U42" s="1385"/>
      <c r="V42" s="1385"/>
      <c r="W42" s="1407"/>
      <c r="X42" s="1388"/>
      <c r="Y42" s="1409"/>
      <c r="Z42" s="1388"/>
      <c r="AA42" s="1388"/>
      <c r="AB42" s="1388"/>
      <c r="AC42" s="1391"/>
    </row>
    <row r="43" spans="19:29" ht="15" customHeight="1">
      <c r="S43" s="1386"/>
      <c r="T43" s="1386"/>
      <c r="U43" s="1386"/>
      <c r="V43" s="1386"/>
      <c r="W43" s="1408"/>
      <c r="X43" s="1389"/>
      <c r="Y43" s="1405"/>
      <c r="Z43" s="1389"/>
      <c r="AA43" s="1389"/>
      <c r="AB43" s="1389"/>
      <c r="AC43" s="1392"/>
    </row>
    <row r="44" spans="19:29" ht="12.75" customHeight="1">
      <c r="S44" s="1397"/>
      <c r="T44" s="1397"/>
      <c r="U44" s="1397"/>
      <c r="V44" s="1397"/>
      <c r="W44" s="567"/>
      <c r="X44" s="568"/>
      <c r="Y44" s="568"/>
      <c r="Z44" s="568"/>
      <c r="AA44" s="568"/>
      <c r="AB44" s="568"/>
      <c r="AC44" s="568"/>
    </row>
    <row r="45" spans="19:29" ht="12" customHeight="1">
      <c r="S45" s="1238" t="s">
        <v>448</v>
      </c>
      <c r="T45" s="1238"/>
      <c r="U45" s="1238"/>
      <c r="V45" s="1238"/>
      <c r="W45" s="17"/>
      <c r="X45" s="577">
        <f aca="true" t="shared" si="1" ref="X45:X51">SUM(Y45:AC45)</f>
        <v>10388</v>
      </c>
      <c r="Y45" s="578">
        <v>536</v>
      </c>
      <c r="Z45" s="578">
        <v>3621</v>
      </c>
      <c r="AA45" s="578">
        <v>4909</v>
      </c>
      <c r="AB45" s="578">
        <v>1316</v>
      </c>
      <c r="AC45" s="578">
        <v>6</v>
      </c>
    </row>
    <row r="46" spans="19:29" ht="12" customHeight="1">
      <c r="S46" s="1238" t="s">
        <v>449</v>
      </c>
      <c r="T46" s="1238"/>
      <c r="U46" s="1238"/>
      <c r="V46" s="1238"/>
      <c r="W46" s="17"/>
      <c r="X46" s="577">
        <f t="shared" si="1"/>
        <v>3216</v>
      </c>
      <c r="Y46" s="578">
        <v>211</v>
      </c>
      <c r="Z46" s="578">
        <v>1210</v>
      </c>
      <c r="AA46" s="578">
        <v>1319</v>
      </c>
      <c r="AB46" s="578">
        <v>469</v>
      </c>
      <c r="AC46" s="578">
        <v>7</v>
      </c>
    </row>
    <row r="47" spans="19:29" ht="12" customHeight="1">
      <c r="S47" s="1238" t="s">
        <v>450</v>
      </c>
      <c r="T47" s="1238"/>
      <c r="U47" s="1238"/>
      <c r="V47" s="1238"/>
      <c r="W47" s="17"/>
      <c r="X47" s="577">
        <f t="shared" si="1"/>
        <v>2818</v>
      </c>
      <c r="Y47" s="578">
        <v>174</v>
      </c>
      <c r="Z47" s="578">
        <v>977</v>
      </c>
      <c r="AA47" s="578">
        <v>1251</v>
      </c>
      <c r="AB47" s="578">
        <v>416</v>
      </c>
      <c r="AC47" s="578">
        <v>0</v>
      </c>
    </row>
    <row r="48" spans="19:29" ht="12" customHeight="1">
      <c r="S48" s="1238" t="s">
        <v>451</v>
      </c>
      <c r="T48" s="1238"/>
      <c r="U48" s="1238"/>
      <c r="V48" s="1238"/>
      <c r="W48" s="17"/>
      <c r="X48" s="577">
        <f t="shared" si="1"/>
        <v>2619</v>
      </c>
      <c r="Y48" s="578">
        <v>159</v>
      </c>
      <c r="Z48" s="578">
        <v>1076</v>
      </c>
      <c r="AA48" s="578">
        <v>1082</v>
      </c>
      <c r="AB48" s="578">
        <v>300</v>
      </c>
      <c r="AC48" s="578">
        <v>2</v>
      </c>
    </row>
    <row r="49" spans="19:29" ht="12" customHeight="1">
      <c r="S49" s="1238" t="s">
        <v>452</v>
      </c>
      <c r="T49" s="1238"/>
      <c r="U49" s="1238"/>
      <c r="V49" s="1238"/>
      <c r="W49" s="17"/>
      <c r="X49" s="577">
        <f t="shared" si="1"/>
        <v>4058</v>
      </c>
      <c r="Y49" s="578">
        <v>185</v>
      </c>
      <c r="Z49" s="578">
        <v>1387</v>
      </c>
      <c r="AA49" s="578">
        <v>2011</v>
      </c>
      <c r="AB49" s="578">
        <v>474</v>
      </c>
      <c r="AC49" s="578">
        <v>1</v>
      </c>
    </row>
    <row r="50" spans="19:29" ht="12" customHeight="1">
      <c r="S50" s="1238" t="s">
        <v>453</v>
      </c>
      <c r="T50" s="1238"/>
      <c r="U50" s="1238"/>
      <c r="V50" s="1238"/>
      <c r="W50" s="17"/>
      <c r="X50" s="577">
        <f t="shared" si="1"/>
        <v>3287</v>
      </c>
      <c r="Y50" s="578">
        <v>211</v>
      </c>
      <c r="Z50" s="578">
        <v>1239</v>
      </c>
      <c r="AA50" s="578">
        <v>1444</v>
      </c>
      <c r="AB50" s="578">
        <v>390</v>
      </c>
      <c r="AC50" s="578">
        <v>3</v>
      </c>
    </row>
    <row r="51" spans="19:29" ht="12" customHeight="1">
      <c r="S51" s="1238" t="s">
        <v>454</v>
      </c>
      <c r="T51" s="1238"/>
      <c r="U51" s="1238"/>
      <c r="V51" s="1238"/>
      <c r="W51" s="17"/>
      <c r="X51" s="577">
        <f t="shared" si="1"/>
        <v>4881</v>
      </c>
      <c r="Y51" s="578">
        <v>233</v>
      </c>
      <c r="Z51" s="578">
        <v>1763</v>
      </c>
      <c r="AA51" s="578">
        <v>2295</v>
      </c>
      <c r="AB51" s="578">
        <v>585</v>
      </c>
      <c r="AC51" s="578">
        <v>5</v>
      </c>
    </row>
    <row r="52" spans="19:29" ht="12.75" customHeight="1">
      <c r="S52" s="1396"/>
      <c r="T52" s="1396"/>
      <c r="U52" s="1396"/>
      <c r="V52" s="1396"/>
      <c r="W52" s="17"/>
      <c r="X52" s="577"/>
      <c r="Y52" s="577"/>
      <c r="Z52" s="577"/>
      <c r="AA52" s="577"/>
      <c r="AB52" s="577"/>
      <c r="AC52" s="577"/>
    </row>
    <row r="53" spans="19:29" ht="12" customHeight="1">
      <c r="S53" s="1333" t="s">
        <v>751</v>
      </c>
      <c r="T53" s="1333"/>
      <c r="U53" s="1333"/>
      <c r="V53" s="1333"/>
      <c r="W53" s="17"/>
      <c r="X53" s="491">
        <f aca="true" t="shared" si="2" ref="X53:AC53">IF(SUM(X45:X51)=SUM(X55:X62,X64,X65),SUM(X45:X51),"Fehler")</f>
        <v>31267</v>
      </c>
      <c r="Y53" s="491">
        <f t="shared" si="2"/>
        <v>1709</v>
      </c>
      <c r="Z53" s="491">
        <f t="shared" si="2"/>
        <v>11273</v>
      </c>
      <c r="AA53" s="491">
        <f t="shared" si="2"/>
        <v>14311</v>
      </c>
      <c r="AB53" s="491">
        <f t="shared" si="2"/>
        <v>3950</v>
      </c>
      <c r="AC53" s="491">
        <f t="shared" si="2"/>
        <v>24</v>
      </c>
    </row>
    <row r="54" spans="19:29" ht="12.75" customHeight="1">
      <c r="S54" s="1398"/>
      <c r="T54" s="1398"/>
      <c r="U54" s="1398"/>
      <c r="V54" s="1398"/>
      <c r="W54" s="17"/>
      <c r="X54" s="577"/>
      <c r="Y54" s="577"/>
      <c r="Z54" s="577"/>
      <c r="AA54" s="577"/>
      <c r="AB54" s="577"/>
      <c r="AC54" s="577"/>
    </row>
    <row r="55" spans="19:29" ht="12" customHeight="1">
      <c r="S55" s="1308" t="s">
        <v>653</v>
      </c>
      <c r="T55" s="1308"/>
      <c r="U55" s="1238" t="s">
        <v>557</v>
      </c>
      <c r="V55" s="1238"/>
      <c r="W55" s="17"/>
      <c r="X55" s="577">
        <f aca="true" t="shared" si="3" ref="X55:X62">SUM(Y55:AC55)</f>
        <v>2452</v>
      </c>
      <c r="Y55" s="578">
        <v>142</v>
      </c>
      <c r="Z55" s="578">
        <v>823</v>
      </c>
      <c r="AA55" s="578">
        <v>1245</v>
      </c>
      <c r="AB55" s="578">
        <v>242</v>
      </c>
      <c r="AC55" s="578">
        <v>0</v>
      </c>
    </row>
    <row r="56" spans="19:29" ht="12" customHeight="1">
      <c r="S56" s="1381"/>
      <c r="T56" s="1381"/>
      <c r="U56" s="1238" t="s">
        <v>558</v>
      </c>
      <c r="V56" s="1238"/>
      <c r="W56" s="17"/>
      <c r="X56" s="577">
        <f t="shared" si="3"/>
        <v>1109</v>
      </c>
      <c r="Y56" s="578">
        <v>45</v>
      </c>
      <c r="Z56" s="578">
        <v>392</v>
      </c>
      <c r="AA56" s="578">
        <v>586</v>
      </c>
      <c r="AB56" s="578">
        <v>86</v>
      </c>
      <c r="AC56" s="578">
        <v>0</v>
      </c>
    </row>
    <row r="57" spans="19:29" ht="12" customHeight="1">
      <c r="S57" s="1396"/>
      <c r="T57" s="1396"/>
      <c r="U57" s="1238" t="s">
        <v>853</v>
      </c>
      <c r="V57" s="1238"/>
      <c r="W57" s="17"/>
      <c r="X57" s="577">
        <f t="shared" si="3"/>
        <v>648</v>
      </c>
      <c r="Y57" s="578">
        <v>36</v>
      </c>
      <c r="Z57" s="578">
        <v>298</v>
      </c>
      <c r="AA57" s="578">
        <v>297</v>
      </c>
      <c r="AB57" s="578">
        <v>16</v>
      </c>
      <c r="AC57" s="578">
        <v>1</v>
      </c>
    </row>
    <row r="58" spans="19:29" ht="12" customHeight="1">
      <c r="S58" s="1396"/>
      <c r="T58" s="1396"/>
      <c r="U58" s="1238" t="s">
        <v>560</v>
      </c>
      <c r="V58" s="1238"/>
      <c r="W58" s="17"/>
      <c r="X58" s="577">
        <f t="shared" si="3"/>
        <v>223</v>
      </c>
      <c r="Y58" s="578">
        <v>23</v>
      </c>
      <c r="Z58" s="578">
        <v>78</v>
      </c>
      <c r="AA58" s="578">
        <v>92</v>
      </c>
      <c r="AB58" s="578">
        <v>30</v>
      </c>
      <c r="AC58" s="578">
        <v>0</v>
      </c>
    </row>
    <row r="59" spans="19:29" ht="12" customHeight="1">
      <c r="S59" s="1396"/>
      <c r="T59" s="1396"/>
      <c r="U59" s="1238" t="s">
        <v>561</v>
      </c>
      <c r="V59" s="1238"/>
      <c r="W59" s="17"/>
      <c r="X59" s="577">
        <f t="shared" si="3"/>
        <v>290</v>
      </c>
      <c r="Y59" s="578">
        <v>15</v>
      </c>
      <c r="Z59" s="578">
        <v>84</v>
      </c>
      <c r="AA59" s="578">
        <v>158</v>
      </c>
      <c r="AB59" s="578">
        <v>33</v>
      </c>
      <c r="AC59" s="578">
        <v>0</v>
      </c>
    </row>
    <row r="60" spans="19:29" ht="12" customHeight="1">
      <c r="S60" s="1396"/>
      <c r="T60" s="1396"/>
      <c r="U60" s="1238" t="s">
        <v>562</v>
      </c>
      <c r="V60" s="1238"/>
      <c r="W60" s="17"/>
      <c r="X60" s="577">
        <f t="shared" si="3"/>
        <v>323</v>
      </c>
      <c r="Y60" s="578">
        <v>7</v>
      </c>
      <c r="Z60" s="578">
        <v>114</v>
      </c>
      <c r="AA60" s="578">
        <v>177</v>
      </c>
      <c r="AB60" s="578">
        <v>25</v>
      </c>
      <c r="AC60" s="578">
        <v>0</v>
      </c>
    </row>
    <row r="61" spans="19:29" ht="12" customHeight="1">
      <c r="S61" s="1396"/>
      <c r="T61" s="1396"/>
      <c r="U61" s="1238" t="s">
        <v>563</v>
      </c>
      <c r="V61" s="1238"/>
      <c r="W61" s="17"/>
      <c r="X61" s="577">
        <f t="shared" si="3"/>
        <v>236</v>
      </c>
      <c r="Y61" s="578">
        <v>7</v>
      </c>
      <c r="Z61" s="578">
        <v>62</v>
      </c>
      <c r="AA61" s="578">
        <v>144</v>
      </c>
      <c r="AB61" s="578">
        <v>23</v>
      </c>
      <c r="AC61" s="578">
        <v>0</v>
      </c>
    </row>
    <row r="62" spans="19:29" ht="12" customHeight="1">
      <c r="S62" s="1396"/>
      <c r="T62" s="1396"/>
      <c r="U62" s="1238" t="s">
        <v>564</v>
      </c>
      <c r="V62" s="1238"/>
      <c r="W62" s="17"/>
      <c r="X62" s="577">
        <f t="shared" si="3"/>
        <v>273</v>
      </c>
      <c r="Y62" s="578">
        <v>15</v>
      </c>
      <c r="Z62" s="578">
        <v>107</v>
      </c>
      <c r="AA62" s="578">
        <v>128</v>
      </c>
      <c r="AB62" s="578">
        <v>23</v>
      </c>
      <c r="AC62" s="578">
        <v>0</v>
      </c>
    </row>
    <row r="63" spans="19:29" ht="12" customHeight="1">
      <c r="S63" s="1396"/>
      <c r="T63" s="1396"/>
      <c r="U63" s="569" t="s">
        <v>854</v>
      </c>
      <c r="V63" s="580"/>
      <c r="W63" s="17"/>
      <c r="X63" s="577"/>
      <c r="Y63" s="578"/>
      <c r="Z63" s="578"/>
      <c r="AA63" s="578"/>
      <c r="AB63" s="578"/>
      <c r="AC63" s="578"/>
    </row>
    <row r="64" spans="19:29" ht="12" customHeight="1">
      <c r="S64" s="1396"/>
      <c r="T64" s="1396"/>
      <c r="U64" s="1396"/>
      <c r="V64" s="243" t="s">
        <v>855</v>
      </c>
      <c r="W64" s="17"/>
      <c r="X64" s="577">
        <f>SUM(Y64:AC64)</f>
        <v>2094</v>
      </c>
      <c r="Y64" s="578">
        <v>98</v>
      </c>
      <c r="Z64" s="578">
        <v>787</v>
      </c>
      <c r="AA64" s="578">
        <v>983</v>
      </c>
      <c r="AB64" s="578">
        <v>223</v>
      </c>
      <c r="AC64" s="578">
        <v>3</v>
      </c>
    </row>
    <row r="65" spans="19:29" ht="12" customHeight="1">
      <c r="S65" s="1396"/>
      <c r="T65" s="1396"/>
      <c r="U65" s="1238" t="s">
        <v>566</v>
      </c>
      <c r="V65" s="1395"/>
      <c r="W65" s="17"/>
      <c r="X65" s="577">
        <f>SUM(Y65:AC65)</f>
        <v>23619</v>
      </c>
      <c r="Y65" s="578">
        <v>1321</v>
      </c>
      <c r="Z65" s="578">
        <v>8528</v>
      </c>
      <c r="AA65" s="578">
        <v>10501</v>
      </c>
      <c r="AB65" s="578">
        <v>3249</v>
      </c>
      <c r="AC65" s="578">
        <v>20</v>
      </c>
    </row>
    <row r="66" spans="19:29" ht="7.5" customHeight="1">
      <c r="S66" s="1381"/>
      <c r="T66" s="1381"/>
      <c r="U66" s="1381"/>
      <c r="V66" s="1381"/>
      <c r="W66" s="17"/>
      <c r="X66" s="577"/>
      <c r="Y66" s="577"/>
      <c r="Z66" s="577"/>
      <c r="AA66" s="577"/>
      <c r="AB66" s="577"/>
      <c r="AC66" s="577"/>
    </row>
    <row r="67" spans="19:29" ht="12" customHeight="1">
      <c r="S67" s="1395" t="s">
        <v>856</v>
      </c>
      <c r="T67" s="1395"/>
      <c r="U67" s="1395"/>
      <c r="V67" s="1395"/>
      <c r="W67" s="17"/>
      <c r="X67" s="577"/>
      <c r="Y67" s="577"/>
      <c r="Z67" s="577"/>
      <c r="AA67" s="577"/>
      <c r="AB67" s="577"/>
      <c r="AC67" s="577"/>
    </row>
    <row r="68" spans="19:29" ht="12" customHeight="1">
      <c r="S68" s="17"/>
      <c r="T68" s="1238" t="s">
        <v>402</v>
      </c>
      <c r="U68" s="1395"/>
      <c r="V68" s="1395"/>
      <c r="W68" s="581"/>
      <c r="X68" s="577">
        <f>SUM(Y68:AC68)</f>
        <v>1282</v>
      </c>
      <c r="Y68" s="578">
        <v>115</v>
      </c>
      <c r="Z68" s="578">
        <v>364</v>
      </c>
      <c r="AA68" s="578">
        <v>666</v>
      </c>
      <c r="AB68" s="578">
        <v>129</v>
      </c>
      <c r="AC68" s="578">
        <v>8</v>
      </c>
    </row>
    <row r="69" spans="19:29" ht="10.5" customHeight="1">
      <c r="S69" s="1396"/>
      <c r="T69" s="1396"/>
      <c r="U69" s="1396"/>
      <c r="V69" s="1396"/>
      <c r="W69" s="17"/>
      <c r="X69" s="577"/>
      <c r="Y69" s="577"/>
      <c r="Z69" s="577"/>
      <c r="AA69" s="577"/>
      <c r="AB69" s="577"/>
      <c r="AC69" s="577"/>
    </row>
    <row r="70" spans="19:29" ht="12" customHeight="1">
      <c r="S70" s="1382" t="s">
        <v>857</v>
      </c>
      <c r="T70" s="1382"/>
      <c r="U70" s="1382"/>
      <c r="V70" s="1382"/>
      <c r="W70" s="17"/>
      <c r="X70" s="577">
        <v>32231</v>
      </c>
      <c r="Y70" s="577">
        <v>1448</v>
      </c>
      <c r="Z70" s="577">
        <v>10810</v>
      </c>
      <c r="AA70" s="577">
        <v>15170</v>
      </c>
      <c r="AB70" s="577">
        <v>4777</v>
      </c>
      <c r="AC70" s="577">
        <v>26</v>
      </c>
    </row>
  </sheetData>
  <sheetProtection/>
  <mergeCells count="72">
    <mergeCell ref="W40:W43"/>
    <mergeCell ref="X40:X43"/>
    <mergeCell ref="Z41:Z43"/>
    <mergeCell ref="AA41:AA43"/>
    <mergeCell ref="Y41:Y43"/>
    <mergeCell ref="A18:B18"/>
    <mergeCell ref="E7:E8"/>
    <mergeCell ref="A14:B14"/>
    <mergeCell ref="A15:B15"/>
    <mergeCell ref="A16:B16"/>
    <mergeCell ref="D7:D8"/>
    <mergeCell ref="C5:C9"/>
    <mergeCell ref="A11:B11"/>
    <mergeCell ref="A13:B13"/>
    <mergeCell ref="D6:E6"/>
    <mergeCell ref="A3:P3"/>
    <mergeCell ref="A5:B9"/>
    <mergeCell ref="F6:F9"/>
    <mergeCell ref="P7:P9"/>
    <mergeCell ref="O7:O9"/>
    <mergeCell ref="D5:P5"/>
    <mergeCell ref="G6:N6"/>
    <mergeCell ref="O6:P6"/>
    <mergeCell ref="G8:N9"/>
    <mergeCell ref="D9:E9"/>
    <mergeCell ref="S70:V70"/>
    <mergeCell ref="S67:V67"/>
    <mergeCell ref="S44:V44"/>
    <mergeCell ref="S52:V52"/>
    <mergeCell ref="S54:V54"/>
    <mergeCell ref="S56:T56"/>
    <mergeCell ref="S57:T57"/>
    <mergeCell ref="S58:T58"/>
    <mergeCell ref="S59:T59"/>
    <mergeCell ref="S60:T60"/>
    <mergeCell ref="S69:V69"/>
    <mergeCell ref="S61:T61"/>
    <mergeCell ref="S62:T62"/>
    <mergeCell ref="S63:T63"/>
    <mergeCell ref="S64:U64"/>
    <mergeCell ref="U61:V61"/>
    <mergeCell ref="U62:V62"/>
    <mergeCell ref="U65:V65"/>
    <mergeCell ref="T68:V68"/>
    <mergeCell ref="S65:T65"/>
    <mergeCell ref="A20:B20"/>
    <mergeCell ref="A21:B21"/>
    <mergeCell ref="A22:B22"/>
    <mergeCell ref="A24:B24"/>
    <mergeCell ref="A27:B27"/>
    <mergeCell ref="S45:V45"/>
    <mergeCell ref="S46:V46"/>
    <mergeCell ref="S47:V47"/>
    <mergeCell ref="A32:B32"/>
    <mergeCell ref="S38:AC38"/>
    <mergeCell ref="S40:V43"/>
    <mergeCell ref="AB41:AB43"/>
    <mergeCell ref="AC41:AC43"/>
    <mergeCell ref="Y40:AC40"/>
    <mergeCell ref="S48:V48"/>
    <mergeCell ref="S49:V49"/>
    <mergeCell ref="S50:V50"/>
    <mergeCell ref="S51:V51"/>
    <mergeCell ref="S53:V53"/>
    <mergeCell ref="U55:V55"/>
    <mergeCell ref="S55:T55"/>
    <mergeCell ref="U56:V56"/>
    <mergeCell ref="S66:V66"/>
    <mergeCell ref="U57:V57"/>
    <mergeCell ref="U58:V58"/>
    <mergeCell ref="U59:V59"/>
    <mergeCell ref="U60:V60"/>
  </mergeCells>
  <printOptions/>
  <pageMargins left="0.4724409448818898" right="0.4724409448818898" top="0.5118110236220472" bottom="0.3937007874015748" header="0.5118110236220472" footer="0.5118110236220472"/>
  <pageSetup horizontalDpi="300" verticalDpi="300" orientation="portrait" paperSize="9" r:id="rId2"/>
  <colBreaks count="1" manualBreakCount="1">
    <brk id="17" max="65535" man="1"/>
  </colBreaks>
  <drawing r:id="rId1"/>
</worksheet>
</file>

<file path=xl/worksheets/sheet17.xml><?xml version="1.0" encoding="utf-8"?>
<worksheet xmlns="http://schemas.openxmlformats.org/spreadsheetml/2006/main" xmlns:r="http://schemas.openxmlformats.org/officeDocument/2006/relationships">
  <dimension ref="A1:AE87"/>
  <sheetViews>
    <sheetView workbookViewId="0" topLeftCell="A1">
      <selection activeCell="A1" sqref="A1"/>
    </sheetView>
  </sheetViews>
  <sheetFormatPr defaultColWidth="12" defaultRowHeight="11.25"/>
  <cols>
    <col min="1" max="3" width="2.83203125" style="1" customWidth="1"/>
    <col min="4" max="4" width="11.16015625" style="1" customWidth="1"/>
    <col min="5" max="5" width="1.0078125" style="1" customWidth="1"/>
    <col min="6" max="6" width="8.33203125" style="1" customWidth="1"/>
    <col min="7" max="16" width="6.5" style="1" customWidth="1"/>
    <col min="17" max="19" width="7.66015625" style="1" customWidth="1"/>
    <col min="20" max="20" width="0.4921875" style="1" customWidth="1"/>
    <col min="21" max="21" width="5.83203125" style="1" customWidth="1"/>
    <col min="22" max="22" width="20.83203125" style="1" customWidth="1"/>
    <col min="23" max="23" width="1.0078125" style="1" customWidth="1"/>
    <col min="24" max="24" width="14.33203125" style="1" customWidth="1"/>
    <col min="25" max="30" width="12.5" style="1" customWidth="1"/>
    <col min="31" max="31" width="0.4921875" style="1" customWidth="1"/>
    <col min="32" max="16384" width="12" style="1" customWidth="1"/>
  </cols>
  <sheetData>
    <row r="1" spans="1:19" ht="12.75">
      <c r="A1" s="2"/>
      <c r="B1" s="560"/>
      <c r="C1" s="560"/>
      <c r="D1" s="560"/>
      <c r="E1" s="560"/>
      <c r="F1" s="2"/>
      <c r="G1" s="2"/>
      <c r="H1" s="2"/>
      <c r="I1" s="2"/>
      <c r="J1" s="2"/>
      <c r="K1" s="2"/>
      <c r="L1" s="2"/>
      <c r="M1" s="2"/>
      <c r="N1" s="2"/>
      <c r="O1" s="2"/>
      <c r="P1" s="2"/>
      <c r="Q1" s="2"/>
      <c r="R1" s="2"/>
      <c r="S1" s="73" t="s">
        <v>858</v>
      </c>
    </row>
    <row r="2" spans="1:19" ht="6" customHeight="1">
      <c r="A2" s="2" t="s">
        <v>400</v>
      </c>
      <c r="B2" s="2"/>
      <c r="C2" s="2"/>
      <c r="D2" s="2"/>
      <c r="E2" s="2"/>
      <c r="F2" s="2"/>
      <c r="G2" s="2"/>
      <c r="H2" s="2"/>
      <c r="I2" s="2"/>
      <c r="J2" s="2"/>
      <c r="K2" s="2"/>
      <c r="L2" s="2"/>
      <c r="M2" s="2"/>
      <c r="N2" s="2"/>
      <c r="O2" s="2"/>
      <c r="P2" s="2"/>
      <c r="Q2" s="2"/>
      <c r="R2" s="2"/>
      <c r="S2" s="2"/>
    </row>
    <row r="3" spans="1:21" ht="13.5" customHeight="1">
      <c r="A3" s="290" t="s">
        <v>859</v>
      </c>
      <c r="B3" s="290"/>
      <c r="C3" s="290"/>
      <c r="D3" s="290"/>
      <c r="E3" s="291"/>
      <c r="F3" s="292"/>
      <c r="G3" s="292"/>
      <c r="H3" s="292"/>
      <c r="I3" s="292"/>
      <c r="J3" s="292"/>
      <c r="K3" s="292"/>
      <c r="L3" s="292"/>
      <c r="M3" s="292"/>
      <c r="N3" s="292"/>
      <c r="O3" s="292"/>
      <c r="P3" s="292"/>
      <c r="Q3" s="292"/>
      <c r="R3" s="292"/>
      <c r="S3" s="292"/>
      <c r="U3" s="494" t="s">
        <v>400</v>
      </c>
    </row>
    <row r="4" spans="1:19" ht="6" customHeight="1">
      <c r="A4" s="2"/>
      <c r="B4" s="2"/>
      <c r="C4" s="2"/>
      <c r="D4" s="2"/>
      <c r="E4" s="2"/>
      <c r="F4" s="2"/>
      <c r="G4" s="2"/>
      <c r="H4" s="2"/>
      <c r="I4" s="2"/>
      <c r="J4" s="2"/>
      <c r="K4" s="2"/>
      <c r="L4" s="2"/>
      <c r="M4" s="2"/>
      <c r="N4" s="2"/>
      <c r="O4" s="2"/>
      <c r="P4" s="2"/>
      <c r="Q4" s="2"/>
      <c r="R4" s="2"/>
      <c r="S4" s="2"/>
    </row>
    <row r="5" spans="1:20" ht="12.75" customHeight="1">
      <c r="A5" s="1240" t="s">
        <v>552</v>
      </c>
      <c r="B5" s="1240"/>
      <c r="C5" s="1240"/>
      <c r="D5" s="1240"/>
      <c r="E5" s="1222"/>
      <c r="F5" s="1214" t="s">
        <v>860</v>
      </c>
      <c r="G5" s="1215"/>
      <c r="H5" s="1215"/>
      <c r="I5" s="1215"/>
      <c r="J5" s="1215"/>
      <c r="K5" s="1215"/>
      <c r="L5" s="1215"/>
      <c r="M5" s="1215"/>
      <c r="N5" s="1215"/>
      <c r="O5" s="1215"/>
      <c r="P5" s="1215"/>
      <c r="Q5" s="1215"/>
      <c r="R5" s="1215"/>
      <c r="S5" s="1215"/>
      <c r="T5" s="487"/>
    </row>
    <row r="6" spans="1:20" ht="12" customHeight="1">
      <c r="A6" s="1241"/>
      <c r="B6" s="1241"/>
      <c r="C6" s="1241"/>
      <c r="D6" s="1241"/>
      <c r="E6" s="1224"/>
      <c r="F6" s="1230" t="s">
        <v>861</v>
      </c>
      <c r="G6" s="1171" t="s">
        <v>773</v>
      </c>
      <c r="H6" s="1240"/>
      <c r="I6" s="1240"/>
      <c r="J6" s="1240"/>
      <c r="K6" s="1240"/>
      <c r="L6" s="1240"/>
      <c r="M6" s="1240"/>
      <c r="N6" s="1240"/>
      <c r="O6" s="1240"/>
      <c r="P6" s="1172"/>
      <c r="Q6" s="1171" t="s">
        <v>862</v>
      </c>
      <c r="R6" s="1217"/>
      <c r="S6" s="1217"/>
      <c r="T6" s="487"/>
    </row>
    <row r="7" spans="1:20" ht="12.75" customHeight="1">
      <c r="A7" s="1241"/>
      <c r="B7" s="1241"/>
      <c r="C7" s="1241"/>
      <c r="D7" s="1241"/>
      <c r="E7" s="1224"/>
      <c r="F7" s="1334"/>
      <c r="G7" s="1168"/>
      <c r="H7" s="1242"/>
      <c r="I7" s="1242"/>
      <c r="J7" s="1242"/>
      <c r="K7" s="1242"/>
      <c r="L7" s="1242"/>
      <c r="M7" s="1242"/>
      <c r="N7" s="1242"/>
      <c r="O7" s="1242"/>
      <c r="P7" s="1169"/>
      <c r="Q7" s="1218"/>
      <c r="R7" s="1219"/>
      <c r="S7" s="1219"/>
      <c r="T7" s="486"/>
    </row>
    <row r="8" spans="1:20" ht="11.25">
      <c r="A8" s="1241"/>
      <c r="B8" s="1241"/>
      <c r="C8" s="1241"/>
      <c r="D8" s="1241"/>
      <c r="E8" s="1224"/>
      <c r="F8" s="1334"/>
      <c r="G8" s="1171">
        <v>1</v>
      </c>
      <c r="H8" s="1230">
        <v>2</v>
      </c>
      <c r="I8" s="1171">
        <v>3</v>
      </c>
      <c r="J8" s="1230">
        <v>4</v>
      </c>
      <c r="K8" s="1240">
        <v>5</v>
      </c>
      <c r="L8" s="1230">
        <v>6</v>
      </c>
      <c r="M8" s="1240">
        <v>7</v>
      </c>
      <c r="N8" s="1230">
        <v>8</v>
      </c>
      <c r="O8" s="1240">
        <v>9</v>
      </c>
      <c r="P8" s="1230">
        <v>10</v>
      </c>
      <c r="Q8" s="1220" t="s">
        <v>775</v>
      </c>
      <c r="R8" s="1220" t="s">
        <v>776</v>
      </c>
      <c r="S8" s="1171" t="s">
        <v>777</v>
      </c>
      <c r="T8" s="271"/>
    </row>
    <row r="9" spans="1:20" ht="11.25">
      <c r="A9" s="1241"/>
      <c r="B9" s="1241"/>
      <c r="C9" s="1241"/>
      <c r="D9" s="1241"/>
      <c r="E9" s="1224"/>
      <c r="F9" s="1334"/>
      <c r="G9" s="1173"/>
      <c r="H9" s="1334"/>
      <c r="I9" s="1173"/>
      <c r="J9" s="1334"/>
      <c r="K9" s="1339"/>
      <c r="L9" s="1334"/>
      <c r="M9" s="1339"/>
      <c r="N9" s="1334"/>
      <c r="O9" s="1339"/>
      <c r="P9" s="1334"/>
      <c r="Q9" s="1226"/>
      <c r="R9" s="1226"/>
      <c r="S9" s="1248"/>
      <c r="T9" s="271"/>
    </row>
    <row r="10" spans="1:20" ht="11.25">
      <c r="A10" s="1241"/>
      <c r="B10" s="1241"/>
      <c r="C10" s="1241"/>
      <c r="D10" s="1241"/>
      <c r="E10" s="1224"/>
      <c r="F10" s="1334"/>
      <c r="G10" s="1173"/>
      <c r="H10" s="1334"/>
      <c r="I10" s="1173"/>
      <c r="J10" s="1334"/>
      <c r="K10" s="1339"/>
      <c r="L10" s="1334"/>
      <c r="M10" s="1339"/>
      <c r="N10" s="1334"/>
      <c r="O10" s="1339"/>
      <c r="P10" s="1334"/>
      <c r="Q10" s="1221"/>
      <c r="R10" s="1221"/>
      <c r="S10" s="1218"/>
      <c r="T10" s="271"/>
    </row>
    <row r="11" spans="1:20" ht="12.75" customHeight="1">
      <c r="A11" s="1242"/>
      <c r="B11" s="1242"/>
      <c r="C11" s="1242"/>
      <c r="D11" s="1242"/>
      <c r="E11" s="1225"/>
      <c r="F11" s="1335"/>
      <c r="G11" s="1168"/>
      <c r="H11" s="1335"/>
      <c r="I11" s="1168"/>
      <c r="J11" s="1335"/>
      <c r="K11" s="1242"/>
      <c r="L11" s="1335"/>
      <c r="M11" s="1242"/>
      <c r="N11" s="1335"/>
      <c r="O11" s="1242"/>
      <c r="P11" s="1335"/>
      <c r="Q11" s="1214" t="s">
        <v>735</v>
      </c>
      <c r="R11" s="1215"/>
      <c r="S11" s="1215"/>
      <c r="T11" s="487"/>
    </row>
    <row r="12" spans="1:20" ht="9" customHeight="1">
      <c r="A12" s="4"/>
      <c r="B12" s="4"/>
      <c r="C12" s="4"/>
      <c r="D12" s="4"/>
      <c r="E12" s="4"/>
      <c r="F12" s="272"/>
      <c r="G12" s="272"/>
      <c r="H12" s="272"/>
      <c r="I12" s="272"/>
      <c r="J12" s="272"/>
      <c r="K12" s="272"/>
      <c r="L12" s="272"/>
      <c r="M12" s="272"/>
      <c r="N12" s="272"/>
      <c r="O12" s="272"/>
      <c r="P12" s="272"/>
      <c r="Q12" s="272"/>
      <c r="R12" s="272"/>
      <c r="S12" s="272"/>
      <c r="T12" s="265"/>
    </row>
    <row r="13" spans="1:20" ht="12" customHeight="1">
      <c r="A13" s="1236" t="s">
        <v>448</v>
      </c>
      <c r="B13" s="1236"/>
      <c r="C13" s="1236"/>
      <c r="D13" s="1236"/>
      <c r="E13" s="2"/>
      <c r="F13" s="582">
        <v>21.4</v>
      </c>
      <c r="G13" s="582">
        <v>21.5</v>
      </c>
      <c r="H13" s="582">
        <v>22</v>
      </c>
      <c r="I13" s="582">
        <v>22.2</v>
      </c>
      <c r="J13" s="582">
        <v>22.3</v>
      </c>
      <c r="K13" s="582">
        <v>20.5</v>
      </c>
      <c r="L13" s="582">
        <v>19.8</v>
      </c>
      <c r="M13" s="582">
        <v>19.7</v>
      </c>
      <c r="N13" s="582">
        <v>19.8</v>
      </c>
      <c r="O13" s="582">
        <v>20.2</v>
      </c>
      <c r="P13" s="582">
        <v>20.9</v>
      </c>
      <c r="Q13" s="582">
        <v>21.6</v>
      </c>
      <c r="R13" s="582">
        <v>20.3</v>
      </c>
      <c r="S13" s="582">
        <v>22</v>
      </c>
      <c r="T13" s="583"/>
    </row>
    <row r="14" spans="1:20" ht="4.5" customHeight="1">
      <c r="A14" s="10"/>
      <c r="B14" s="10"/>
      <c r="C14" s="10"/>
      <c r="D14" s="10"/>
      <c r="E14" s="2"/>
      <c r="F14" s="584"/>
      <c r="G14" s="584"/>
      <c r="H14" s="584"/>
      <c r="I14" s="584"/>
      <c r="J14" s="584"/>
      <c r="K14" s="584"/>
      <c r="L14" s="584"/>
      <c r="M14" s="584"/>
      <c r="N14" s="584"/>
      <c r="O14" s="584"/>
      <c r="P14" s="584"/>
      <c r="Q14" s="584"/>
      <c r="R14" s="584"/>
      <c r="S14" s="584"/>
      <c r="T14" s="583"/>
    </row>
    <row r="15" spans="1:20" ht="12" customHeight="1">
      <c r="A15" s="1236" t="s">
        <v>449</v>
      </c>
      <c r="B15" s="1236"/>
      <c r="C15" s="1236"/>
      <c r="D15" s="1236"/>
      <c r="E15" s="2"/>
      <c r="F15" s="582">
        <v>21.2</v>
      </c>
      <c r="G15" s="582">
        <v>20.9</v>
      </c>
      <c r="H15" s="582">
        <v>21.9</v>
      </c>
      <c r="I15" s="582">
        <v>21.8</v>
      </c>
      <c r="J15" s="582">
        <v>22.3</v>
      </c>
      <c r="K15" s="582">
        <v>20.4</v>
      </c>
      <c r="L15" s="582">
        <v>20</v>
      </c>
      <c r="M15" s="582">
        <v>19.9</v>
      </c>
      <c r="N15" s="582">
        <v>20.1</v>
      </c>
      <c r="O15" s="582">
        <v>20.7</v>
      </c>
      <c r="P15" s="582">
        <v>21.9</v>
      </c>
      <c r="Q15" s="582">
        <v>20.1</v>
      </c>
      <c r="R15" s="582">
        <v>18.2</v>
      </c>
      <c r="S15" s="582">
        <v>21</v>
      </c>
      <c r="T15" s="583"/>
    </row>
    <row r="16" spans="1:20" ht="4.5" customHeight="1">
      <c r="A16" s="10"/>
      <c r="B16" s="10"/>
      <c r="C16" s="10"/>
      <c r="D16" s="10"/>
      <c r="E16" s="2"/>
      <c r="F16" s="584"/>
      <c r="G16" s="584"/>
      <c r="H16" s="584"/>
      <c r="I16" s="584"/>
      <c r="J16" s="584"/>
      <c r="K16" s="584"/>
      <c r="L16" s="584"/>
      <c r="M16" s="584"/>
      <c r="N16" s="584"/>
      <c r="O16" s="584"/>
      <c r="P16" s="584"/>
      <c r="Q16" s="584"/>
      <c r="R16" s="584"/>
      <c r="S16" s="584"/>
      <c r="T16" s="583"/>
    </row>
    <row r="17" spans="1:20" ht="12" customHeight="1">
      <c r="A17" s="1236" t="s">
        <v>450</v>
      </c>
      <c r="B17" s="1236"/>
      <c r="C17" s="1236"/>
      <c r="D17" s="1236"/>
      <c r="E17" s="2"/>
      <c r="F17" s="582">
        <v>21.4</v>
      </c>
      <c r="G17" s="582">
        <v>21.4</v>
      </c>
      <c r="H17" s="582">
        <v>22</v>
      </c>
      <c r="I17" s="582">
        <v>22.2</v>
      </c>
      <c r="J17" s="582">
        <v>22.3</v>
      </c>
      <c r="K17" s="582">
        <v>21.5</v>
      </c>
      <c r="L17" s="582">
        <v>21.1</v>
      </c>
      <c r="M17" s="582">
        <v>19.7</v>
      </c>
      <c r="N17" s="582">
        <v>19.9</v>
      </c>
      <c r="O17" s="582">
        <v>20.4</v>
      </c>
      <c r="P17" s="582">
        <v>20.3</v>
      </c>
      <c r="Q17" s="582">
        <v>21</v>
      </c>
      <c r="R17" s="582">
        <v>19.5</v>
      </c>
      <c r="S17" s="582">
        <v>24</v>
      </c>
      <c r="T17" s="583"/>
    </row>
    <row r="18" spans="1:20" ht="4.5" customHeight="1">
      <c r="A18" s="10"/>
      <c r="B18" s="10"/>
      <c r="C18" s="10"/>
      <c r="D18" s="10"/>
      <c r="E18" s="2"/>
      <c r="F18" s="584"/>
      <c r="G18" s="584"/>
      <c r="H18" s="584"/>
      <c r="I18" s="584"/>
      <c r="J18" s="584"/>
      <c r="K18" s="584"/>
      <c r="L18" s="584"/>
      <c r="M18" s="584"/>
      <c r="N18" s="584"/>
      <c r="O18" s="584"/>
      <c r="P18" s="584"/>
      <c r="Q18" s="584"/>
      <c r="R18" s="584"/>
      <c r="S18" s="584"/>
      <c r="T18" s="583"/>
    </row>
    <row r="19" spans="1:20" ht="12" customHeight="1">
      <c r="A19" s="1236" t="s">
        <v>451</v>
      </c>
      <c r="B19" s="1236"/>
      <c r="C19" s="1236"/>
      <c r="D19" s="1236"/>
      <c r="E19" s="2"/>
      <c r="F19" s="582">
        <v>20.9</v>
      </c>
      <c r="G19" s="582">
        <v>20.7</v>
      </c>
      <c r="H19" s="582">
        <v>21.3</v>
      </c>
      <c r="I19" s="582">
        <v>21.5</v>
      </c>
      <c r="J19" s="582">
        <v>21.8</v>
      </c>
      <c r="K19" s="582">
        <v>20.6</v>
      </c>
      <c r="L19" s="582">
        <v>20.4</v>
      </c>
      <c r="M19" s="582">
        <v>19.1</v>
      </c>
      <c r="N19" s="582">
        <v>19.4</v>
      </c>
      <c r="O19" s="582">
        <v>20.3</v>
      </c>
      <c r="P19" s="582">
        <v>22.2</v>
      </c>
      <c r="Q19" s="582">
        <v>20.5</v>
      </c>
      <c r="R19" s="582">
        <v>19.7</v>
      </c>
      <c r="S19" s="582">
        <v>11</v>
      </c>
      <c r="T19" s="583"/>
    </row>
    <row r="20" spans="1:20" ht="4.5" customHeight="1">
      <c r="A20" s="10"/>
      <c r="B20" s="10"/>
      <c r="C20" s="10"/>
      <c r="D20" s="10"/>
      <c r="E20" s="2"/>
      <c r="F20" s="584"/>
      <c r="G20" s="584"/>
      <c r="H20" s="584"/>
      <c r="I20" s="584"/>
      <c r="J20" s="584"/>
      <c r="K20" s="584"/>
      <c r="L20" s="584"/>
      <c r="M20" s="584"/>
      <c r="N20" s="584"/>
      <c r="O20" s="584"/>
      <c r="P20" s="584"/>
      <c r="Q20" s="584"/>
      <c r="R20" s="584"/>
      <c r="S20" s="584"/>
      <c r="T20" s="583"/>
    </row>
    <row r="21" spans="1:20" ht="12" customHeight="1">
      <c r="A21" s="1236" t="s">
        <v>452</v>
      </c>
      <c r="B21" s="1236"/>
      <c r="C21" s="1236"/>
      <c r="D21" s="1236"/>
      <c r="E21" s="2"/>
      <c r="F21" s="582">
        <v>21.4</v>
      </c>
      <c r="G21" s="582">
        <v>21.4</v>
      </c>
      <c r="H21" s="582">
        <v>21.7</v>
      </c>
      <c r="I21" s="582">
        <v>21.9</v>
      </c>
      <c r="J21" s="582">
        <v>22.4</v>
      </c>
      <c r="K21" s="582">
        <v>20.8</v>
      </c>
      <c r="L21" s="582">
        <v>20.8</v>
      </c>
      <c r="M21" s="582">
        <v>19.9</v>
      </c>
      <c r="N21" s="582">
        <v>20.4</v>
      </c>
      <c r="O21" s="582">
        <v>20.3</v>
      </c>
      <c r="P21" s="582">
        <v>21.9</v>
      </c>
      <c r="Q21" s="582">
        <v>22.2</v>
      </c>
      <c r="R21" s="582">
        <v>19.5</v>
      </c>
      <c r="S21" s="582">
        <v>16</v>
      </c>
      <c r="T21" s="583"/>
    </row>
    <row r="22" spans="1:20" ht="4.5" customHeight="1">
      <c r="A22" s="10"/>
      <c r="B22" s="10"/>
      <c r="C22" s="10"/>
      <c r="D22" s="10"/>
      <c r="E22" s="2"/>
      <c r="F22" s="584"/>
      <c r="G22" s="584"/>
      <c r="H22" s="584"/>
      <c r="I22" s="584"/>
      <c r="J22" s="584"/>
      <c r="K22" s="584"/>
      <c r="L22" s="584"/>
      <c r="M22" s="584"/>
      <c r="N22" s="584"/>
      <c r="O22" s="584"/>
      <c r="P22" s="584"/>
      <c r="Q22" s="584"/>
      <c r="R22" s="584"/>
      <c r="S22" s="584"/>
      <c r="T22" s="585"/>
    </row>
    <row r="23" spans="1:20" ht="12" customHeight="1">
      <c r="A23" s="1236" t="s">
        <v>453</v>
      </c>
      <c r="B23" s="1236"/>
      <c r="C23" s="1236"/>
      <c r="D23" s="1236"/>
      <c r="E23" s="2"/>
      <c r="F23" s="582">
        <v>21.1</v>
      </c>
      <c r="G23" s="582">
        <v>21.2</v>
      </c>
      <c r="H23" s="582">
        <v>21.9</v>
      </c>
      <c r="I23" s="582">
        <v>21.7</v>
      </c>
      <c r="J23" s="582">
        <v>22.1</v>
      </c>
      <c r="K23" s="582">
        <v>20.2</v>
      </c>
      <c r="L23" s="582">
        <v>19.8</v>
      </c>
      <c r="M23" s="582">
        <v>19.8</v>
      </c>
      <c r="N23" s="582">
        <v>19.6</v>
      </c>
      <c r="O23" s="582">
        <v>20</v>
      </c>
      <c r="P23" s="582">
        <v>20.5</v>
      </c>
      <c r="Q23" s="582">
        <v>20.8</v>
      </c>
      <c r="R23" s="582">
        <v>20.5</v>
      </c>
      <c r="S23" s="582">
        <v>22.5</v>
      </c>
      <c r="T23" s="583"/>
    </row>
    <row r="24" spans="1:20" ht="4.5" customHeight="1">
      <c r="A24" s="10"/>
      <c r="B24" s="10"/>
      <c r="C24" s="10"/>
      <c r="D24" s="10"/>
      <c r="E24" s="2"/>
      <c r="F24" s="584"/>
      <c r="G24" s="584"/>
      <c r="H24" s="584"/>
      <c r="I24" s="584"/>
      <c r="J24" s="584"/>
      <c r="K24" s="584"/>
      <c r="L24" s="584"/>
      <c r="M24" s="584"/>
      <c r="N24" s="584"/>
      <c r="O24" s="584"/>
      <c r="P24" s="584"/>
      <c r="Q24" s="584"/>
      <c r="R24" s="584"/>
      <c r="S24" s="584"/>
      <c r="T24" s="583"/>
    </row>
    <row r="25" spans="1:20" ht="12" customHeight="1">
      <c r="A25" s="1236" t="s">
        <v>454</v>
      </c>
      <c r="B25" s="1236"/>
      <c r="C25" s="1236"/>
      <c r="D25" s="1236"/>
      <c r="E25" s="2"/>
      <c r="F25" s="582">
        <v>21.3</v>
      </c>
      <c r="G25" s="582">
        <v>21.2</v>
      </c>
      <c r="H25" s="582">
        <v>21.9</v>
      </c>
      <c r="I25" s="582">
        <v>22</v>
      </c>
      <c r="J25" s="582">
        <v>22.2</v>
      </c>
      <c r="K25" s="582">
        <v>20.8</v>
      </c>
      <c r="L25" s="582">
        <v>20.7</v>
      </c>
      <c r="M25" s="582">
        <v>20.3</v>
      </c>
      <c r="N25" s="582">
        <v>20.4</v>
      </c>
      <c r="O25" s="582">
        <v>20.3</v>
      </c>
      <c r="P25" s="582">
        <v>22.4</v>
      </c>
      <c r="Q25" s="582">
        <v>20.7</v>
      </c>
      <c r="R25" s="582">
        <v>18.7</v>
      </c>
      <c r="S25" s="582">
        <v>0</v>
      </c>
      <c r="T25" s="583"/>
    </row>
    <row r="26" spans="1:20" ht="4.5" customHeight="1">
      <c r="A26" s="10"/>
      <c r="B26" s="10"/>
      <c r="C26" s="10"/>
      <c r="D26" s="10"/>
      <c r="E26" s="2"/>
      <c r="F26" s="584"/>
      <c r="G26" s="584"/>
      <c r="H26" s="584"/>
      <c r="I26" s="584"/>
      <c r="J26" s="584"/>
      <c r="K26" s="584"/>
      <c r="L26" s="584"/>
      <c r="M26" s="584"/>
      <c r="N26" s="584"/>
      <c r="O26" s="584"/>
      <c r="P26" s="584"/>
      <c r="Q26" s="584"/>
      <c r="R26" s="584"/>
      <c r="S26" s="584"/>
      <c r="T26" s="583"/>
    </row>
    <row r="27" spans="1:20" ht="12" customHeight="1">
      <c r="A27" s="1410" t="s">
        <v>751</v>
      </c>
      <c r="B27" s="1410"/>
      <c r="C27" s="1410"/>
      <c r="D27" s="1410"/>
      <c r="E27" s="2"/>
      <c r="F27" s="586">
        <v>21.3</v>
      </c>
      <c r="G27" s="586">
        <v>21.3</v>
      </c>
      <c r="H27" s="586">
        <v>21.9</v>
      </c>
      <c r="I27" s="586">
        <v>22</v>
      </c>
      <c r="J27" s="586">
        <v>22.2</v>
      </c>
      <c r="K27" s="586">
        <v>20.7</v>
      </c>
      <c r="L27" s="586">
        <v>20.3</v>
      </c>
      <c r="M27" s="586">
        <v>19.8</v>
      </c>
      <c r="N27" s="586">
        <v>20</v>
      </c>
      <c r="O27" s="586">
        <v>20.3</v>
      </c>
      <c r="P27" s="586">
        <v>21.4</v>
      </c>
      <c r="Q27" s="586">
        <v>21.1</v>
      </c>
      <c r="R27" s="586">
        <v>19.7</v>
      </c>
      <c r="S27" s="586">
        <v>21.7</v>
      </c>
      <c r="T27" s="587"/>
    </row>
    <row r="28" spans="1:20" ht="9" customHeight="1">
      <c r="A28" s="2"/>
      <c r="B28" s="2"/>
      <c r="C28" s="2"/>
      <c r="D28" s="2"/>
      <c r="E28" s="2"/>
      <c r="F28" s="584"/>
      <c r="G28" s="584"/>
      <c r="H28" s="584"/>
      <c r="I28" s="584"/>
      <c r="J28" s="584"/>
      <c r="K28" s="584"/>
      <c r="L28" s="584"/>
      <c r="M28" s="584"/>
      <c r="N28" s="584"/>
      <c r="O28" s="584"/>
      <c r="P28" s="584"/>
      <c r="Q28" s="584"/>
      <c r="R28" s="584"/>
      <c r="S28" s="584"/>
      <c r="T28" s="583"/>
    </row>
    <row r="29" spans="1:20" ht="12" customHeight="1">
      <c r="A29" s="1308" t="s">
        <v>653</v>
      </c>
      <c r="B29" s="1341"/>
      <c r="C29" s="1238" t="s">
        <v>557</v>
      </c>
      <c r="D29" s="1236"/>
      <c r="E29" s="2"/>
      <c r="F29" s="582">
        <v>21.3</v>
      </c>
      <c r="G29" s="582">
        <v>22</v>
      </c>
      <c r="H29" s="582">
        <v>22.2</v>
      </c>
      <c r="I29" s="582">
        <v>22</v>
      </c>
      <c r="J29" s="582">
        <v>22.1</v>
      </c>
      <c r="K29" s="582">
        <v>19.3</v>
      </c>
      <c r="L29" s="582">
        <v>17.8</v>
      </c>
      <c r="M29" s="582">
        <v>19</v>
      </c>
      <c r="N29" s="582">
        <v>19.4</v>
      </c>
      <c r="O29" s="582">
        <v>20.7</v>
      </c>
      <c r="P29" s="582">
        <v>21.7</v>
      </c>
      <c r="Q29" s="582">
        <v>20.3</v>
      </c>
      <c r="R29" s="582">
        <v>18.6</v>
      </c>
      <c r="S29" s="582">
        <v>20.4</v>
      </c>
      <c r="T29" s="583"/>
    </row>
    <row r="30" spans="1:20" ht="12" customHeight="1">
      <c r="A30" s="2"/>
      <c r="B30" s="10"/>
      <c r="C30" s="1238" t="s">
        <v>558</v>
      </c>
      <c r="D30" s="1236"/>
      <c r="E30" s="2"/>
      <c r="F30" s="582">
        <v>21.2</v>
      </c>
      <c r="G30" s="582">
        <v>21.4</v>
      </c>
      <c r="H30" s="582">
        <v>21.7</v>
      </c>
      <c r="I30" s="582">
        <v>21.5</v>
      </c>
      <c r="J30" s="582">
        <v>22.1</v>
      </c>
      <c r="K30" s="582">
        <v>20.6</v>
      </c>
      <c r="L30" s="582">
        <v>19.8</v>
      </c>
      <c r="M30" s="582">
        <v>20.2</v>
      </c>
      <c r="N30" s="582">
        <v>20.1</v>
      </c>
      <c r="O30" s="582">
        <v>20.6</v>
      </c>
      <c r="P30" s="582">
        <v>21.7</v>
      </c>
      <c r="Q30" s="582">
        <v>21.7</v>
      </c>
      <c r="R30" s="582">
        <v>20.3</v>
      </c>
      <c r="S30" s="582">
        <v>0</v>
      </c>
      <c r="T30" s="583"/>
    </row>
    <row r="31" spans="1:20" ht="12" customHeight="1">
      <c r="A31" s="2"/>
      <c r="B31" s="10"/>
      <c r="C31" s="1238" t="s">
        <v>559</v>
      </c>
      <c r="D31" s="1236"/>
      <c r="E31" s="2"/>
      <c r="F31" s="582">
        <v>20.4</v>
      </c>
      <c r="G31" s="582">
        <v>20.1</v>
      </c>
      <c r="H31" s="582">
        <v>21.3</v>
      </c>
      <c r="I31" s="582">
        <v>21</v>
      </c>
      <c r="J31" s="582">
        <v>20.9</v>
      </c>
      <c r="K31" s="582">
        <v>19.4</v>
      </c>
      <c r="L31" s="582">
        <v>19.5</v>
      </c>
      <c r="M31" s="582">
        <v>19.7</v>
      </c>
      <c r="N31" s="582">
        <v>19.7</v>
      </c>
      <c r="O31" s="582">
        <v>19.9</v>
      </c>
      <c r="P31" s="582">
        <v>25</v>
      </c>
      <c r="Q31" s="582">
        <v>19.9</v>
      </c>
      <c r="R31" s="582">
        <v>19.1</v>
      </c>
      <c r="S31" s="582">
        <v>0</v>
      </c>
      <c r="T31" s="583"/>
    </row>
    <row r="32" spans="1:20" ht="12" customHeight="1">
      <c r="A32" s="2"/>
      <c r="B32" s="10"/>
      <c r="C32" s="1238" t="s">
        <v>560</v>
      </c>
      <c r="D32" s="1236"/>
      <c r="E32" s="2"/>
      <c r="F32" s="582">
        <v>21</v>
      </c>
      <c r="G32" s="582">
        <v>21.4</v>
      </c>
      <c r="H32" s="582">
        <v>21.3</v>
      </c>
      <c r="I32" s="582">
        <v>22.1</v>
      </c>
      <c r="J32" s="582">
        <v>22.8</v>
      </c>
      <c r="K32" s="582">
        <v>17.5</v>
      </c>
      <c r="L32" s="582">
        <v>17.7</v>
      </c>
      <c r="M32" s="582">
        <v>18.9</v>
      </c>
      <c r="N32" s="582">
        <v>20.3</v>
      </c>
      <c r="O32" s="582">
        <v>20.7</v>
      </c>
      <c r="P32" s="582">
        <v>19.8</v>
      </c>
      <c r="Q32" s="582">
        <v>19.6</v>
      </c>
      <c r="R32" s="582">
        <v>22</v>
      </c>
      <c r="S32" s="582">
        <v>24</v>
      </c>
      <c r="T32" s="583"/>
    </row>
    <row r="33" spans="1:20" ht="12" customHeight="1">
      <c r="A33" s="2"/>
      <c r="B33" s="10"/>
      <c r="C33" s="1238" t="s">
        <v>561</v>
      </c>
      <c r="D33" s="1236"/>
      <c r="E33" s="2"/>
      <c r="F33" s="582">
        <v>21.7</v>
      </c>
      <c r="G33" s="582">
        <v>22.5</v>
      </c>
      <c r="H33" s="582">
        <v>21.8</v>
      </c>
      <c r="I33" s="582">
        <v>21.7</v>
      </c>
      <c r="J33" s="582">
        <v>23</v>
      </c>
      <c r="K33" s="582">
        <v>22.6</v>
      </c>
      <c r="L33" s="582">
        <v>22.6</v>
      </c>
      <c r="M33" s="582">
        <v>20</v>
      </c>
      <c r="N33" s="582">
        <v>20.3</v>
      </c>
      <c r="O33" s="582">
        <v>19.5</v>
      </c>
      <c r="P33" s="582">
        <v>18.9</v>
      </c>
      <c r="Q33" s="582">
        <v>23</v>
      </c>
      <c r="R33" s="582">
        <v>21.5</v>
      </c>
      <c r="S33" s="582">
        <v>0</v>
      </c>
      <c r="T33" s="583"/>
    </row>
    <row r="34" spans="1:20" ht="12" customHeight="1">
      <c r="A34" s="2"/>
      <c r="B34" s="10"/>
      <c r="C34" s="1238" t="s">
        <v>562</v>
      </c>
      <c r="D34" s="1236"/>
      <c r="E34" s="2"/>
      <c r="F34" s="582">
        <v>21.5</v>
      </c>
      <c r="G34" s="582">
        <v>21.5</v>
      </c>
      <c r="H34" s="582">
        <v>21.7</v>
      </c>
      <c r="I34" s="582">
        <v>22.6</v>
      </c>
      <c r="J34" s="582">
        <v>22.9</v>
      </c>
      <c r="K34" s="582">
        <v>20.6</v>
      </c>
      <c r="L34" s="582">
        <v>20.7</v>
      </c>
      <c r="M34" s="582">
        <v>20.7</v>
      </c>
      <c r="N34" s="582">
        <v>20</v>
      </c>
      <c r="O34" s="582">
        <v>19.8</v>
      </c>
      <c r="P34" s="582">
        <v>20.4</v>
      </c>
      <c r="Q34" s="582">
        <v>14</v>
      </c>
      <c r="R34" s="582">
        <v>18</v>
      </c>
      <c r="S34" s="582">
        <v>0</v>
      </c>
      <c r="T34" s="583"/>
    </row>
    <row r="35" spans="1:20" ht="12" customHeight="1">
      <c r="A35" s="2"/>
      <c r="B35" s="10"/>
      <c r="C35" s="1238" t="s">
        <v>563</v>
      </c>
      <c r="D35" s="1236"/>
      <c r="E35" s="2"/>
      <c r="F35" s="582">
        <v>21.9</v>
      </c>
      <c r="G35" s="582">
        <v>20.9</v>
      </c>
      <c r="H35" s="582">
        <v>22.6</v>
      </c>
      <c r="I35" s="582">
        <v>22.7</v>
      </c>
      <c r="J35" s="582">
        <v>22.8</v>
      </c>
      <c r="K35" s="582">
        <v>21.1</v>
      </c>
      <c r="L35" s="582">
        <v>21.8</v>
      </c>
      <c r="M35" s="582">
        <v>20.1</v>
      </c>
      <c r="N35" s="582">
        <v>21.1</v>
      </c>
      <c r="O35" s="582">
        <v>20.5</v>
      </c>
      <c r="P35" s="582">
        <v>20.6</v>
      </c>
      <c r="Q35" s="582">
        <v>23.3</v>
      </c>
      <c r="R35" s="582">
        <v>21</v>
      </c>
      <c r="S35" s="582">
        <v>0</v>
      </c>
      <c r="T35" s="583"/>
    </row>
    <row r="36" spans="1:20" ht="12" customHeight="1">
      <c r="A36" s="2"/>
      <c r="B36" s="10"/>
      <c r="C36" s="1238" t="s">
        <v>564</v>
      </c>
      <c r="D36" s="1236"/>
      <c r="E36" s="2"/>
      <c r="F36" s="582">
        <v>21</v>
      </c>
      <c r="G36" s="582">
        <v>21.8</v>
      </c>
      <c r="H36" s="582">
        <v>22.1</v>
      </c>
      <c r="I36" s="582">
        <v>21</v>
      </c>
      <c r="J36" s="582">
        <v>22.3</v>
      </c>
      <c r="K36" s="582">
        <v>20.4</v>
      </c>
      <c r="L36" s="582">
        <v>19.7</v>
      </c>
      <c r="M36" s="582">
        <v>19.5</v>
      </c>
      <c r="N36" s="582">
        <v>19</v>
      </c>
      <c r="O36" s="582">
        <v>20</v>
      </c>
      <c r="P36" s="582">
        <v>20.4</v>
      </c>
      <c r="Q36" s="582">
        <v>21.6</v>
      </c>
      <c r="R36" s="582">
        <v>15</v>
      </c>
      <c r="S36" s="582">
        <v>0</v>
      </c>
      <c r="T36" s="583"/>
    </row>
    <row r="37" spans="1:20" ht="12" customHeight="1">
      <c r="A37" s="2"/>
      <c r="B37" s="2"/>
      <c r="C37" s="2" t="s">
        <v>854</v>
      </c>
      <c r="D37" s="2"/>
      <c r="E37" s="2"/>
      <c r="F37" s="584"/>
      <c r="G37" s="584"/>
      <c r="H37" s="584"/>
      <c r="I37" s="584"/>
      <c r="J37" s="584"/>
      <c r="K37" s="584"/>
      <c r="L37" s="584"/>
      <c r="M37" s="584"/>
      <c r="N37" s="584"/>
      <c r="O37" s="584"/>
      <c r="P37" s="584"/>
      <c r="Q37" s="584"/>
      <c r="R37" s="584"/>
      <c r="S37" s="584"/>
      <c r="T37" s="583"/>
    </row>
    <row r="38" spans="1:20" ht="12" customHeight="1">
      <c r="A38" s="2"/>
      <c r="B38" s="10"/>
      <c r="C38" s="10"/>
      <c r="D38" s="15" t="s">
        <v>855</v>
      </c>
      <c r="E38" s="2"/>
      <c r="F38" s="582">
        <v>21.1</v>
      </c>
      <c r="G38" s="582">
        <v>21.2</v>
      </c>
      <c r="H38" s="582">
        <v>21.6</v>
      </c>
      <c r="I38" s="582">
        <v>22.2</v>
      </c>
      <c r="J38" s="582">
        <v>21.9</v>
      </c>
      <c r="K38" s="582">
        <v>20.5</v>
      </c>
      <c r="L38" s="582">
        <v>19.9</v>
      </c>
      <c r="M38" s="582">
        <v>19.5</v>
      </c>
      <c r="N38" s="582">
        <v>20</v>
      </c>
      <c r="O38" s="582">
        <v>21</v>
      </c>
      <c r="P38" s="582">
        <v>21.5</v>
      </c>
      <c r="Q38" s="582">
        <v>21.3</v>
      </c>
      <c r="R38" s="582">
        <v>18.5</v>
      </c>
      <c r="S38" s="582">
        <v>21.3</v>
      </c>
      <c r="T38" s="583"/>
    </row>
    <row r="39" spans="1:20" ht="12" customHeight="1">
      <c r="A39" s="2"/>
      <c r="B39" s="10"/>
      <c r="C39" s="1238" t="s">
        <v>566</v>
      </c>
      <c r="D39" s="1237"/>
      <c r="E39" s="2"/>
      <c r="F39" s="582">
        <v>21.3</v>
      </c>
      <c r="G39" s="582">
        <v>21.2</v>
      </c>
      <c r="H39" s="582">
        <v>21.9</v>
      </c>
      <c r="I39" s="582">
        <v>22</v>
      </c>
      <c r="J39" s="582">
        <v>22.3</v>
      </c>
      <c r="K39" s="582">
        <v>20.8</v>
      </c>
      <c r="L39" s="582">
        <v>20.6</v>
      </c>
      <c r="M39" s="582">
        <v>19.9</v>
      </c>
      <c r="N39" s="582">
        <v>20</v>
      </c>
      <c r="O39" s="582">
        <v>20.2</v>
      </c>
      <c r="P39" s="582">
        <v>21.3</v>
      </c>
      <c r="Q39" s="582">
        <v>21.1</v>
      </c>
      <c r="R39" s="582">
        <v>19.9</v>
      </c>
      <c r="S39" s="582">
        <v>21.9</v>
      </c>
      <c r="T39" s="583">
        <v>22.1</v>
      </c>
    </row>
    <row r="40" spans="1:20" ht="11.25">
      <c r="A40" s="2"/>
      <c r="B40" s="2"/>
      <c r="C40" s="2"/>
      <c r="D40" s="2"/>
      <c r="E40" s="2"/>
      <c r="F40" s="584"/>
      <c r="G40" s="584"/>
      <c r="H40" s="584"/>
      <c r="I40" s="584"/>
      <c r="J40" s="584"/>
      <c r="K40" s="584"/>
      <c r="L40" s="584"/>
      <c r="M40" s="584"/>
      <c r="N40" s="584"/>
      <c r="O40" s="584"/>
      <c r="P40" s="584"/>
      <c r="Q40" s="584"/>
      <c r="R40" s="584"/>
      <c r="S40" s="584"/>
      <c r="T40" s="583"/>
    </row>
    <row r="41" spans="1:20" ht="12" customHeight="1">
      <c r="A41" s="1237" t="s">
        <v>822</v>
      </c>
      <c r="B41" s="1237"/>
      <c r="C41" s="1237"/>
      <c r="D41" s="1237"/>
      <c r="E41" s="2"/>
      <c r="F41" s="584"/>
      <c r="G41" s="584"/>
      <c r="H41" s="584"/>
      <c r="I41" s="584"/>
      <c r="J41" s="584"/>
      <c r="K41" s="584"/>
      <c r="L41" s="584"/>
      <c r="M41" s="584"/>
      <c r="N41" s="584"/>
      <c r="O41" s="584"/>
      <c r="P41" s="584"/>
      <c r="Q41" s="584"/>
      <c r="R41" s="584"/>
      <c r="S41" s="584"/>
      <c r="T41" s="583"/>
    </row>
    <row r="42" spans="1:20" ht="12" customHeight="1">
      <c r="A42" s="2"/>
      <c r="B42" s="1238" t="s">
        <v>402</v>
      </c>
      <c r="C42" s="1236"/>
      <c r="D42" s="1236"/>
      <c r="E42" s="2"/>
      <c r="F42" s="582">
        <v>21.3</v>
      </c>
      <c r="G42" s="582">
        <v>20.6</v>
      </c>
      <c r="H42" s="582">
        <v>21.6</v>
      </c>
      <c r="I42" s="582">
        <v>21.6</v>
      </c>
      <c r="J42" s="582">
        <v>21.9</v>
      </c>
      <c r="K42" s="582">
        <v>20.9</v>
      </c>
      <c r="L42" s="582">
        <v>19.9</v>
      </c>
      <c r="M42" s="582">
        <v>21.1</v>
      </c>
      <c r="N42" s="582">
        <v>21.7</v>
      </c>
      <c r="O42" s="582">
        <v>19.6</v>
      </c>
      <c r="P42" s="582">
        <v>17.4</v>
      </c>
      <c r="Q42" s="582">
        <v>22.2</v>
      </c>
      <c r="R42" s="582">
        <v>21.7</v>
      </c>
      <c r="S42" s="582">
        <v>22.7</v>
      </c>
      <c r="T42" s="583"/>
    </row>
    <row r="43" spans="1:20" ht="11.25">
      <c r="A43" s="2"/>
      <c r="B43" s="2"/>
      <c r="C43" s="2"/>
      <c r="D43" s="2"/>
      <c r="E43" s="2"/>
      <c r="F43" s="584"/>
      <c r="G43" s="584"/>
      <c r="H43" s="584"/>
      <c r="I43" s="584"/>
      <c r="J43" s="584"/>
      <c r="K43" s="584"/>
      <c r="L43" s="584"/>
      <c r="M43" s="584"/>
      <c r="N43" s="584"/>
      <c r="O43" s="584"/>
      <c r="P43" s="584"/>
      <c r="Q43" s="584"/>
      <c r="R43" s="584"/>
      <c r="S43" s="584"/>
      <c r="T43" s="583"/>
    </row>
    <row r="44" spans="1:20" ht="12" customHeight="1">
      <c r="A44" s="2"/>
      <c r="B44" s="45"/>
      <c r="C44" s="45"/>
      <c r="D44" s="588" t="s">
        <v>764</v>
      </c>
      <c r="E44" s="2"/>
      <c r="F44" s="584">
        <v>21.6</v>
      </c>
      <c r="G44" s="584">
        <v>21.7</v>
      </c>
      <c r="H44" s="584">
        <v>22.1</v>
      </c>
      <c r="I44" s="584">
        <v>22.4</v>
      </c>
      <c r="J44" s="584">
        <v>22.5</v>
      </c>
      <c r="K44" s="584">
        <v>21.3</v>
      </c>
      <c r="L44" s="584">
        <v>20.4</v>
      </c>
      <c r="M44" s="584">
        <v>20.1</v>
      </c>
      <c r="N44" s="584">
        <v>20</v>
      </c>
      <c r="O44" s="584">
        <v>20.6</v>
      </c>
      <c r="P44" s="584">
        <v>21.1</v>
      </c>
      <c r="Q44" s="584">
        <v>21.4</v>
      </c>
      <c r="R44" s="584">
        <v>19</v>
      </c>
      <c r="S44" s="584">
        <v>21.3</v>
      </c>
      <c r="T44" s="583"/>
    </row>
    <row r="45" spans="1:20" ht="11.25">
      <c r="A45" s="589"/>
      <c r="B45" s="589"/>
      <c r="C45" s="589"/>
      <c r="D45" s="589"/>
      <c r="F45" s="265"/>
      <c r="G45" s="265"/>
      <c r="H45" s="265"/>
      <c r="I45" s="265"/>
      <c r="J45" s="265"/>
      <c r="K45" s="265"/>
      <c r="L45" s="265"/>
      <c r="M45" s="265"/>
      <c r="N45" s="265"/>
      <c r="O45" s="265"/>
      <c r="P45" s="265"/>
      <c r="Q45" s="265"/>
      <c r="R45" s="265"/>
      <c r="S45" s="265"/>
      <c r="T45" s="265"/>
    </row>
    <row r="46" spans="1:30" ht="12.75">
      <c r="A46" s="589"/>
      <c r="B46" s="589"/>
      <c r="C46" s="589"/>
      <c r="D46" s="589"/>
      <c r="F46" s="265"/>
      <c r="G46" s="265"/>
      <c r="H46" s="265"/>
      <c r="I46" s="265"/>
      <c r="J46" s="265"/>
      <c r="K46" s="265"/>
      <c r="L46" s="265"/>
      <c r="M46" s="265"/>
      <c r="N46" s="265"/>
      <c r="O46" s="265"/>
      <c r="P46" s="265"/>
      <c r="Q46" s="265"/>
      <c r="R46" s="265"/>
      <c r="S46" s="265"/>
      <c r="T46" s="265"/>
      <c r="U46" s="590" t="s">
        <v>404</v>
      </c>
      <c r="V46" s="3"/>
      <c r="W46" s="3"/>
      <c r="X46" s="3"/>
      <c r="Y46" s="3"/>
      <c r="Z46" s="3"/>
      <c r="AA46" s="3"/>
      <c r="AB46" s="3"/>
      <c r="AC46" s="3"/>
      <c r="AD46" s="3"/>
    </row>
    <row r="47" spans="1:30" ht="11.25">
      <c r="A47" s="589"/>
      <c r="B47" s="589"/>
      <c r="C47" s="589"/>
      <c r="D47" s="589"/>
      <c r="F47" s="265"/>
      <c r="G47" s="265"/>
      <c r="H47" s="265"/>
      <c r="I47" s="265"/>
      <c r="J47" s="265"/>
      <c r="K47" s="265"/>
      <c r="L47" s="265"/>
      <c r="M47" s="265"/>
      <c r="N47" s="265"/>
      <c r="O47" s="265"/>
      <c r="P47" s="265"/>
      <c r="Q47" s="265"/>
      <c r="R47" s="265"/>
      <c r="S47" s="265"/>
      <c r="T47" s="265"/>
      <c r="U47" s="2"/>
      <c r="V47" s="2"/>
      <c r="W47" s="2"/>
      <c r="X47" s="2"/>
      <c r="Y47" s="2"/>
      <c r="Z47" s="2"/>
      <c r="AA47" s="2"/>
      <c r="AB47" s="2"/>
      <c r="AC47" s="2"/>
      <c r="AD47" s="2"/>
    </row>
    <row r="48" spans="21:30" ht="14.25" customHeight="1">
      <c r="U48" s="590" t="s">
        <v>863</v>
      </c>
      <c r="V48" s="590"/>
      <c r="W48" s="591"/>
      <c r="X48" s="591"/>
      <c r="Y48" s="591"/>
      <c r="Z48" s="591"/>
      <c r="AA48" s="591"/>
      <c r="AB48" s="591"/>
      <c r="AC48" s="591"/>
      <c r="AD48" s="591"/>
    </row>
    <row r="49" spans="21:30" ht="6" customHeight="1">
      <c r="U49" s="2"/>
      <c r="V49" s="2"/>
      <c r="W49" s="2"/>
      <c r="X49" s="2"/>
      <c r="Y49" s="2"/>
      <c r="Z49" s="2"/>
      <c r="AA49" s="2"/>
      <c r="AB49" s="2"/>
      <c r="AC49" s="2"/>
      <c r="AD49" s="2"/>
    </row>
    <row r="50" spans="21:31" ht="15.75" customHeight="1">
      <c r="U50" s="1240" t="s">
        <v>864</v>
      </c>
      <c r="V50" s="1240"/>
      <c r="W50" s="1172"/>
      <c r="X50" s="1230" t="s">
        <v>865</v>
      </c>
      <c r="Y50" s="1214" t="s">
        <v>866</v>
      </c>
      <c r="Z50" s="1215"/>
      <c r="AA50" s="1215"/>
      <c r="AB50" s="1215"/>
      <c r="AC50" s="1215"/>
      <c r="AD50" s="1215"/>
      <c r="AE50" s="265"/>
    </row>
    <row r="51" spans="21:30" ht="15.75" customHeight="1">
      <c r="U51" s="1339"/>
      <c r="V51" s="1339"/>
      <c r="W51" s="1174"/>
      <c r="X51" s="1334"/>
      <c r="Y51" s="1214" t="s">
        <v>867</v>
      </c>
      <c r="Z51" s="1215"/>
      <c r="AA51" s="1411"/>
      <c r="AB51" s="1214" t="s">
        <v>868</v>
      </c>
      <c r="AC51" s="1215"/>
      <c r="AD51" s="1215"/>
    </row>
    <row r="52" spans="21:31" ht="11.25">
      <c r="U52" s="1339"/>
      <c r="V52" s="1339"/>
      <c r="W52" s="1174"/>
      <c r="X52" s="1334"/>
      <c r="Y52" s="1171" t="s">
        <v>513</v>
      </c>
      <c r="Z52" s="1171" t="s">
        <v>406</v>
      </c>
      <c r="AA52" s="1230" t="s">
        <v>405</v>
      </c>
      <c r="AB52" s="1171" t="s">
        <v>513</v>
      </c>
      <c r="AC52" s="1171" t="s">
        <v>406</v>
      </c>
      <c r="AD52" s="1171" t="s">
        <v>405</v>
      </c>
      <c r="AE52" s="271"/>
    </row>
    <row r="53" spans="21:31" ht="11.25">
      <c r="U53" s="1242"/>
      <c r="V53" s="1242"/>
      <c r="W53" s="1169"/>
      <c r="X53" s="1335"/>
      <c r="Y53" s="1168"/>
      <c r="Z53" s="1168"/>
      <c r="AA53" s="1335"/>
      <c r="AB53" s="1168"/>
      <c r="AC53" s="1168"/>
      <c r="AD53" s="1168"/>
      <c r="AE53" s="265"/>
    </row>
    <row r="54" spans="21:31" ht="7.5" customHeight="1">
      <c r="U54" s="4"/>
      <c r="V54" s="4"/>
      <c r="W54" s="4"/>
      <c r="X54" s="272"/>
      <c r="Y54" s="272"/>
      <c r="Z54" s="272"/>
      <c r="AA54" s="272"/>
      <c r="AB54" s="272"/>
      <c r="AC54" s="272"/>
      <c r="AD54" s="272"/>
      <c r="AE54" s="265"/>
    </row>
    <row r="55" spans="21:30" ht="12" customHeight="1">
      <c r="U55" s="1236" t="s">
        <v>448</v>
      </c>
      <c r="V55" s="1236"/>
      <c r="W55" s="2"/>
      <c r="X55" s="6">
        <f>SUM(AA55,AD55)</f>
        <v>222169</v>
      </c>
      <c r="Y55" s="592">
        <v>108909</v>
      </c>
      <c r="Z55" s="592">
        <v>100008</v>
      </c>
      <c r="AA55" s="6">
        <f>SUM(Y55:Z55)</f>
        <v>208917</v>
      </c>
      <c r="AB55" s="592">
        <v>6841</v>
      </c>
      <c r="AC55" s="592">
        <v>6411</v>
      </c>
      <c r="AD55" s="6">
        <f>SUM(AB55:AC55)</f>
        <v>13252</v>
      </c>
    </row>
    <row r="56" spans="21:30" ht="4.5" customHeight="1">
      <c r="U56" s="10"/>
      <c r="V56" s="10"/>
      <c r="W56" s="2"/>
      <c r="X56" s="6"/>
      <c r="Y56" s="6"/>
      <c r="Z56" s="6"/>
      <c r="AA56" s="6"/>
      <c r="AB56" s="6"/>
      <c r="AC56" s="6"/>
      <c r="AD56" s="6"/>
    </row>
    <row r="57" spans="21:30" ht="12" customHeight="1">
      <c r="U57" s="1236" t="s">
        <v>449</v>
      </c>
      <c r="V57" s="1236"/>
      <c r="W57" s="2"/>
      <c r="X57" s="6">
        <f>SUM(AA57,AD57)</f>
        <v>68048</v>
      </c>
      <c r="Y57" s="592">
        <v>34342</v>
      </c>
      <c r="Z57" s="592">
        <v>31368</v>
      </c>
      <c r="AA57" s="6">
        <f>SUM(Y57:Z57)</f>
        <v>65710</v>
      </c>
      <c r="AB57" s="592">
        <v>1227</v>
      </c>
      <c r="AC57" s="592">
        <v>1111</v>
      </c>
      <c r="AD57" s="6">
        <f>SUM(AB57:AC57)</f>
        <v>2338</v>
      </c>
    </row>
    <row r="58" spans="21:30" ht="4.5" customHeight="1">
      <c r="U58" s="10"/>
      <c r="V58" s="10"/>
      <c r="W58" s="2"/>
      <c r="X58" s="6"/>
      <c r="Y58" s="6"/>
      <c r="Z58" s="6"/>
      <c r="AA58" s="6"/>
      <c r="AB58" s="6"/>
      <c r="AC58" s="6"/>
      <c r="AD58" s="6"/>
    </row>
    <row r="59" spans="21:30" ht="12" customHeight="1">
      <c r="U59" s="1236" t="s">
        <v>450</v>
      </c>
      <c r="V59" s="1236"/>
      <c r="W59" s="2"/>
      <c r="X59" s="6">
        <f>SUM(AA59,AD59)</f>
        <v>60288</v>
      </c>
      <c r="Y59" s="592">
        <v>30457</v>
      </c>
      <c r="Z59" s="592">
        <v>28312</v>
      </c>
      <c r="AA59" s="6">
        <f>SUM(Y59:Z59)</f>
        <v>58769</v>
      </c>
      <c r="AB59" s="592">
        <v>806</v>
      </c>
      <c r="AC59" s="592">
        <v>713</v>
      </c>
      <c r="AD59" s="6">
        <f>SUM(AB59:AC59)</f>
        <v>1519</v>
      </c>
    </row>
    <row r="60" spans="21:30" ht="4.5" customHeight="1">
      <c r="U60" s="2"/>
      <c r="V60" s="2"/>
      <c r="W60" s="2"/>
      <c r="X60" s="6"/>
      <c r="Y60" s="6"/>
      <c r="Z60" s="6"/>
      <c r="AA60" s="6"/>
      <c r="AB60" s="6"/>
      <c r="AC60" s="6"/>
      <c r="AD60" s="6"/>
    </row>
    <row r="61" spans="21:30" ht="12" customHeight="1">
      <c r="U61" s="1236" t="s">
        <v>451</v>
      </c>
      <c r="V61" s="1236"/>
      <c r="W61" s="2"/>
      <c r="X61" s="6">
        <f>SUM(AA61,AD61)</f>
        <v>54693</v>
      </c>
      <c r="Y61" s="592">
        <v>27781</v>
      </c>
      <c r="Z61" s="592">
        <v>25902</v>
      </c>
      <c r="AA61" s="6">
        <f>SUM(Y61:Z61)</f>
        <v>53683</v>
      </c>
      <c r="AB61" s="592">
        <v>541</v>
      </c>
      <c r="AC61" s="592">
        <v>469</v>
      </c>
      <c r="AD61" s="6">
        <f>SUM(AB61:AC61)</f>
        <v>1010</v>
      </c>
    </row>
    <row r="62" spans="21:30" ht="4.5" customHeight="1">
      <c r="U62" s="10"/>
      <c r="V62" s="10"/>
      <c r="W62" s="2"/>
      <c r="X62" s="6"/>
      <c r="Y62" s="6"/>
      <c r="Z62" s="6"/>
      <c r="AA62" s="6"/>
      <c r="AB62" s="6"/>
      <c r="AC62" s="6"/>
      <c r="AD62" s="6"/>
    </row>
    <row r="63" spans="21:30" ht="12" customHeight="1">
      <c r="U63" s="1236" t="s">
        <v>452</v>
      </c>
      <c r="V63" s="1236"/>
      <c r="W63" s="2"/>
      <c r="X63" s="6">
        <f>SUM(AA63,AD63)</f>
        <v>86817</v>
      </c>
      <c r="Y63" s="592">
        <v>43139</v>
      </c>
      <c r="Z63" s="592">
        <v>39659</v>
      </c>
      <c r="AA63" s="6">
        <f>SUM(Y63:Z63)</f>
        <v>82798</v>
      </c>
      <c r="AB63" s="592">
        <v>2008</v>
      </c>
      <c r="AC63" s="592">
        <v>2011</v>
      </c>
      <c r="AD63" s="6">
        <f>SUM(AB63:AC63)</f>
        <v>4019</v>
      </c>
    </row>
    <row r="64" spans="21:30" ht="4.5" customHeight="1">
      <c r="U64" s="10"/>
      <c r="V64" s="10"/>
      <c r="W64" s="2"/>
      <c r="X64" s="6"/>
      <c r="Y64" s="6"/>
      <c r="Z64" s="6"/>
      <c r="AA64" s="6"/>
      <c r="AB64" s="6"/>
      <c r="AC64" s="6"/>
      <c r="AD64" s="6"/>
    </row>
    <row r="65" spans="21:30" ht="12" customHeight="1">
      <c r="U65" s="1236" t="s">
        <v>453</v>
      </c>
      <c r="V65" s="1236"/>
      <c r="W65" s="2"/>
      <c r="X65" s="6">
        <f>SUM(AA65,AD65)</f>
        <v>69229</v>
      </c>
      <c r="Y65" s="592">
        <v>34489</v>
      </c>
      <c r="Z65" s="592">
        <v>32468</v>
      </c>
      <c r="AA65" s="6">
        <f>SUM(Y65:Z65)</f>
        <v>66957</v>
      </c>
      <c r="AB65" s="592">
        <v>1189</v>
      </c>
      <c r="AC65" s="592">
        <v>1083</v>
      </c>
      <c r="AD65" s="6">
        <f>SUM(AB65:AC65)</f>
        <v>2272</v>
      </c>
    </row>
    <row r="66" spans="21:30" ht="4.5" customHeight="1">
      <c r="U66" s="10"/>
      <c r="V66" s="10"/>
      <c r="W66" s="2"/>
      <c r="X66" s="6"/>
      <c r="Y66" s="6"/>
      <c r="Z66" s="6"/>
      <c r="AA66" s="6"/>
      <c r="AB66" s="6"/>
      <c r="AC66" s="6"/>
      <c r="AD66" s="6"/>
    </row>
    <row r="67" spans="21:30" ht="12" customHeight="1">
      <c r="U67" s="1236" t="s">
        <v>454</v>
      </c>
      <c r="V67" s="1236"/>
      <c r="W67" s="2"/>
      <c r="X67" s="6">
        <f>SUM(AA67,AD67)</f>
        <v>104090</v>
      </c>
      <c r="Y67" s="592">
        <v>52562</v>
      </c>
      <c r="Z67" s="592">
        <v>48596</v>
      </c>
      <c r="AA67" s="6">
        <f>SUM(Y67:Z67)</f>
        <v>101158</v>
      </c>
      <c r="AB67" s="592">
        <v>1504</v>
      </c>
      <c r="AC67" s="592">
        <v>1428</v>
      </c>
      <c r="AD67" s="6">
        <f>SUM(AB67:AC67)</f>
        <v>2932</v>
      </c>
    </row>
    <row r="68" spans="21:30" ht="4.5" customHeight="1">
      <c r="U68" s="10"/>
      <c r="V68" s="10"/>
      <c r="W68" s="2"/>
      <c r="X68" s="6"/>
      <c r="Y68" s="6"/>
      <c r="Z68" s="6"/>
      <c r="AA68" s="6"/>
      <c r="AB68" s="6"/>
      <c r="AC68" s="6"/>
      <c r="AD68" s="6"/>
    </row>
    <row r="69" spans="21:30" ht="12" customHeight="1">
      <c r="U69" s="1410" t="s">
        <v>751</v>
      </c>
      <c r="V69" s="1410"/>
      <c r="W69" s="2"/>
      <c r="X69" s="571">
        <f aca="true" t="shared" si="0" ref="X69:AD69">IF(SUM(X55:X67)=SUM(X71:X80),SUM(X55:X67),"Fehler")</f>
        <v>665334</v>
      </c>
      <c r="Y69" s="571">
        <f t="shared" si="0"/>
        <v>331679</v>
      </c>
      <c r="Z69" s="571">
        <f t="shared" si="0"/>
        <v>306313</v>
      </c>
      <c r="AA69" s="571">
        <f t="shared" si="0"/>
        <v>637992</v>
      </c>
      <c r="AB69" s="572">
        <f t="shared" si="0"/>
        <v>14116</v>
      </c>
      <c r="AC69" s="572">
        <f t="shared" si="0"/>
        <v>13226</v>
      </c>
      <c r="AD69" s="571">
        <f t="shared" si="0"/>
        <v>27342</v>
      </c>
    </row>
    <row r="70" spans="21:30" ht="7.5" customHeight="1">
      <c r="U70" s="2"/>
      <c r="V70" s="2"/>
      <c r="W70" s="2"/>
      <c r="X70" s="6"/>
      <c r="Y70" s="6"/>
      <c r="Z70" s="6"/>
      <c r="AA70" s="6"/>
      <c r="AB70" s="6"/>
      <c r="AC70" s="6"/>
      <c r="AD70" s="6"/>
    </row>
    <row r="71" spans="21:30" ht="12" customHeight="1">
      <c r="U71" s="432" t="s">
        <v>653</v>
      </c>
      <c r="V71" s="243" t="s">
        <v>557</v>
      </c>
      <c r="W71" s="2"/>
      <c r="X71" s="6">
        <f aca="true" t="shared" si="1" ref="X71:X80">SUM(AA71,AD71)</f>
        <v>52263</v>
      </c>
      <c r="Y71" s="592">
        <v>24610</v>
      </c>
      <c r="Z71" s="592">
        <v>22834</v>
      </c>
      <c r="AA71" s="6">
        <f aca="true" t="shared" si="2" ref="AA71:AA80">SUM(Y71:Z71)</f>
        <v>47444</v>
      </c>
      <c r="AB71" s="592">
        <v>2411</v>
      </c>
      <c r="AC71" s="592">
        <v>2408</v>
      </c>
      <c r="AD71" s="6">
        <f aca="true" t="shared" si="3" ref="AD71:AD80">SUM(AB71:AC71)</f>
        <v>4819</v>
      </c>
    </row>
    <row r="72" spans="21:30" ht="12" customHeight="1">
      <c r="U72" s="2"/>
      <c r="V72" s="243" t="s">
        <v>558</v>
      </c>
      <c r="W72" s="2"/>
      <c r="X72" s="6">
        <f t="shared" si="1"/>
        <v>23497</v>
      </c>
      <c r="Y72" s="592">
        <v>11289</v>
      </c>
      <c r="Z72" s="592">
        <v>10326</v>
      </c>
      <c r="AA72" s="6">
        <f t="shared" si="2"/>
        <v>21615</v>
      </c>
      <c r="AB72" s="592">
        <v>849</v>
      </c>
      <c r="AC72" s="592">
        <v>1033</v>
      </c>
      <c r="AD72" s="6">
        <f t="shared" si="3"/>
        <v>1882</v>
      </c>
    </row>
    <row r="73" spans="21:30" ht="12" customHeight="1">
      <c r="U73" s="2"/>
      <c r="V73" s="243" t="s">
        <v>559</v>
      </c>
      <c r="W73" s="2"/>
      <c r="X73" s="6">
        <f t="shared" si="1"/>
        <v>13219</v>
      </c>
      <c r="Y73" s="592">
        <v>6303</v>
      </c>
      <c r="Z73" s="592">
        <v>6069</v>
      </c>
      <c r="AA73" s="6">
        <f t="shared" si="2"/>
        <v>12372</v>
      </c>
      <c r="AB73" s="592">
        <v>409</v>
      </c>
      <c r="AC73" s="592">
        <v>438</v>
      </c>
      <c r="AD73" s="6">
        <f t="shared" si="3"/>
        <v>847</v>
      </c>
    </row>
    <row r="74" spans="21:30" ht="12" customHeight="1">
      <c r="U74" s="2"/>
      <c r="V74" s="243" t="s">
        <v>560</v>
      </c>
      <c r="W74" s="2"/>
      <c r="X74" s="6">
        <f t="shared" si="1"/>
        <v>4676</v>
      </c>
      <c r="Y74" s="592">
        <v>2121</v>
      </c>
      <c r="Z74" s="592">
        <v>2010</v>
      </c>
      <c r="AA74" s="6">
        <f t="shared" si="2"/>
        <v>4131</v>
      </c>
      <c r="AB74" s="592">
        <v>299</v>
      </c>
      <c r="AC74" s="592">
        <v>246</v>
      </c>
      <c r="AD74" s="6">
        <f t="shared" si="3"/>
        <v>545</v>
      </c>
    </row>
    <row r="75" spans="21:30" ht="12" customHeight="1">
      <c r="U75" s="2"/>
      <c r="V75" s="243" t="s">
        <v>561</v>
      </c>
      <c r="W75" s="2"/>
      <c r="X75" s="6">
        <f t="shared" si="1"/>
        <v>6297</v>
      </c>
      <c r="Y75" s="592">
        <v>2699</v>
      </c>
      <c r="Z75" s="592">
        <v>2655</v>
      </c>
      <c r="AA75" s="6">
        <f t="shared" si="2"/>
        <v>5354</v>
      </c>
      <c r="AB75" s="592">
        <v>471</v>
      </c>
      <c r="AC75" s="592">
        <v>472</v>
      </c>
      <c r="AD75" s="6">
        <f t="shared" si="3"/>
        <v>943</v>
      </c>
    </row>
    <row r="76" spans="21:30" ht="12" customHeight="1">
      <c r="U76" s="2"/>
      <c r="V76" s="243" t="s">
        <v>562</v>
      </c>
      <c r="W76" s="2"/>
      <c r="X76" s="6">
        <f t="shared" si="1"/>
        <v>6936</v>
      </c>
      <c r="Y76" s="592">
        <v>3393</v>
      </c>
      <c r="Z76" s="592">
        <v>3023</v>
      </c>
      <c r="AA76" s="6">
        <f t="shared" si="2"/>
        <v>6416</v>
      </c>
      <c r="AB76" s="592">
        <v>260</v>
      </c>
      <c r="AC76" s="592">
        <v>260</v>
      </c>
      <c r="AD76" s="6">
        <f t="shared" si="3"/>
        <v>520</v>
      </c>
    </row>
    <row r="77" spans="21:30" ht="12" customHeight="1">
      <c r="U77" s="2"/>
      <c r="V77" s="243" t="s">
        <v>563</v>
      </c>
      <c r="W77" s="2"/>
      <c r="X77" s="6">
        <f t="shared" si="1"/>
        <v>5161</v>
      </c>
      <c r="Y77" s="592">
        <v>2299</v>
      </c>
      <c r="Z77" s="592">
        <v>2209</v>
      </c>
      <c r="AA77" s="6">
        <f t="shared" si="2"/>
        <v>4508</v>
      </c>
      <c r="AB77" s="592">
        <v>327</v>
      </c>
      <c r="AC77" s="592">
        <v>326</v>
      </c>
      <c r="AD77" s="6">
        <f t="shared" si="3"/>
        <v>653</v>
      </c>
    </row>
    <row r="78" spans="21:30" ht="12" customHeight="1">
      <c r="U78" s="2"/>
      <c r="V78" s="243" t="s">
        <v>564</v>
      </c>
      <c r="W78" s="2"/>
      <c r="X78" s="6">
        <f t="shared" si="1"/>
        <v>5728</v>
      </c>
      <c r="Y78" s="592">
        <v>2972</v>
      </c>
      <c r="Z78" s="592">
        <v>2706</v>
      </c>
      <c r="AA78" s="6">
        <f t="shared" si="2"/>
        <v>5678</v>
      </c>
      <c r="AB78" s="592">
        <v>27</v>
      </c>
      <c r="AC78" s="592">
        <v>23</v>
      </c>
      <c r="AD78" s="6">
        <f t="shared" si="3"/>
        <v>50</v>
      </c>
    </row>
    <row r="79" spans="21:30" ht="12" customHeight="1">
      <c r="U79" s="2"/>
      <c r="V79" s="243" t="s">
        <v>565</v>
      </c>
      <c r="W79" s="2"/>
      <c r="X79" s="6">
        <f t="shared" si="1"/>
        <v>44280</v>
      </c>
      <c r="Y79" s="592">
        <v>21769</v>
      </c>
      <c r="Z79" s="592">
        <v>20374</v>
      </c>
      <c r="AA79" s="6">
        <f t="shared" si="2"/>
        <v>42143</v>
      </c>
      <c r="AB79" s="592">
        <v>1112</v>
      </c>
      <c r="AC79" s="592">
        <v>1025</v>
      </c>
      <c r="AD79" s="6">
        <f t="shared" si="3"/>
        <v>2137</v>
      </c>
    </row>
    <row r="80" spans="21:30" ht="12" customHeight="1">
      <c r="U80" s="2"/>
      <c r="V80" s="243" t="s">
        <v>566</v>
      </c>
      <c r="W80" s="2"/>
      <c r="X80" s="6">
        <f t="shared" si="1"/>
        <v>503277</v>
      </c>
      <c r="Y80" s="592">
        <v>254224</v>
      </c>
      <c r="Z80" s="592">
        <v>234107</v>
      </c>
      <c r="AA80" s="6">
        <f t="shared" si="2"/>
        <v>488331</v>
      </c>
      <c r="AB80" s="592">
        <v>7951</v>
      </c>
      <c r="AC80" s="592">
        <v>6995</v>
      </c>
      <c r="AD80" s="6">
        <f t="shared" si="3"/>
        <v>14946</v>
      </c>
    </row>
    <row r="81" spans="21:30" ht="7.5" customHeight="1">
      <c r="U81" s="2"/>
      <c r="V81" s="2"/>
      <c r="W81" s="2"/>
      <c r="X81" s="6"/>
      <c r="Y81" s="6"/>
      <c r="Z81" s="6"/>
      <c r="AA81" s="6"/>
      <c r="AB81" s="6"/>
      <c r="AC81" s="6"/>
      <c r="AD81" s="6"/>
    </row>
    <row r="82" spans="21:30" ht="12" customHeight="1">
      <c r="U82" s="2"/>
      <c r="V82" s="45" t="s">
        <v>764</v>
      </c>
      <c r="W82" s="2"/>
      <c r="X82" s="6">
        <v>695925</v>
      </c>
      <c r="Y82" s="6">
        <v>348462</v>
      </c>
      <c r="Z82" s="6">
        <v>320801</v>
      </c>
      <c r="AA82" s="6">
        <v>669263</v>
      </c>
      <c r="AB82" s="6">
        <v>13783</v>
      </c>
      <c r="AC82" s="6">
        <v>12879</v>
      </c>
      <c r="AD82" s="6">
        <v>26662</v>
      </c>
    </row>
    <row r="87" ht="12" customHeight="1">
      <c r="J87" s="265"/>
    </row>
  </sheetData>
  <sheetProtection/>
  <mergeCells count="59">
    <mergeCell ref="G6:P7"/>
    <mergeCell ref="F6:F11"/>
    <mergeCell ref="K8:K11"/>
    <mergeCell ref="L8:L11"/>
    <mergeCell ref="M8:M11"/>
    <mergeCell ref="J8:J11"/>
    <mergeCell ref="N8:N11"/>
    <mergeCell ref="O8:O11"/>
    <mergeCell ref="P8:P11"/>
    <mergeCell ref="E5:E11"/>
    <mergeCell ref="F5:S5"/>
    <mergeCell ref="Q8:Q10"/>
    <mergeCell ref="R8:R10"/>
    <mergeCell ref="S8:S10"/>
    <mergeCell ref="Q11:S11"/>
    <mergeCell ref="Q6:S7"/>
    <mergeCell ref="G8:G11"/>
    <mergeCell ref="H8:H11"/>
    <mergeCell ref="I8:I11"/>
    <mergeCell ref="Y52:Y53"/>
    <mergeCell ref="Y51:AA51"/>
    <mergeCell ref="Y50:AD50"/>
    <mergeCell ref="AD52:AD53"/>
    <mergeCell ref="AB52:AB53"/>
    <mergeCell ref="AC52:AC53"/>
    <mergeCell ref="Z52:Z53"/>
    <mergeCell ref="AA52:AA53"/>
    <mergeCell ref="AB51:AD51"/>
    <mergeCell ref="X50:X53"/>
    <mergeCell ref="A5:D11"/>
    <mergeCell ref="A13:D13"/>
    <mergeCell ref="A15:D15"/>
    <mergeCell ref="A17:D17"/>
    <mergeCell ref="A19:D19"/>
    <mergeCell ref="A21:D21"/>
    <mergeCell ref="A23:D23"/>
    <mergeCell ref="A25:D25"/>
    <mergeCell ref="A27:D27"/>
    <mergeCell ref="C32:D32"/>
    <mergeCell ref="C33:D33"/>
    <mergeCell ref="C34:D34"/>
    <mergeCell ref="C35:D35"/>
    <mergeCell ref="A29:B29"/>
    <mergeCell ref="C29:D29"/>
    <mergeCell ref="C30:D30"/>
    <mergeCell ref="C31:D31"/>
    <mergeCell ref="C36:D36"/>
    <mergeCell ref="C39:D39"/>
    <mergeCell ref="U55:V55"/>
    <mergeCell ref="U57:V57"/>
    <mergeCell ref="A41:D41"/>
    <mergeCell ref="B42:D42"/>
    <mergeCell ref="U50:W53"/>
    <mergeCell ref="U67:V67"/>
    <mergeCell ref="U69:V69"/>
    <mergeCell ref="U59:V59"/>
    <mergeCell ref="U61:V61"/>
    <mergeCell ref="U63:V63"/>
    <mergeCell ref="U65:V65"/>
  </mergeCells>
  <printOptions/>
  <pageMargins left="0.5118110236220472" right="0.5118110236220472" top="0.5118110236220472"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H83"/>
  <sheetViews>
    <sheetView zoomScaleSheetLayoutView="75" workbookViewId="0" topLeftCell="A1">
      <selection activeCell="B1" sqref="B1"/>
    </sheetView>
  </sheetViews>
  <sheetFormatPr defaultColWidth="12" defaultRowHeight="11.25"/>
  <cols>
    <col min="1" max="1" width="4" style="1" customWidth="1"/>
    <col min="2" max="2" width="2.33203125" style="1" customWidth="1"/>
    <col min="3" max="3" width="10.33203125" style="1" customWidth="1"/>
    <col min="4" max="4" width="1.0078125" style="1" customWidth="1"/>
    <col min="5" max="6" width="12" style="1" customWidth="1"/>
    <col min="7" max="7" width="12.16015625" style="1" customWidth="1"/>
    <col min="8" max="9" width="10.83203125" style="1" customWidth="1"/>
    <col min="10" max="10" width="9.33203125" style="1" customWidth="1"/>
    <col min="11" max="11" width="1.5" style="1" customWidth="1"/>
    <col min="12" max="12" width="9.33203125" style="1" customWidth="1"/>
    <col min="13" max="13" width="1.5" style="1" customWidth="1"/>
    <col min="14" max="14" width="9.33203125" style="1" customWidth="1"/>
    <col min="15" max="15" width="1.5" style="1" customWidth="1"/>
    <col min="16" max="16" width="9.33203125" style="1" customWidth="1"/>
    <col min="17" max="17" width="1.5" style="1" customWidth="1"/>
    <col min="18" max="18" width="0.4921875" style="1" customWidth="1"/>
    <col min="19" max="19" width="2.16015625" style="1" customWidth="1"/>
    <col min="20" max="20" width="22" style="1" customWidth="1"/>
    <col min="21" max="22" width="1.0078125" style="1" customWidth="1"/>
    <col min="23" max="23" width="10.5" style="1" customWidth="1"/>
    <col min="24" max="24" width="11.83203125" style="1" customWidth="1"/>
    <col min="25" max="25" width="9.83203125" style="1" customWidth="1"/>
    <col min="26" max="26" width="1.3359375" style="1" customWidth="1"/>
    <col min="27" max="32" width="9.83203125" style="1" customWidth="1"/>
    <col min="33" max="33" width="0.4921875" style="1" customWidth="1"/>
    <col min="34" max="16384" width="12" style="1" customWidth="1"/>
  </cols>
  <sheetData>
    <row r="1" spans="1:18" ht="12.75">
      <c r="A1" s="500" t="s">
        <v>869</v>
      </c>
      <c r="B1" s="2"/>
      <c r="C1" s="2"/>
      <c r="D1" s="2"/>
      <c r="E1" s="2"/>
      <c r="F1" s="2"/>
      <c r="G1" s="2"/>
      <c r="H1" s="2"/>
      <c r="I1" s="2"/>
      <c r="J1" s="2"/>
      <c r="K1" s="2"/>
      <c r="L1" s="2"/>
      <c r="M1" s="2"/>
      <c r="N1" s="2"/>
      <c r="O1" s="2"/>
      <c r="P1" s="2"/>
      <c r="Q1" s="2"/>
      <c r="R1" s="485"/>
    </row>
    <row r="2" spans="1:17" ht="6" customHeight="1">
      <c r="A2" s="2"/>
      <c r="B2" s="2"/>
      <c r="C2" s="2"/>
      <c r="D2" s="2"/>
      <c r="E2" s="2"/>
      <c r="F2" s="2"/>
      <c r="G2" s="2"/>
      <c r="H2" s="2"/>
      <c r="I2" s="2"/>
      <c r="J2" s="2"/>
      <c r="K2" s="2"/>
      <c r="L2" s="2"/>
      <c r="M2" s="2"/>
      <c r="N2" s="2"/>
      <c r="O2" s="2"/>
      <c r="P2" s="2"/>
      <c r="Q2" s="2"/>
    </row>
    <row r="3" spans="1:18" ht="12.75" customHeight="1">
      <c r="A3" s="1120" t="s">
        <v>892</v>
      </c>
      <c r="B3" s="1120"/>
      <c r="C3" s="1120"/>
      <c r="D3" s="1120"/>
      <c r="E3" s="1120"/>
      <c r="F3" s="1120"/>
      <c r="G3" s="1120"/>
      <c r="H3" s="1120"/>
      <c r="I3" s="1120"/>
      <c r="J3" s="1120"/>
      <c r="K3" s="1120"/>
      <c r="L3" s="1120"/>
      <c r="M3" s="1120"/>
      <c r="N3" s="1120"/>
      <c r="O3" s="1120"/>
      <c r="P3" s="1120"/>
      <c r="Q3" s="1120"/>
      <c r="R3" s="486"/>
    </row>
    <row r="4" spans="1:17" ht="6" customHeight="1">
      <c r="A4" s="2"/>
      <c r="B4" s="2"/>
      <c r="C4" s="2"/>
      <c r="D4" s="2"/>
      <c r="E4" s="2"/>
      <c r="F4" s="2"/>
      <c r="G4" s="2"/>
      <c r="H4" s="2"/>
      <c r="I4" s="2"/>
      <c r="J4" s="2"/>
      <c r="K4" s="2"/>
      <c r="L4" s="2"/>
      <c r="M4" s="2"/>
      <c r="N4" s="2"/>
      <c r="O4" s="2"/>
      <c r="P4" s="2"/>
      <c r="Q4" s="2"/>
    </row>
    <row r="5" spans="1:18" ht="15" customHeight="1">
      <c r="A5" s="1240" t="s">
        <v>552</v>
      </c>
      <c r="B5" s="1240"/>
      <c r="C5" s="1217"/>
      <c r="D5" s="1222"/>
      <c r="E5" s="1214" t="s">
        <v>870</v>
      </c>
      <c r="F5" s="1215"/>
      <c r="G5" s="1215"/>
      <c r="H5" s="1215"/>
      <c r="I5" s="1215"/>
      <c r="J5" s="1215"/>
      <c r="K5" s="1215"/>
      <c r="L5" s="1215"/>
      <c r="M5" s="1411"/>
      <c r="N5" s="1216" t="s">
        <v>893</v>
      </c>
      <c r="O5" s="1415"/>
      <c r="P5" s="1217"/>
      <c r="Q5" s="1217"/>
      <c r="R5" s="487"/>
    </row>
    <row r="6" spans="1:18" ht="12.75" customHeight="1">
      <c r="A6" s="1213"/>
      <c r="B6" s="1213"/>
      <c r="C6" s="1213"/>
      <c r="D6" s="1224"/>
      <c r="E6" s="1334" t="s">
        <v>445</v>
      </c>
      <c r="F6" s="1334" t="s">
        <v>446</v>
      </c>
      <c r="G6" s="1334" t="s">
        <v>447</v>
      </c>
      <c r="H6" s="1218" t="s">
        <v>540</v>
      </c>
      <c r="I6" s="1219"/>
      <c r="J6" s="1219"/>
      <c r="K6" s="1219"/>
      <c r="L6" s="1219"/>
      <c r="M6" s="1225"/>
      <c r="N6" s="1248"/>
      <c r="O6" s="1223"/>
      <c r="P6" s="1223"/>
      <c r="Q6" s="1223"/>
      <c r="R6" s="486"/>
    </row>
    <row r="7" spans="1:18" ht="12.75" customHeight="1">
      <c r="A7" s="1213"/>
      <c r="B7" s="1213"/>
      <c r="C7" s="1213"/>
      <c r="D7" s="1224"/>
      <c r="E7" s="1226"/>
      <c r="F7" s="1226"/>
      <c r="G7" s="1226"/>
      <c r="H7" s="1416" t="s">
        <v>894</v>
      </c>
      <c r="I7" s="1224"/>
      <c r="J7" s="1416" t="s">
        <v>895</v>
      </c>
      <c r="K7" s="1417"/>
      <c r="L7" s="1223"/>
      <c r="M7" s="1224"/>
      <c r="N7" s="1248"/>
      <c r="O7" s="1223"/>
      <c r="P7" s="1223"/>
      <c r="Q7" s="1223"/>
      <c r="R7" s="486"/>
    </row>
    <row r="8" spans="1:18" ht="12.75" customHeight="1">
      <c r="A8" s="1213"/>
      <c r="B8" s="1213"/>
      <c r="C8" s="1213"/>
      <c r="D8" s="1224"/>
      <c r="E8" s="1226"/>
      <c r="F8" s="1226"/>
      <c r="G8" s="1226"/>
      <c r="H8" s="1218"/>
      <c r="I8" s="1225"/>
      <c r="J8" s="1218"/>
      <c r="K8" s="1219"/>
      <c r="L8" s="1219"/>
      <c r="M8" s="1225"/>
      <c r="N8" s="1218"/>
      <c r="O8" s="1219"/>
      <c r="P8" s="1219"/>
      <c r="Q8" s="1219"/>
      <c r="R8" s="486"/>
    </row>
    <row r="9" spans="1:18" ht="12.75" customHeight="1">
      <c r="A9" s="1219"/>
      <c r="B9" s="1219"/>
      <c r="C9" s="1219"/>
      <c r="D9" s="1225"/>
      <c r="E9" s="1221"/>
      <c r="F9" s="1221"/>
      <c r="G9" s="1221"/>
      <c r="H9" s="5" t="s">
        <v>591</v>
      </c>
      <c r="I9" s="5" t="s">
        <v>592</v>
      </c>
      <c r="J9" s="1214" t="s">
        <v>591</v>
      </c>
      <c r="K9" s="1411"/>
      <c r="L9" s="1214" t="s">
        <v>592</v>
      </c>
      <c r="M9" s="1411"/>
      <c r="N9" s="1218" t="s">
        <v>591</v>
      </c>
      <c r="O9" s="1225"/>
      <c r="P9" s="1218" t="s">
        <v>592</v>
      </c>
      <c r="Q9" s="1219"/>
      <c r="R9" s="271"/>
    </row>
    <row r="10" spans="1:18" ht="9" customHeight="1">
      <c r="A10" s="1217"/>
      <c r="B10" s="1217"/>
      <c r="C10" s="1217"/>
      <c r="D10" s="4"/>
      <c r="E10" s="272"/>
      <c r="F10" s="272"/>
      <c r="G10" s="272"/>
      <c r="H10" s="272"/>
      <c r="I10" s="272"/>
      <c r="J10" s="595"/>
      <c r="K10" s="4"/>
      <c r="L10" s="596"/>
      <c r="M10" s="4"/>
      <c r="N10" s="596"/>
      <c r="O10" s="4"/>
      <c r="P10" s="57"/>
      <c r="Q10" s="9"/>
      <c r="R10" s="265"/>
    </row>
    <row r="11" spans="1:18" ht="12" customHeight="1">
      <c r="A11" s="1236" t="s">
        <v>448</v>
      </c>
      <c r="B11" s="1236"/>
      <c r="C11" s="1236"/>
      <c r="D11" s="2" t="s">
        <v>400</v>
      </c>
      <c r="E11" s="597">
        <v>18682</v>
      </c>
      <c r="F11" s="597">
        <v>18383</v>
      </c>
      <c r="G11" s="598">
        <f aca="true" t="shared" si="0" ref="G11:G17">SUM(E11:F11)</f>
        <v>37065</v>
      </c>
      <c r="H11" s="597">
        <v>4579</v>
      </c>
      <c r="I11" s="597">
        <v>3172</v>
      </c>
      <c r="J11" s="599">
        <v>597</v>
      </c>
      <c r="K11" s="600"/>
      <c r="L11" s="601">
        <v>1026</v>
      </c>
      <c r="M11" s="600"/>
      <c r="N11" s="601">
        <v>2571</v>
      </c>
      <c r="O11" s="600"/>
      <c r="P11" s="601">
        <v>1467</v>
      </c>
      <c r="Q11" s="600"/>
      <c r="R11" s="602"/>
    </row>
    <row r="12" spans="1:20" ht="12" customHeight="1">
      <c r="A12" s="1238" t="s">
        <v>449</v>
      </c>
      <c r="B12" s="1236"/>
      <c r="C12" s="1236"/>
      <c r="D12" s="2" t="s">
        <v>400</v>
      </c>
      <c r="E12" s="597">
        <v>5023</v>
      </c>
      <c r="F12" s="597">
        <v>4828</v>
      </c>
      <c r="G12" s="598">
        <f t="shared" si="0"/>
        <v>9851</v>
      </c>
      <c r="H12" s="597">
        <v>1195</v>
      </c>
      <c r="I12" s="597">
        <v>862</v>
      </c>
      <c r="J12" s="599">
        <v>104</v>
      </c>
      <c r="K12" s="600"/>
      <c r="L12" s="601">
        <v>194</v>
      </c>
      <c r="M12" s="600"/>
      <c r="N12" s="601">
        <v>639</v>
      </c>
      <c r="O12" s="600"/>
      <c r="P12" s="601">
        <v>355</v>
      </c>
      <c r="Q12" s="600"/>
      <c r="R12" s="602"/>
      <c r="T12" s="233"/>
    </row>
    <row r="13" spans="1:18" ht="12" customHeight="1">
      <c r="A13" s="1236" t="s">
        <v>450</v>
      </c>
      <c r="B13" s="1236"/>
      <c r="C13" s="1236"/>
      <c r="D13" s="2" t="s">
        <v>400</v>
      </c>
      <c r="E13" s="597">
        <v>4430</v>
      </c>
      <c r="F13" s="597">
        <v>4370</v>
      </c>
      <c r="G13" s="598">
        <f t="shared" si="0"/>
        <v>8800</v>
      </c>
      <c r="H13" s="597">
        <v>1065</v>
      </c>
      <c r="I13" s="597">
        <v>781</v>
      </c>
      <c r="J13" s="599">
        <v>87</v>
      </c>
      <c r="K13" s="600"/>
      <c r="L13" s="601">
        <v>188</v>
      </c>
      <c r="M13" s="600"/>
      <c r="N13" s="601">
        <v>572</v>
      </c>
      <c r="O13" s="600"/>
      <c r="P13" s="601">
        <v>315</v>
      </c>
      <c r="Q13" s="600"/>
      <c r="R13" s="602"/>
    </row>
    <row r="14" spans="1:18" ht="12" customHeight="1">
      <c r="A14" s="1236" t="s">
        <v>451</v>
      </c>
      <c r="B14" s="1236"/>
      <c r="C14" s="1236"/>
      <c r="D14" s="2" t="s">
        <v>400</v>
      </c>
      <c r="E14" s="597">
        <v>3954</v>
      </c>
      <c r="F14" s="597">
        <v>4194</v>
      </c>
      <c r="G14" s="598">
        <f t="shared" si="0"/>
        <v>8148</v>
      </c>
      <c r="H14" s="597">
        <v>1065</v>
      </c>
      <c r="I14" s="597">
        <v>759</v>
      </c>
      <c r="J14" s="599">
        <v>94</v>
      </c>
      <c r="K14" s="600"/>
      <c r="L14" s="601">
        <v>199</v>
      </c>
      <c r="M14" s="600"/>
      <c r="N14" s="601">
        <v>573</v>
      </c>
      <c r="O14" s="600"/>
      <c r="P14" s="601">
        <v>291</v>
      </c>
      <c r="Q14" s="600"/>
      <c r="R14" s="602"/>
    </row>
    <row r="15" spans="1:18" ht="12" customHeight="1">
      <c r="A15" s="1236" t="s">
        <v>452</v>
      </c>
      <c r="B15" s="1236"/>
      <c r="C15" s="1236"/>
      <c r="D15" s="2" t="s">
        <v>400</v>
      </c>
      <c r="E15" s="597">
        <v>6677</v>
      </c>
      <c r="F15" s="597">
        <v>6511</v>
      </c>
      <c r="G15" s="598">
        <f t="shared" si="0"/>
        <v>13188</v>
      </c>
      <c r="H15" s="597">
        <v>1514</v>
      </c>
      <c r="I15" s="597">
        <v>1103</v>
      </c>
      <c r="J15" s="599">
        <v>197</v>
      </c>
      <c r="K15" s="600"/>
      <c r="L15" s="601">
        <v>280</v>
      </c>
      <c r="M15" s="600"/>
      <c r="N15" s="601">
        <v>819</v>
      </c>
      <c r="O15" s="600"/>
      <c r="P15" s="601">
        <v>518</v>
      </c>
      <c r="Q15" s="600"/>
      <c r="R15" s="602"/>
    </row>
    <row r="16" spans="1:18" ht="12" customHeight="1">
      <c r="A16" s="1236" t="s">
        <v>453</v>
      </c>
      <c r="B16" s="1236"/>
      <c r="C16" s="1236"/>
      <c r="D16" s="2" t="s">
        <v>400</v>
      </c>
      <c r="E16" s="597">
        <v>5121</v>
      </c>
      <c r="F16" s="597">
        <v>5038</v>
      </c>
      <c r="G16" s="598">
        <f t="shared" si="0"/>
        <v>10159</v>
      </c>
      <c r="H16" s="597">
        <v>1138</v>
      </c>
      <c r="I16" s="597">
        <v>885</v>
      </c>
      <c r="J16" s="599">
        <v>126</v>
      </c>
      <c r="K16" s="600"/>
      <c r="L16" s="601">
        <v>226</v>
      </c>
      <c r="M16" s="600"/>
      <c r="N16" s="601">
        <v>577</v>
      </c>
      <c r="O16" s="600"/>
      <c r="P16" s="601">
        <v>331</v>
      </c>
      <c r="Q16" s="600"/>
      <c r="R16" s="602"/>
    </row>
    <row r="17" spans="1:18" ht="12" customHeight="1">
      <c r="A17" s="1236" t="s">
        <v>454</v>
      </c>
      <c r="B17" s="1236"/>
      <c r="C17" s="1236"/>
      <c r="D17" s="2" t="s">
        <v>400</v>
      </c>
      <c r="E17" s="597">
        <v>7673</v>
      </c>
      <c r="F17" s="597">
        <v>7764</v>
      </c>
      <c r="G17" s="598">
        <f t="shared" si="0"/>
        <v>15437</v>
      </c>
      <c r="H17" s="597">
        <v>1833</v>
      </c>
      <c r="I17" s="597">
        <v>1342</v>
      </c>
      <c r="J17" s="599">
        <v>184</v>
      </c>
      <c r="K17" s="600"/>
      <c r="L17" s="601">
        <v>354</v>
      </c>
      <c r="M17" s="600"/>
      <c r="N17" s="601">
        <v>1016</v>
      </c>
      <c r="O17" s="600"/>
      <c r="P17" s="601">
        <v>570</v>
      </c>
      <c r="Q17" s="600"/>
      <c r="R17" s="602"/>
    </row>
    <row r="18" spans="1:18" ht="6" customHeight="1">
      <c r="A18" s="1414"/>
      <c r="B18" s="1414"/>
      <c r="C18" s="1414"/>
      <c r="D18" s="2" t="s">
        <v>400</v>
      </c>
      <c r="E18" s="598"/>
      <c r="F18" s="598"/>
      <c r="G18" s="598"/>
      <c r="H18" s="598"/>
      <c r="I18" s="598"/>
      <c r="J18" s="603"/>
      <c r="K18" s="600"/>
      <c r="L18" s="57"/>
      <c r="M18" s="600"/>
      <c r="N18" s="57"/>
      <c r="O18" s="600"/>
      <c r="P18" s="57"/>
      <c r="Q18" s="600"/>
      <c r="R18" s="602"/>
    </row>
    <row r="19" spans="1:18" ht="12" customHeight="1">
      <c r="A19" s="1413" t="s">
        <v>751</v>
      </c>
      <c r="B19" s="1413"/>
      <c r="C19" s="1413"/>
      <c r="D19" s="2" t="s">
        <v>400</v>
      </c>
      <c r="E19" s="605">
        <f aca="true" t="shared" si="1" ref="E19:J19">IF(SUM(E11:E17)=SUM(E21:E31),SUM(E11:E17),"Fehler")</f>
        <v>51560</v>
      </c>
      <c r="F19" s="605">
        <f t="shared" si="1"/>
        <v>51088</v>
      </c>
      <c r="G19" s="605">
        <f t="shared" si="1"/>
        <v>102648</v>
      </c>
      <c r="H19" s="605">
        <f t="shared" si="1"/>
        <v>12389</v>
      </c>
      <c r="I19" s="605">
        <f t="shared" si="1"/>
        <v>8904</v>
      </c>
      <c r="J19" s="606">
        <f t="shared" si="1"/>
        <v>1389</v>
      </c>
      <c r="K19" s="607"/>
      <c r="L19" s="606">
        <f>IF(SUM(L11:L17)=SUM(L21:L31),SUM(L11:L17),"Fehler")</f>
        <v>2467</v>
      </c>
      <c r="M19" s="607"/>
      <c r="N19" s="606">
        <f>IF(SUM(N11:N17)=SUM(N21:N31),SUM(N11:N17),"Fehler")</f>
        <v>6767</v>
      </c>
      <c r="O19" s="607"/>
      <c r="P19" s="606">
        <f>IF(SUM(P11:P17)=SUM(P21:P31),SUM(P11:P17),"Fehler")</f>
        <v>3847</v>
      </c>
      <c r="Q19" s="607"/>
      <c r="R19" s="607"/>
    </row>
    <row r="20" spans="1:18" ht="6" customHeight="1">
      <c r="A20" s="1213"/>
      <c r="B20" s="1213"/>
      <c r="C20" s="1213"/>
      <c r="D20" s="2" t="s">
        <v>400</v>
      </c>
      <c r="E20" s="598"/>
      <c r="F20" s="598"/>
      <c r="G20" s="598"/>
      <c r="H20" s="598"/>
      <c r="I20" s="598"/>
      <c r="J20" s="603"/>
      <c r="K20" s="600"/>
      <c r="L20" s="57"/>
      <c r="M20" s="600"/>
      <c r="N20" s="57"/>
      <c r="O20" s="600"/>
      <c r="P20" s="57"/>
      <c r="Q20" s="600"/>
      <c r="R20" s="602"/>
    </row>
    <row r="21" spans="1:18" ht="12" customHeight="1">
      <c r="A21" s="2" t="s">
        <v>871</v>
      </c>
      <c r="B21" s="1234" t="s">
        <v>557</v>
      </c>
      <c r="C21" s="1235"/>
      <c r="D21" s="2" t="s">
        <v>400</v>
      </c>
      <c r="E21" s="597">
        <v>4859</v>
      </c>
      <c r="F21" s="597">
        <v>4783</v>
      </c>
      <c r="G21" s="598">
        <f aca="true" t="shared" si="2" ref="G21:G28">SUM(E21:F21)</f>
        <v>9642</v>
      </c>
      <c r="H21" s="597">
        <v>1003</v>
      </c>
      <c r="I21" s="597">
        <v>698</v>
      </c>
      <c r="J21" s="599">
        <v>238</v>
      </c>
      <c r="K21" s="600"/>
      <c r="L21" s="601">
        <v>362</v>
      </c>
      <c r="M21" s="600"/>
      <c r="N21" s="601">
        <v>559</v>
      </c>
      <c r="O21" s="600"/>
      <c r="P21" s="601">
        <v>311</v>
      </c>
      <c r="Q21" s="600"/>
      <c r="R21" s="602"/>
    </row>
    <row r="22" spans="1:18" ht="12" customHeight="1">
      <c r="A22" s="76"/>
      <c r="B22" s="1234" t="s">
        <v>558</v>
      </c>
      <c r="C22" s="1235"/>
      <c r="D22" s="2" t="s">
        <v>400</v>
      </c>
      <c r="E22" s="597">
        <v>1816</v>
      </c>
      <c r="F22" s="597">
        <v>1824</v>
      </c>
      <c r="G22" s="598">
        <f t="shared" si="2"/>
        <v>3640</v>
      </c>
      <c r="H22" s="597">
        <v>359</v>
      </c>
      <c r="I22" s="597">
        <v>251</v>
      </c>
      <c r="J22" s="599">
        <v>62</v>
      </c>
      <c r="K22" s="600"/>
      <c r="L22" s="601">
        <v>100</v>
      </c>
      <c r="M22" s="600"/>
      <c r="N22" s="601">
        <v>193</v>
      </c>
      <c r="O22" s="600"/>
      <c r="P22" s="601">
        <v>113</v>
      </c>
      <c r="Q22" s="600"/>
      <c r="R22" s="602"/>
    </row>
    <row r="23" spans="1:18" ht="12" customHeight="1">
      <c r="A23" s="76"/>
      <c r="B23" s="1234" t="s">
        <v>559</v>
      </c>
      <c r="C23" s="1235"/>
      <c r="D23" s="2" t="s">
        <v>400</v>
      </c>
      <c r="E23" s="597">
        <v>1015</v>
      </c>
      <c r="F23" s="597">
        <v>1065</v>
      </c>
      <c r="G23" s="598">
        <f t="shared" si="2"/>
        <v>2080</v>
      </c>
      <c r="H23" s="597">
        <v>212</v>
      </c>
      <c r="I23" s="597">
        <v>170</v>
      </c>
      <c r="J23" s="599">
        <v>33</v>
      </c>
      <c r="K23" s="600"/>
      <c r="L23" s="601">
        <v>66</v>
      </c>
      <c r="M23" s="600"/>
      <c r="N23" s="601">
        <v>70</v>
      </c>
      <c r="O23" s="600"/>
      <c r="P23" s="601">
        <v>37</v>
      </c>
      <c r="Q23" s="600"/>
      <c r="R23" s="602"/>
    </row>
    <row r="24" spans="1:18" ht="12" customHeight="1">
      <c r="A24" s="76"/>
      <c r="B24" s="1234" t="s">
        <v>560</v>
      </c>
      <c r="C24" s="1235"/>
      <c r="D24" s="2" t="s">
        <v>400</v>
      </c>
      <c r="E24" s="597">
        <v>371</v>
      </c>
      <c r="F24" s="597">
        <v>383</v>
      </c>
      <c r="G24" s="598">
        <f t="shared" si="2"/>
        <v>754</v>
      </c>
      <c r="H24" s="597">
        <v>75</v>
      </c>
      <c r="I24" s="597">
        <v>56</v>
      </c>
      <c r="J24" s="599">
        <v>18</v>
      </c>
      <c r="K24" s="600"/>
      <c r="L24" s="601">
        <v>26</v>
      </c>
      <c r="M24" s="600"/>
      <c r="N24" s="601">
        <v>37</v>
      </c>
      <c r="O24" s="600"/>
      <c r="P24" s="601">
        <v>18</v>
      </c>
      <c r="Q24" s="600"/>
      <c r="R24" s="602"/>
    </row>
    <row r="25" spans="1:18" ht="12" customHeight="1">
      <c r="A25" s="76"/>
      <c r="B25" s="1234" t="s">
        <v>561</v>
      </c>
      <c r="C25" s="1235"/>
      <c r="D25" s="2" t="s">
        <v>400</v>
      </c>
      <c r="E25" s="597">
        <v>501</v>
      </c>
      <c r="F25" s="597">
        <v>499</v>
      </c>
      <c r="G25" s="598">
        <f t="shared" si="2"/>
        <v>1000</v>
      </c>
      <c r="H25" s="597">
        <v>110</v>
      </c>
      <c r="I25" s="597">
        <v>64</v>
      </c>
      <c r="J25" s="599">
        <v>12</v>
      </c>
      <c r="K25" s="600"/>
      <c r="L25" s="601">
        <v>30</v>
      </c>
      <c r="M25" s="600"/>
      <c r="N25" s="601">
        <v>54</v>
      </c>
      <c r="O25" s="600"/>
      <c r="P25" s="601">
        <v>36</v>
      </c>
      <c r="Q25" s="600"/>
      <c r="R25" s="602"/>
    </row>
    <row r="26" spans="1:18" ht="12" customHeight="1">
      <c r="A26" s="76"/>
      <c r="B26" s="1234" t="s">
        <v>562</v>
      </c>
      <c r="C26" s="1235"/>
      <c r="D26" s="2" t="s">
        <v>400</v>
      </c>
      <c r="E26" s="597">
        <v>549</v>
      </c>
      <c r="F26" s="597">
        <v>550</v>
      </c>
      <c r="G26" s="598">
        <f t="shared" si="2"/>
        <v>1099</v>
      </c>
      <c r="H26" s="597">
        <v>151</v>
      </c>
      <c r="I26" s="597">
        <v>107</v>
      </c>
      <c r="J26" s="599">
        <v>19</v>
      </c>
      <c r="K26" s="600"/>
      <c r="L26" s="601">
        <v>24</v>
      </c>
      <c r="M26" s="600"/>
      <c r="N26" s="601">
        <v>68</v>
      </c>
      <c r="O26" s="600"/>
      <c r="P26" s="601">
        <v>63</v>
      </c>
      <c r="Q26" s="600"/>
      <c r="R26" s="602"/>
    </row>
    <row r="27" spans="1:18" ht="12" customHeight="1">
      <c r="A27" s="76"/>
      <c r="B27" s="1234" t="s">
        <v>563</v>
      </c>
      <c r="C27" s="1235"/>
      <c r="D27" s="2" t="s">
        <v>400</v>
      </c>
      <c r="E27" s="597">
        <v>423</v>
      </c>
      <c r="F27" s="597">
        <v>414</v>
      </c>
      <c r="G27" s="598">
        <f t="shared" si="2"/>
        <v>837</v>
      </c>
      <c r="H27" s="597">
        <v>89</v>
      </c>
      <c r="I27" s="597">
        <v>63</v>
      </c>
      <c r="J27" s="599">
        <v>12</v>
      </c>
      <c r="K27" s="600"/>
      <c r="L27" s="601">
        <v>21</v>
      </c>
      <c r="M27" s="600"/>
      <c r="N27" s="601">
        <v>53</v>
      </c>
      <c r="O27" s="600"/>
      <c r="P27" s="601">
        <v>37</v>
      </c>
      <c r="Q27" s="600"/>
      <c r="R27" s="602"/>
    </row>
    <row r="28" spans="1:18" ht="12" customHeight="1">
      <c r="A28" s="76"/>
      <c r="B28" s="1234" t="s">
        <v>564</v>
      </c>
      <c r="C28" s="1235"/>
      <c r="D28" s="2" t="s">
        <v>400</v>
      </c>
      <c r="E28" s="597">
        <v>440</v>
      </c>
      <c r="F28" s="597">
        <v>406</v>
      </c>
      <c r="G28" s="598">
        <f t="shared" si="2"/>
        <v>846</v>
      </c>
      <c r="H28" s="597">
        <v>94</v>
      </c>
      <c r="I28" s="597">
        <v>73</v>
      </c>
      <c r="J28" s="599">
        <v>15</v>
      </c>
      <c r="K28" s="600"/>
      <c r="L28" s="601">
        <v>17</v>
      </c>
      <c r="M28" s="600"/>
      <c r="N28" s="601">
        <v>46</v>
      </c>
      <c r="O28" s="600"/>
      <c r="P28" s="601">
        <v>32</v>
      </c>
      <c r="Q28" s="600"/>
      <c r="R28" s="602"/>
    </row>
    <row r="29" spans="1:18" ht="12" customHeight="1">
      <c r="A29" s="76"/>
      <c r="B29" s="284" t="s">
        <v>872</v>
      </c>
      <c r="C29" s="2"/>
      <c r="D29" s="2" t="s">
        <v>400</v>
      </c>
      <c r="E29" s="598"/>
      <c r="F29" s="598"/>
      <c r="G29" s="598"/>
      <c r="H29" s="598"/>
      <c r="I29" s="598"/>
      <c r="J29" s="603"/>
      <c r="K29" s="600"/>
      <c r="L29" s="57"/>
      <c r="M29" s="600"/>
      <c r="N29" s="57"/>
      <c r="O29" s="600"/>
      <c r="P29" s="57"/>
      <c r="Q29" s="600"/>
      <c r="R29" s="602"/>
    </row>
    <row r="30" spans="1:18" ht="12" customHeight="1">
      <c r="A30" s="76"/>
      <c r="B30" s="76"/>
      <c r="C30" s="281" t="s">
        <v>855</v>
      </c>
      <c r="D30" s="2" t="s">
        <v>400</v>
      </c>
      <c r="E30" s="597">
        <v>3256</v>
      </c>
      <c r="F30" s="597">
        <v>3328</v>
      </c>
      <c r="G30" s="598">
        <f>SUM(E30:F30)</f>
        <v>6584</v>
      </c>
      <c r="H30" s="597">
        <v>791</v>
      </c>
      <c r="I30" s="597">
        <v>625</v>
      </c>
      <c r="J30" s="599">
        <v>75</v>
      </c>
      <c r="K30" s="600"/>
      <c r="L30" s="601">
        <v>153</v>
      </c>
      <c r="M30" s="600"/>
      <c r="N30" s="601">
        <v>446</v>
      </c>
      <c r="O30" s="600"/>
      <c r="P30" s="601">
        <v>261</v>
      </c>
      <c r="Q30" s="600"/>
      <c r="R30" s="602"/>
    </row>
    <row r="31" spans="1:18" ht="12" customHeight="1">
      <c r="A31" s="76"/>
      <c r="B31" s="1236" t="s">
        <v>566</v>
      </c>
      <c r="C31" s="1237"/>
      <c r="D31" s="2" t="s">
        <v>400</v>
      </c>
      <c r="E31" s="597">
        <v>38330</v>
      </c>
      <c r="F31" s="597">
        <v>37836</v>
      </c>
      <c r="G31" s="598">
        <f>SUM(E31:F31)</f>
        <v>76166</v>
      </c>
      <c r="H31" s="597">
        <v>9505</v>
      </c>
      <c r="I31" s="597">
        <v>6797</v>
      </c>
      <c r="J31" s="599">
        <v>905</v>
      </c>
      <c r="K31" s="600"/>
      <c r="L31" s="601">
        <v>1668</v>
      </c>
      <c r="M31" s="600"/>
      <c r="N31" s="601">
        <v>5241</v>
      </c>
      <c r="O31" s="600"/>
      <c r="P31" s="601">
        <v>2939</v>
      </c>
      <c r="Q31" s="600"/>
      <c r="R31" s="602"/>
    </row>
    <row r="32" spans="1:18" ht="6" customHeight="1">
      <c r="A32" s="1213"/>
      <c r="B32" s="1213"/>
      <c r="C32" s="1213"/>
      <c r="D32" s="2" t="s">
        <v>400</v>
      </c>
      <c r="E32" s="598"/>
      <c r="F32" s="598"/>
      <c r="G32" s="598"/>
      <c r="H32" s="598"/>
      <c r="I32" s="598"/>
      <c r="J32" s="603"/>
      <c r="K32" s="600"/>
      <c r="L32" s="57"/>
      <c r="M32" s="600"/>
      <c r="N32" s="57"/>
      <c r="O32" s="600"/>
      <c r="P32" s="57"/>
      <c r="Q32" s="600"/>
      <c r="R32" s="602"/>
    </row>
    <row r="33" spans="1:18" ht="12" customHeight="1">
      <c r="A33" s="284" t="s">
        <v>822</v>
      </c>
      <c r="B33" s="2"/>
      <c r="C33" s="2"/>
      <c r="D33" s="2" t="s">
        <v>400</v>
      </c>
      <c r="E33" s="598"/>
      <c r="F33" s="598"/>
      <c r="G33" s="598"/>
      <c r="H33" s="598"/>
      <c r="I33" s="598"/>
      <c r="J33" s="603"/>
      <c r="K33" s="600"/>
      <c r="L33" s="57"/>
      <c r="M33" s="600"/>
      <c r="N33" s="57"/>
      <c r="O33" s="600"/>
      <c r="P33" s="57"/>
      <c r="Q33" s="600"/>
      <c r="R33" s="602"/>
    </row>
    <row r="34" spans="1:23" ht="12" customHeight="1">
      <c r="A34" s="2"/>
      <c r="B34" s="1245" t="s">
        <v>402</v>
      </c>
      <c r="C34" s="1237"/>
      <c r="D34" s="2" t="s">
        <v>400</v>
      </c>
      <c r="E34" s="597">
        <v>1844</v>
      </c>
      <c r="F34" s="597">
        <v>1749</v>
      </c>
      <c r="G34" s="598">
        <f>SUM(E34:F34)</f>
        <v>3593</v>
      </c>
      <c r="H34" s="597">
        <v>427</v>
      </c>
      <c r="I34" s="597">
        <v>245</v>
      </c>
      <c r="J34" s="599">
        <v>106</v>
      </c>
      <c r="K34" s="600"/>
      <c r="L34" s="601">
        <v>196</v>
      </c>
      <c r="M34" s="600"/>
      <c r="N34" s="601">
        <v>41</v>
      </c>
      <c r="O34" s="600"/>
      <c r="P34" s="601">
        <v>24</v>
      </c>
      <c r="Q34" s="600"/>
      <c r="R34" s="602"/>
      <c r="W34" s="608"/>
    </row>
    <row r="35" spans="1:18" ht="6" customHeight="1">
      <c r="A35" s="1213"/>
      <c r="B35" s="1213"/>
      <c r="C35" s="1213"/>
      <c r="D35" s="2" t="s">
        <v>400</v>
      </c>
      <c r="E35" s="598"/>
      <c r="F35" s="598"/>
      <c r="G35" s="598"/>
      <c r="H35" s="598"/>
      <c r="I35" s="598"/>
      <c r="J35" s="603"/>
      <c r="K35" s="600"/>
      <c r="L35" s="57"/>
      <c r="M35" s="600"/>
      <c r="N35" s="57"/>
      <c r="O35" s="600"/>
      <c r="P35" s="57"/>
      <c r="Q35" s="600"/>
      <c r="R35" s="602"/>
    </row>
    <row r="36" spans="1:18" ht="12">
      <c r="A36" s="2"/>
      <c r="B36" s="2"/>
      <c r="C36" s="45" t="s">
        <v>764</v>
      </c>
      <c r="D36" s="2" t="s">
        <v>400</v>
      </c>
      <c r="E36" s="597">
        <v>54734</v>
      </c>
      <c r="F36" s="597">
        <v>54114</v>
      </c>
      <c r="G36" s="597">
        <v>108848</v>
      </c>
      <c r="H36" s="597">
        <v>9497</v>
      </c>
      <c r="I36" s="597">
        <v>6354</v>
      </c>
      <c r="J36" s="609">
        <v>347</v>
      </c>
      <c r="K36" s="610" t="s">
        <v>873</v>
      </c>
      <c r="L36" s="609">
        <v>657</v>
      </c>
      <c r="M36" s="610" t="s">
        <v>873</v>
      </c>
      <c r="N36" s="609">
        <v>6164</v>
      </c>
      <c r="O36" s="610" t="s">
        <v>874</v>
      </c>
      <c r="P36" s="609">
        <v>3502</v>
      </c>
      <c r="Q36" s="610" t="s">
        <v>874</v>
      </c>
      <c r="R36" s="611"/>
    </row>
    <row r="37" spans="1:22" ht="6" customHeight="1">
      <c r="A37" s="47" t="s">
        <v>408</v>
      </c>
      <c r="B37" s="9"/>
      <c r="C37" s="9"/>
      <c r="D37" s="9"/>
      <c r="E37" s="9"/>
      <c r="F37" s="9"/>
      <c r="G37" s="9"/>
      <c r="H37" s="9"/>
      <c r="I37" s="9"/>
      <c r="J37" s="9"/>
      <c r="K37" s="9"/>
      <c r="L37" s="2"/>
      <c r="M37" s="2"/>
      <c r="N37" s="2"/>
      <c r="O37" s="2"/>
      <c r="P37" s="2"/>
      <c r="Q37" s="2"/>
      <c r="R37"/>
      <c r="S37"/>
      <c r="T37"/>
      <c r="U37"/>
      <c r="V37"/>
    </row>
    <row r="38" spans="1:17" ht="11.25" customHeight="1">
      <c r="A38" s="1412" t="s">
        <v>921</v>
      </c>
      <c r="B38" s="1412"/>
      <c r="C38" s="1412"/>
      <c r="D38" s="1412"/>
      <c r="E38" s="1412"/>
      <c r="F38" s="1412"/>
      <c r="G38" s="1412"/>
      <c r="H38" s="1412"/>
      <c r="I38" s="1412"/>
      <c r="J38" s="1412"/>
      <c r="K38" s="1412"/>
      <c r="L38" s="1412"/>
      <c r="M38" s="1412"/>
      <c r="N38" s="1412"/>
      <c r="O38" s="1412"/>
      <c r="P38" s="1412"/>
      <c r="Q38" s="1412"/>
    </row>
    <row r="39" spans="1:17" ht="11.25">
      <c r="A39" s="1412"/>
      <c r="B39" s="1412"/>
      <c r="C39" s="1412"/>
      <c r="D39" s="1412"/>
      <c r="E39" s="1412"/>
      <c r="F39" s="1412"/>
      <c r="G39" s="1412"/>
      <c r="H39" s="1412"/>
      <c r="I39" s="1412"/>
      <c r="J39" s="1412"/>
      <c r="K39" s="1412"/>
      <c r="L39" s="1412"/>
      <c r="M39" s="1412"/>
      <c r="N39" s="1412"/>
      <c r="O39" s="1412"/>
      <c r="P39" s="1412"/>
      <c r="Q39" s="1412"/>
    </row>
    <row r="41" spans="19:32" ht="14.25" customHeight="1">
      <c r="S41" s="1120" t="s">
        <v>875</v>
      </c>
      <c r="T41" s="1120"/>
      <c r="U41" s="1120"/>
      <c r="V41" s="1120"/>
      <c r="W41" s="1120"/>
      <c r="X41" s="1120"/>
      <c r="Y41" s="1120"/>
      <c r="Z41" s="1120"/>
      <c r="AA41" s="1120"/>
      <c r="AB41" s="1120"/>
      <c r="AC41" s="1120"/>
      <c r="AD41" s="1120"/>
      <c r="AE41" s="1120"/>
      <c r="AF41" s="1120"/>
    </row>
    <row r="42" spans="19:32" ht="6" customHeight="1">
      <c r="S42" s="2"/>
      <c r="T42" s="2"/>
      <c r="U42" s="2"/>
      <c r="V42" s="2"/>
      <c r="W42" s="2"/>
      <c r="X42" s="2"/>
      <c r="Y42" s="2"/>
      <c r="Z42" s="2"/>
      <c r="AA42" s="2"/>
      <c r="AB42" s="2"/>
      <c r="AC42" s="2"/>
      <c r="AD42" s="2"/>
      <c r="AE42" s="2"/>
      <c r="AF42" s="2"/>
    </row>
    <row r="43" spans="19:32" ht="12.75" customHeight="1">
      <c r="S43" s="1240" t="s">
        <v>876</v>
      </c>
      <c r="T43" s="1240"/>
      <c r="U43" s="1172"/>
      <c r="V43" s="1171" t="s">
        <v>508</v>
      </c>
      <c r="W43" s="1172"/>
      <c r="X43" s="1230" t="s">
        <v>877</v>
      </c>
      <c r="Y43" s="1214" t="s">
        <v>878</v>
      </c>
      <c r="Z43" s="1215"/>
      <c r="AA43" s="1215"/>
      <c r="AB43" s="1215"/>
      <c r="AC43" s="1215"/>
      <c r="AD43" s="1215"/>
      <c r="AE43" s="1215"/>
      <c r="AF43" s="1215"/>
    </row>
    <row r="44" spans="19:32" ht="12.75" customHeight="1">
      <c r="S44" s="1241"/>
      <c r="T44" s="1241"/>
      <c r="U44" s="1174"/>
      <c r="V44" s="1173"/>
      <c r="W44" s="1174"/>
      <c r="X44" s="1226"/>
      <c r="Y44" s="1171" t="s">
        <v>722</v>
      </c>
      <c r="Z44" s="1172"/>
      <c r="AA44" s="1230">
        <v>5</v>
      </c>
      <c r="AB44" s="1230">
        <v>6</v>
      </c>
      <c r="AC44" s="1230">
        <v>7</v>
      </c>
      <c r="AD44" s="1230">
        <v>8</v>
      </c>
      <c r="AE44" s="1230">
        <v>9</v>
      </c>
      <c r="AF44" s="1171">
        <v>10</v>
      </c>
    </row>
    <row r="45" spans="19:32" ht="3.75" customHeight="1">
      <c r="S45" s="1242"/>
      <c r="T45" s="1242"/>
      <c r="U45" s="1169"/>
      <c r="V45" s="1168"/>
      <c r="W45" s="1169"/>
      <c r="X45" s="1221"/>
      <c r="Y45" s="1168"/>
      <c r="Z45" s="1169"/>
      <c r="AA45" s="1335"/>
      <c r="AB45" s="1335"/>
      <c r="AC45" s="1335"/>
      <c r="AD45" s="1335"/>
      <c r="AE45" s="1335"/>
      <c r="AF45" s="1168"/>
    </row>
    <row r="46" spans="19:32" ht="6" customHeight="1">
      <c r="S46" s="4"/>
      <c r="T46" s="4"/>
      <c r="U46" s="4"/>
      <c r="V46" s="272"/>
      <c r="W46" s="4"/>
      <c r="X46" s="272"/>
      <c r="Y46" s="595"/>
      <c r="Z46" s="4"/>
      <c r="AA46" s="272"/>
      <c r="AB46" s="272"/>
      <c r="AC46" s="272"/>
      <c r="AD46" s="272"/>
      <c r="AE46" s="272"/>
      <c r="AF46" s="272"/>
    </row>
    <row r="47" spans="19:34" ht="11.25">
      <c r="S47" s="284" t="s">
        <v>879</v>
      </c>
      <c r="T47" s="2"/>
      <c r="U47" s="2"/>
      <c r="V47" s="6"/>
      <c r="W47" s="9" t="s">
        <v>513</v>
      </c>
      <c r="X47" s="598">
        <f>SUM(Y47:AF47)</f>
        <v>106911</v>
      </c>
      <c r="Y47" s="599">
        <v>80218</v>
      </c>
      <c r="Z47" s="600"/>
      <c r="AA47" s="597">
        <v>17759</v>
      </c>
      <c r="AB47" s="597">
        <v>1489</v>
      </c>
      <c r="AC47" s="597">
        <v>2814</v>
      </c>
      <c r="AD47" s="597">
        <v>1890</v>
      </c>
      <c r="AE47" s="597">
        <v>2130</v>
      </c>
      <c r="AF47" s="597">
        <v>611</v>
      </c>
      <c r="AG47" s="265"/>
      <c r="AH47" s="265"/>
    </row>
    <row r="48" spans="19:34" ht="11.25" customHeight="1">
      <c r="S48" s="2"/>
      <c r="T48" s="612" t="s">
        <v>880</v>
      </c>
      <c r="U48" s="613"/>
      <c r="V48" s="6"/>
      <c r="W48" s="9" t="s">
        <v>406</v>
      </c>
      <c r="X48" s="598">
        <f>SUM(Y48:AF48)</f>
        <v>101943</v>
      </c>
      <c r="Y48" s="599">
        <v>79136</v>
      </c>
      <c r="Z48" s="600"/>
      <c r="AA48" s="597">
        <v>15330</v>
      </c>
      <c r="AB48" s="597">
        <v>1182</v>
      </c>
      <c r="AC48" s="597">
        <v>2398</v>
      </c>
      <c r="AD48" s="597">
        <v>1595</v>
      </c>
      <c r="AE48" s="597">
        <v>1711</v>
      </c>
      <c r="AF48" s="597">
        <v>591</v>
      </c>
      <c r="AG48" s="265"/>
      <c r="AH48" s="265"/>
    </row>
    <row r="49" spans="19:34" ht="11.25">
      <c r="S49" s="2"/>
      <c r="T49" s="2"/>
      <c r="U49" s="2"/>
      <c r="V49" s="6"/>
      <c r="W49" s="9" t="s">
        <v>405</v>
      </c>
      <c r="X49" s="598">
        <f aca="true" t="shared" si="3" ref="X49:AF49">SUM(X47:X48)</f>
        <v>208854</v>
      </c>
      <c r="Y49" s="603">
        <f t="shared" si="3"/>
        <v>159354</v>
      </c>
      <c r="Z49" s="600">
        <f t="shared" si="3"/>
        <v>0</v>
      </c>
      <c r="AA49" s="598">
        <f t="shared" si="3"/>
        <v>33089</v>
      </c>
      <c r="AB49" s="598">
        <f t="shared" si="3"/>
        <v>2671</v>
      </c>
      <c r="AC49" s="598">
        <f t="shared" si="3"/>
        <v>5212</v>
      </c>
      <c r="AD49" s="598">
        <f t="shared" si="3"/>
        <v>3485</v>
      </c>
      <c r="AE49" s="598">
        <f t="shared" si="3"/>
        <v>3841</v>
      </c>
      <c r="AF49" s="598">
        <f t="shared" si="3"/>
        <v>1202</v>
      </c>
      <c r="AH49" s="265"/>
    </row>
    <row r="50" spans="19:32" ht="6" customHeight="1">
      <c r="S50" s="2"/>
      <c r="T50" s="2"/>
      <c r="U50" s="2"/>
      <c r="V50" s="6"/>
      <c r="W50" s="9"/>
      <c r="X50" s="598"/>
      <c r="Y50" s="603"/>
      <c r="Z50" s="600"/>
      <c r="AA50" s="598"/>
      <c r="AB50" s="598"/>
      <c r="AC50" s="598"/>
      <c r="AD50" s="598"/>
      <c r="AE50" s="598"/>
      <c r="AF50" s="598"/>
    </row>
    <row r="51" spans="19:34" ht="11.25">
      <c r="S51" s="284" t="s">
        <v>881</v>
      </c>
      <c r="T51" s="2"/>
      <c r="U51" s="2"/>
      <c r="V51" s="6"/>
      <c r="W51" s="9" t="s">
        <v>513</v>
      </c>
      <c r="X51" s="598">
        <f>SUM(Y51:AF51)</f>
        <v>1714</v>
      </c>
      <c r="Y51" s="599">
        <v>884</v>
      </c>
      <c r="Z51" s="600"/>
      <c r="AA51" s="597">
        <v>492</v>
      </c>
      <c r="AB51" s="597">
        <v>120</v>
      </c>
      <c r="AC51" s="597">
        <v>125</v>
      </c>
      <c r="AD51" s="597">
        <v>44</v>
      </c>
      <c r="AE51" s="597">
        <v>46</v>
      </c>
      <c r="AF51" s="597">
        <v>3</v>
      </c>
      <c r="AH51" s="265"/>
    </row>
    <row r="52" spans="19:34" ht="11.25">
      <c r="S52" s="2"/>
      <c r="T52" s="612" t="s">
        <v>882</v>
      </c>
      <c r="U52" s="612"/>
      <c r="V52" s="6"/>
      <c r="W52" s="9" t="s">
        <v>406</v>
      </c>
      <c r="X52" s="598">
        <f>SUM(Y52:AF52)</f>
        <v>858</v>
      </c>
      <c r="Y52" s="599">
        <v>382</v>
      </c>
      <c r="Z52" s="600"/>
      <c r="AA52" s="597">
        <v>264</v>
      </c>
      <c r="AB52" s="597">
        <v>63</v>
      </c>
      <c r="AC52" s="597">
        <v>82</v>
      </c>
      <c r="AD52" s="597">
        <v>30</v>
      </c>
      <c r="AE52" s="597">
        <v>36</v>
      </c>
      <c r="AF52" s="597">
        <v>1</v>
      </c>
      <c r="AH52" s="265"/>
    </row>
    <row r="53" spans="19:32" ht="11.25">
      <c r="S53" s="2"/>
      <c r="T53" s="2"/>
      <c r="U53" s="2"/>
      <c r="V53" s="6"/>
      <c r="W53" s="9" t="s">
        <v>405</v>
      </c>
      <c r="X53" s="598">
        <f aca="true" t="shared" si="4" ref="X53:AF53">SUM(X51:X52)</f>
        <v>2572</v>
      </c>
      <c r="Y53" s="603">
        <f t="shared" si="4"/>
        <v>1266</v>
      </c>
      <c r="Z53" s="600">
        <f t="shared" si="4"/>
        <v>0</v>
      </c>
      <c r="AA53" s="598">
        <f t="shared" si="4"/>
        <v>756</v>
      </c>
      <c r="AB53" s="598">
        <f t="shared" si="4"/>
        <v>183</v>
      </c>
      <c r="AC53" s="598">
        <f t="shared" si="4"/>
        <v>207</v>
      </c>
      <c r="AD53" s="598">
        <f t="shared" si="4"/>
        <v>74</v>
      </c>
      <c r="AE53" s="598">
        <f t="shared" si="4"/>
        <v>82</v>
      </c>
      <c r="AF53" s="598">
        <f t="shared" si="4"/>
        <v>4</v>
      </c>
    </row>
    <row r="54" spans="19:32" ht="6" customHeight="1">
      <c r="S54" s="2"/>
      <c r="T54" s="2"/>
      <c r="U54" s="2"/>
      <c r="V54" s="6"/>
      <c r="W54" s="9"/>
      <c r="X54" s="598"/>
      <c r="Y54" s="603"/>
      <c r="Z54" s="600"/>
      <c r="AA54" s="598"/>
      <c r="AB54" s="598"/>
      <c r="AC54" s="598"/>
      <c r="AD54" s="598"/>
      <c r="AE54" s="598"/>
      <c r="AF54" s="598"/>
    </row>
    <row r="55" spans="19:34" ht="11.25">
      <c r="S55" s="284" t="s">
        <v>883</v>
      </c>
      <c r="T55" s="2"/>
      <c r="U55" s="2"/>
      <c r="V55" s="6"/>
      <c r="W55" s="9" t="s">
        <v>513</v>
      </c>
      <c r="X55" s="598">
        <f>SUM(Y55:AF55)</f>
        <v>2364</v>
      </c>
      <c r="Y55" s="599">
        <v>0</v>
      </c>
      <c r="Z55" s="600"/>
      <c r="AA55" s="597">
        <v>5</v>
      </c>
      <c r="AB55" s="597">
        <v>284</v>
      </c>
      <c r="AC55" s="597">
        <v>383</v>
      </c>
      <c r="AD55" s="597">
        <v>589</v>
      </c>
      <c r="AE55" s="597">
        <v>830</v>
      </c>
      <c r="AF55" s="597">
        <v>273</v>
      </c>
      <c r="AH55" s="265"/>
    </row>
    <row r="56" spans="19:34" ht="11.25">
      <c r="S56" s="2"/>
      <c r="T56" s="612" t="s">
        <v>884</v>
      </c>
      <c r="U56" s="612"/>
      <c r="V56" s="6"/>
      <c r="W56" s="9" t="s">
        <v>406</v>
      </c>
      <c r="X56" s="598">
        <f>SUM(Y56:AF56)</f>
        <v>1362</v>
      </c>
      <c r="Y56" s="599">
        <v>0</v>
      </c>
      <c r="Z56" s="600"/>
      <c r="AA56" s="597">
        <v>6</v>
      </c>
      <c r="AB56" s="597">
        <v>149</v>
      </c>
      <c r="AC56" s="597">
        <v>217</v>
      </c>
      <c r="AD56" s="597">
        <v>329</v>
      </c>
      <c r="AE56" s="597">
        <v>523</v>
      </c>
      <c r="AF56" s="597">
        <v>138</v>
      </c>
      <c r="AH56" s="265"/>
    </row>
    <row r="57" spans="19:32" ht="11.25">
      <c r="S57" s="2"/>
      <c r="T57" s="2"/>
      <c r="U57" s="2"/>
      <c r="V57" s="6"/>
      <c r="W57" s="9" t="s">
        <v>405</v>
      </c>
      <c r="X57" s="598">
        <f aca="true" t="shared" si="5" ref="X57:AF57">SUM(X55:X56)</f>
        <v>3726</v>
      </c>
      <c r="Y57" s="603">
        <f t="shared" si="5"/>
        <v>0</v>
      </c>
      <c r="Z57" s="600">
        <f t="shared" si="5"/>
        <v>0</v>
      </c>
      <c r="AA57" s="598">
        <f t="shared" si="5"/>
        <v>11</v>
      </c>
      <c r="AB57" s="598">
        <f t="shared" si="5"/>
        <v>433</v>
      </c>
      <c r="AC57" s="598">
        <f t="shared" si="5"/>
        <v>600</v>
      </c>
      <c r="AD57" s="598">
        <f t="shared" si="5"/>
        <v>918</v>
      </c>
      <c r="AE57" s="598">
        <f t="shared" si="5"/>
        <v>1353</v>
      </c>
      <c r="AF57" s="598">
        <f t="shared" si="5"/>
        <v>411</v>
      </c>
    </row>
    <row r="58" spans="19:32" ht="6" customHeight="1">
      <c r="S58" s="2"/>
      <c r="T58" s="2"/>
      <c r="U58" s="2"/>
      <c r="V58" s="6"/>
      <c r="W58" s="9"/>
      <c r="X58" s="598"/>
      <c r="Y58" s="603"/>
      <c r="Z58" s="600"/>
      <c r="AA58" s="598"/>
      <c r="AB58" s="598"/>
      <c r="AC58" s="598"/>
      <c r="AD58" s="598"/>
      <c r="AE58" s="598"/>
      <c r="AF58" s="598"/>
    </row>
    <row r="59" spans="19:34" ht="11.25">
      <c r="S59" s="284" t="s">
        <v>885</v>
      </c>
      <c r="T59" s="2"/>
      <c r="U59" s="2"/>
      <c r="V59" s="6"/>
      <c r="W59" s="9" t="s">
        <v>513</v>
      </c>
      <c r="X59" s="598">
        <f>SUM(Y59:AF59)</f>
        <v>641</v>
      </c>
      <c r="Y59" s="599">
        <v>28</v>
      </c>
      <c r="Z59" s="600"/>
      <c r="AA59" s="597">
        <v>6</v>
      </c>
      <c r="AB59" s="597">
        <v>57</v>
      </c>
      <c r="AC59" s="597">
        <v>127</v>
      </c>
      <c r="AD59" s="597">
        <v>70</v>
      </c>
      <c r="AE59" s="597">
        <v>135</v>
      </c>
      <c r="AF59" s="597">
        <v>218</v>
      </c>
      <c r="AH59" s="265"/>
    </row>
    <row r="60" spans="19:34" ht="11.25">
      <c r="S60" s="2"/>
      <c r="T60" s="284" t="s">
        <v>886</v>
      </c>
      <c r="U60" s="2"/>
      <c r="V60" s="6"/>
      <c r="W60" s="9" t="s">
        <v>406</v>
      </c>
      <c r="X60" s="598">
        <f>SUM(Y60:AF60)</f>
        <v>380</v>
      </c>
      <c r="Y60" s="599">
        <v>17</v>
      </c>
      <c r="Z60" s="600"/>
      <c r="AA60" s="597">
        <v>6</v>
      </c>
      <c r="AB60" s="597">
        <v>37</v>
      </c>
      <c r="AC60" s="597">
        <v>70</v>
      </c>
      <c r="AD60" s="597">
        <v>47</v>
      </c>
      <c r="AE60" s="597">
        <v>75</v>
      </c>
      <c r="AF60" s="597">
        <v>128</v>
      </c>
      <c r="AH60" s="265"/>
    </row>
    <row r="61" spans="19:32" ht="11.25">
      <c r="S61" s="2"/>
      <c r="T61" s="612" t="s">
        <v>887</v>
      </c>
      <c r="U61" s="612"/>
      <c r="V61" s="6"/>
      <c r="W61" s="9" t="s">
        <v>405</v>
      </c>
      <c r="X61" s="598">
        <f aca="true" t="shared" si="6" ref="X61:AF61">SUM(X59:X60)</f>
        <v>1021</v>
      </c>
      <c r="Y61" s="603">
        <f t="shared" si="6"/>
        <v>45</v>
      </c>
      <c r="Z61" s="600">
        <f t="shared" si="6"/>
        <v>0</v>
      </c>
      <c r="AA61" s="598">
        <f t="shared" si="6"/>
        <v>12</v>
      </c>
      <c r="AB61" s="598">
        <f t="shared" si="6"/>
        <v>94</v>
      </c>
      <c r="AC61" s="598">
        <f t="shared" si="6"/>
        <v>197</v>
      </c>
      <c r="AD61" s="598">
        <f t="shared" si="6"/>
        <v>117</v>
      </c>
      <c r="AE61" s="598">
        <f t="shared" si="6"/>
        <v>210</v>
      </c>
      <c r="AF61" s="598">
        <f t="shared" si="6"/>
        <v>346</v>
      </c>
    </row>
    <row r="62" spans="19:32" ht="6" customHeight="1">
      <c r="S62" s="2"/>
      <c r="T62" s="2"/>
      <c r="U62" s="2"/>
      <c r="V62" s="6"/>
      <c r="W62" s="9"/>
      <c r="X62" s="598"/>
      <c r="Y62" s="603"/>
      <c r="Z62" s="600"/>
      <c r="AA62" s="598"/>
      <c r="AB62" s="598"/>
      <c r="AC62" s="598"/>
      <c r="AD62" s="598"/>
      <c r="AE62" s="598"/>
      <c r="AF62" s="598"/>
    </row>
    <row r="63" spans="19:34" ht="11.25">
      <c r="S63" s="1234" t="s">
        <v>521</v>
      </c>
      <c r="T63" s="1235"/>
      <c r="U63" s="2"/>
      <c r="V63" s="6"/>
      <c r="W63" s="9" t="s">
        <v>513</v>
      </c>
      <c r="X63" s="598">
        <f>SUM(Y63:AF63)</f>
        <v>203</v>
      </c>
      <c r="Y63" s="599">
        <v>0</v>
      </c>
      <c r="Z63" s="600"/>
      <c r="AA63" s="597">
        <v>0</v>
      </c>
      <c r="AB63" s="597">
        <v>0</v>
      </c>
      <c r="AC63" s="597">
        <v>3</v>
      </c>
      <c r="AD63" s="597">
        <v>60</v>
      </c>
      <c r="AE63" s="597">
        <v>94</v>
      </c>
      <c r="AF63" s="597">
        <v>46</v>
      </c>
      <c r="AH63" s="265"/>
    </row>
    <row r="64" spans="19:34" ht="11.25">
      <c r="S64" s="2"/>
      <c r="T64" s="2"/>
      <c r="U64" s="2"/>
      <c r="V64" s="6"/>
      <c r="W64" s="9" t="s">
        <v>406</v>
      </c>
      <c r="X64" s="598">
        <f>SUM(Y64:AF64)</f>
        <v>198</v>
      </c>
      <c r="Y64" s="599">
        <v>0</v>
      </c>
      <c r="Z64" s="600"/>
      <c r="AA64" s="597">
        <v>0</v>
      </c>
      <c r="AB64" s="597">
        <v>0</v>
      </c>
      <c r="AC64" s="597">
        <v>2</v>
      </c>
      <c r="AD64" s="597">
        <v>43</v>
      </c>
      <c r="AE64" s="597">
        <v>99</v>
      </c>
      <c r="AF64" s="597">
        <v>54</v>
      </c>
      <c r="AH64" s="265"/>
    </row>
    <row r="65" spans="19:32" ht="11.25">
      <c r="S65" s="2"/>
      <c r="T65" s="2"/>
      <c r="U65" s="2"/>
      <c r="V65" s="6"/>
      <c r="W65" s="9" t="s">
        <v>405</v>
      </c>
      <c r="X65" s="598">
        <f aca="true" t="shared" si="7" ref="X65:AF65">SUM(X63:X64)</f>
        <v>401</v>
      </c>
      <c r="Y65" s="603">
        <f t="shared" si="7"/>
        <v>0</v>
      </c>
      <c r="Z65" s="600">
        <f t="shared" si="7"/>
        <v>0</v>
      </c>
      <c r="AA65" s="598">
        <f t="shared" si="7"/>
        <v>0</v>
      </c>
      <c r="AB65" s="598">
        <f t="shared" si="7"/>
        <v>0</v>
      </c>
      <c r="AC65" s="598">
        <f t="shared" si="7"/>
        <v>5</v>
      </c>
      <c r="AD65" s="598">
        <f t="shared" si="7"/>
        <v>103</v>
      </c>
      <c r="AE65" s="598">
        <f t="shared" si="7"/>
        <v>193</v>
      </c>
      <c r="AF65" s="598">
        <f t="shared" si="7"/>
        <v>100</v>
      </c>
    </row>
    <row r="66" spans="19:32" ht="6" customHeight="1">
      <c r="S66" s="2"/>
      <c r="T66" s="2"/>
      <c r="U66" s="2"/>
      <c r="V66" s="6"/>
      <c r="W66" s="9"/>
      <c r="X66" s="598"/>
      <c r="Y66" s="603"/>
      <c r="Z66" s="600"/>
      <c r="AA66" s="598"/>
      <c r="AB66" s="598"/>
      <c r="AC66" s="598"/>
      <c r="AD66" s="598"/>
      <c r="AE66" s="598"/>
      <c r="AF66" s="598"/>
    </row>
    <row r="67" spans="19:34" ht="11.25">
      <c r="S67" s="1234" t="s">
        <v>888</v>
      </c>
      <c r="T67" s="1235"/>
      <c r="U67" s="2"/>
      <c r="V67" s="6"/>
      <c r="W67" s="9" t="s">
        <v>513</v>
      </c>
      <c r="X67" s="598">
        <f>SUM(Y67:AF67)</f>
        <v>38</v>
      </c>
      <c r="Y67" s="599">
        <v>1</v>
      </c>
      <c r="Z67" s="600"/>
      <c r="AA67" s="597">
        <v>0</v>
      </c>
      <c r="AB67" s="597">
        <v>0</v>
      </c>
      <c r="AC67" s="597">
        <v>0</v>
      </c>
      <c r="AD67" s="597">
        <v>0</v>
      </c>
      <c r="AE67" s="597">
        <v>9</v>
      </c>
      <c r="AF67" s="597">
        <v>28</v>
      </c>
      <c r="AH67" s="265"/>
    </row>
    <row r="68" spans="19:34" ht="11.25">
      <c r="S68" s="2"/>
      <c r="T68" s="2"/>
      <c r="U68" s="2"/>
      <c r="V68" s="6"/>
      <c r="W68" s="9" t="s">
        <v>406</v>
      </c>
      <c r="X68" s="598">
        <f>SUM(Y68:AF68)</f>
        <v>33</v>
      </c>
      <c r="Y68" s="599">
        <v>2</v>
      </c>
      <c r="Z68" s="600"/>
      <c r="AA68" s="597">
        <v>0</v>
      </c>
      <c r="AB68" s="597">
        <v>0</v>
      </c>
      <c r="AC68" s="597">
        <v>0</v>
      </c>
      <c r="AD68" s="597">
        <v>0</v>
      </c>
      <c r="AE68" s="597">
        <v>8</v>
      </c>
      <c r="AF68" s="597">
        <v>23</v>
      </c>
      <c r="AH68" s="265"/>
    </row>
    <row r="69" spans="19:32" ht="11.25">
      <c r="S69" s="2"/>
      <c r="T69" s="2"/>
      <c r="U69" s="2"/>
      <c r="V69" s="6"/>
      <c r="W69" s="9" t="s">
        <v>405</v>
      </c>
      <c r="X69" s="598">
        <f aca="true" t="shared" si="8" ref="X69:AF69">SUM(X67:X68)</f>
        <v>71</v>
      </c>
      <c r="Y69" s="603">
        <f t="shared" si="8"/>
        <v>3</v>
      </c>
      <c r="Z69" s="600">
        <f t="shared" si="8"/>
        <v>0</v>
      </c>
      <c r="AA69" s="598">
        <f t="shared" si="8"/>
        <v>0</v>
      </c>
      <c r="AB69" s="598">
        <f t="shared" si="8"/>
        <v>0</v>
      </c>
      <c r="AC69" s="598">
        <f t="shared" si="8"/>
        <v>0</v>
      </c>
      <c r="AD69" s="598">
        <f t="shared" si="8"/>
        <v>0</v>
      </c>
      <c r="AE69" s="598">
        <f t="shared" si="8"/>
        <v>17</v>
      </c>
      <c r="AF69" s="598">
        <f t="shared" si="8"/>
        <v>51</v>
      </c>
    </row>
    <row r="70" spans="19:32" ht="6" customHeight="1">
      <c r="S70" s="2"/>
      <c r="T70" s="2"/>
      <c r="U70" s="2"/>
      <c r="V70" s="6"/>
      <c r="W70" s="9"/>
      <c r="X70" s="598"/>
      <c r="Y70" s="603"/>
      <c r="Z70" s="600"/>
      <c r="AA70" s="598"/>
      <c r="AB70" s="598"/>
      <c r="AC70" s="598"/>
      <c r="AD70" s="598"/>
      <c r="AE70" s="598"/>
      <c r="AF70" s="598"/>
    </row>
    <row r="71" spans="19:32" ht="11.25" customHeight="1">
      <c r="S71" s="2"/>
      <c r="T71" s="604" t="s">
        <v>668</v>
      </c>
      <c r="U71" s="2"/>
      <c r="V71" s="6"/>
      <c r="W71" s="20" t="s">
        <v>513</v>
      </c>
      <c r="X71" s="605">
        <f>SUM(Y71:AF71)</f>
        <v>111871</v>
      </c>
      <c r="Y71" s="606">
        <f>SUM(Y47,Y51,Y55,Y59,Y63,Y67)</f>
        <v>81131</v>
      </c>
      <c r="Z71" s="62"/>
      <c r="AA71" s="605">
        <f aca="true" t="shared" si="9" ref="AA71:AF73">SUM(AA47,AA51,AA55,AA59,AA63,AA67)</f>
        <v>18262</v>
      </c>
      <c r="AB71" s="605">
        <f t="shared" si="9"/>
        <v>1950</v>
      </c>
      <c r="AC71" s="605">
        <f t="shared" si="9"/>
        <v>3452</v>
      </c>
      <c r="AD71" s="605">
        <f t="shared" si="9"/>
        <v>2653</v>
      </c>
      <c r="AE71" s="605">
        <f t="shared" si="9"/>
        <v>3244</v>
      </c>
      <c r="AF71" s="605">
        <f t="shared" si="9"/>
        <v>1179</v>
      </c>
    </row>
    <row r="72" spans="19:32" ht="11.25">
      <c r="S72" s="2"/>
      <c r="T72" s="9"/>
      <c r="U72" s="48"/>
      <c r="V72" s="9"/>
      <c r="W72" s="20" t="s">
        <v>406</v>
      </c>
      <c r="X72" s="605">
        <f>SUM(Y72:AF72)</f>
        <v>104774</v>
      </c>
      <c r="Y72" s="606">
        <f>SUM(Y48,Y52,Y56,Y60,Y64,Y68)</f>
        <v>79537</v>
      </c>
      <c r="Z72" s="62"/>
      <c r="AA72" s="605">
        <f t="shared" si="9"/>
        <v>15606</v>
      </c>
      <c r="AB72" s="605">
        <f t="shared" si="9"/>
        <v>1431</v>
      </c>
      <c r="AC72" s="605">
        <f t="shared" si="9"/>
        <v>2769</v>
      </c>
      <c r="AD72" s="605">
        <f t="shared" si="9"/>
        <v>2044</v>
      </c>
      <c r="AE72" s="605">
        <f t="shared" si="9"/>
        <v>2452</v>
      </c>
      <c r="AF72" s="605">
        <f t="shared" si="9"/>
        <v>935</v>
      </c>
    </row>
    <row r="73" spans="19:32" ht="11.25">
      <c r="S73" s="2"/>
      <c r="T73" s="2"/>
      <c r="U73" s="2"/>
      <c r="V73" s="6"/>
      <c r="W73" s="20" t="s">
        <v>889</v>
      </c>
      <c r="X73" s="605">
        <f>SUM(Y73:AF73)</f>
        <v>216645</v>
      </c>
      <c r="Y73" s="606">
        <f>SUM(Y49,Y53,Y57,Y61,Y65,Y69)</f>
        <v>160668</v>
      </c>
      <c r="Z73" s="614" t="s">
        <v>890</v>
      </c>
      <c r="AA73" s="605">
        <f t="shared" si="9"/>
        <v>33868</v>
      </c>
      <c r="AB73" s="605">
        <f t="shared" si="9"/>
        <v>3381</v>
      </c>
      <c r="AC73" s="605">
        <f t="shared" si="9"/>
        <v>6221</v>
      </c>
      <c r="AD73" s="605">
        <f t="shared" si="9"/>
        <v>4697</v>
      </c>
      <c r="AE73" s="605">
        <f t="shared" si="9"/>
        <v>5696</v>
      </c>
      <c r="AF73" s="605">
        <f t="shared" si="9"/>
        <v>2114</v>
      </c>
    </row>
    <row r="74" spans="19:32" ht="6" customHeight="1">
      <c r="S74" s="2"/>
      <c r="T74" s="2"/>
      <c r="U74" s="2"/>
      <c r="V74" s="6"/>
      <c r="W74" s="9"/>
      <c r="X74" s="598"/>
      <c r="Y74" s="60"/>
      <c r="Z74" s="615"/>
      <c r="AA74" s="598"/>
      <c r="AB74" s="598"/>
      <c r="AC74" s="598"/>
      <c r="AD74" s="598"/>
      <c r="AE74" s="598"/>
      <c r="AF74" s="598"/>
    </row>
    <row r="75" spans="19:32" ht="11.25" customHeight="1">
      <c r="S75" s="2"/>
      <c r="T75" s="287" t="s">
        <v>435</v>
      </c>
      <c r="U75" s="2"/>
      <c r="V75" s="6"/>
      <c r="W75" s="9" t="s">
        <v>513</v>
      </c>
      <c r="X75" s="598">
        <v>92355</v>
      </c>
      <c r="Y75" s="603">
        <v>63008</v>
      </c>
      <c r="Z75" s="600"/>
      <c r="AA75" s="598">
        <v>17327</v>
      </c>
      <c r="AB75" s="598">
        <v>1953</v>
      </c>
      <c r="AC75" s="598">
        <v>3515</v>
      </c>
      <c r="AD75" s="598">
        <v>2269</v>
      </c>
      <c r="AE75" s="598">
        <v>3296</v>
      </c>
      <c r="AF75" s="598">
        <v>987</v>
      </c>
    </row>
    <row r="76" spans="19:32" ht="11.25">
      <c r="S76" s="2"/>
      <c r="T76" s="2"/>
      <c r="U76" s="2"/>
      <c r="V76" s="6"/>
      <c r="W76" s="9" t="s">
        <v>406</v>
      </c>
      <c r="X76" s="598">
        <v>85816</v>
      </c>
      <c r="Y76" s="603">
        <v>61330</v>
      </c>
      <c r="Z76" s="600"/>
      <c r="AA76" s="598">
        <v>15175</v>
      </c>
      <c r="AB76" s="598">
        <v>1483</v>
      </c>
      <c r="AC76" s="598">
        <v>2921</v>
      </c>
      <c r="AD76" s="598">
        <v>1743</v>
      </c>
      <c r="AE76" s="598">
        <v>2355</v>
      </c>
      <c r="AF76" s="598">
        <v>809</v>
      </c>
    </row>
    <row r="77" spans="19:32" ht="11.25">
      <c r="S77" s="2"/>
      <c r="T77" s="2"/>
      <c r="U77" s="2"/>
      <c r="V77" s="6"/>
      <c r="W77" s="9" t="s">
        <v>405</v>
      </c>
      <c r="X77" s="598">
        <v>178171</v>
      </c>
      <c r="Y77" s="60">
        <v>124338</v>
      </c>
      <c r="Z77" s="610" t="s">
        <v>891</v>
      </c>
      <c r="AA77" s="598">
        <v>32502</v>
      </c>
      <c r="AB77" s="598">
        <v>3436</v>
      </c>
      <c r="AC77" s="598">
        <v>6436</v>
      </c>
      <c r="AD77" s="598">
        <v>4012</v>
      </c>
      <c r="AE77" s="598">
        <v>5651</v>
      </c>
      <c r="AF77" s="598">
        <v>1796</v>
      </c>
    </row>
    <row r="78" spans="19:32" ht="6" customHeight="1">
      <c r="S78" s="47" t="s">
        <v>408</v>
      </c>
      <c r="T78" s="499"/>
      <c r="U78" s="2"/>
      <c r="V78" s="2"/>
      <c r="W78" s="9"/>
      <c r="X78" s="9"/>
      <c r="Y78" s="9"/>
      <c r="Z78" s="9"/>
      <c r="AA78" s="9"/>
      <c r="AB78" s="9"/>
      <c r="AC78" s="9"/>
      <c r="AD78" s="9"/>
      <c r="AE78" s="9"/>
      <c r="AF78" s="9"/>
    </row>
    <row r="79" spans="19:32" ht="11.25">
      <c r="S79" s="1418" t="s">
        <v>694</v>
      </c>
      <c r="T79" s="1418"/>
      <c r="U79" s="1418"/>
      <c r="V79" s="1418"/>
      <c r="W79" s="1418"/>
      <c r="X79" s="1418"/>
      <c r="Y79" s="1418"/>
      <c r="Z79" s="1418"/>
      <c r="AA79" s="1418"/>
      <c r="AB79" s="1418"/>
      <c r="AC79" s="1418"/>
      <c r="AD79" s="1418"/>
      <c r="AE79" s="1418"/>
      <c r="AF79" s="1418"/>
    </row>
    <row r="80" spans="19:32" ht="11.25">
      <c r="S80" s="1418"/>
      <c r="T80" s="1418"/>
      <c r="U80" s="1418"/>
      <c r="V80" s="1418"/>
      <c r="W80" s="1418"/>
      <c r="X80" s="1418"/>
      <c r="Y80" s="1418"/>
      <c r="Z80" s="1418"/>
      <c r="AA80" s="1418"/>
      <c r="AB80" s="1418"/>
      <c r="AC80" s="1418"/>
      <c r="AD80" s="1418"/>
      <c r="AE80" s="1418"/>
      <c r="AF80" s="1418"/>
    </row>
    <row r="81" spans="19:32" ht="11.25">
      <c r="S81" s="1419"/>
      <c r="T81" s="1419"/>
      <c r="U81" s="1419"/>
      <c r="V81" s="1419"/>
      <c r="W81" s="1419"/>
      <c r="X81" s="1419"/>
      <c r="Y81" s="1419"/>
      <c r="Z81" s="1419"/>
      <c r="AA81" s="1419"/>
      <c r="AB81" s="1419"/>
      <c r="AC81" s="1419"/>
      <c r="AD81" s="1419"/>
      <c r="AE81" s="1419"/>
      <c r="AF81" s="1419"/>
    </row>
    <row r="83" spans="25:32" ht="12">
      <c r="Y83" s="513"/>
      <c r="Z83" s="513"/>
      <c r="AF83" s="513"/>
    </row>
  </sheetData>
  <sheetProtection/>
  <mergeCells count="54">
    <mergeCell ref="S79:AF81"/>
    <mergeCell ref="B31:C31"/>
    <mergeCell ref="S41:AF41"/>
    <mergeCell ref="A32:C32"/>
    <mergeCell ref="A35:C35"/>
    <mergeCell ref="B34:C34"/>
    <mergeCell ref="Y43:AF43"/>
    <mergeCell ref="Y44:Z45"/>
    <mergeCell ref="AF44:AF45"/>
    <mergeCell ref="AB44:AB45"/>
    <mergeCell ref="N5:Q8"/>
    <mergeCell ref="G6:G9"/>
    <mergeCell ref="H7:I8"/>
    <mergeCell ref="J9:K9"/>
    <mergeCell ref="J7:M8"/>
    <mergeCell ref="P9:Q9"/>
    <mergeCell ref="N9:O9"/>
    <mergeCell ref="L9:M9"/>
    <mergeCell ref="H6:M6"/>
    <mergeCell ref="A10:C10"/>
    <mergeCell ref="A18:C18"/>
    <mergeCell ref="A20:C20"/>
    <mergeCell ref="A14:C14"/>
    <mergeCell ref="A11:C11"/>
    <mergeCell ref="A12:C12"/>
    <mergeCell ref="A13:C13"/>
    <mergeCell ref="A5:C9"/>
    <mergeCell ref="D5:D9"/>
    <mergeCell ref="E6:E9"/>
    <mergeCell ref="F6:F9"/>
    <mergeCell ref="E5:M5"/>
    <mergeCell ref="AC44:AC45"/>
    <mergeCell ref="AD44:AD45"/>
    <mergeCell ref="AE44:AE45"/>
    <mergeCell ref="AA44:AA45"/>
    <mergeCell ref="S43:U45"/>
    <mergeCell ref="V43:W45"/>
    <mergeCell ref="X43:X45"/>
    <mergeCell ref="B28:C28"/>
    <mergeCell ref="B25:C25"/>
    <mergeCell ref="A15:C15"/>
    <mergeCell ref="A16:C16"/>
    <mergeCell ref="A17:C17"/>
    <mergeCell ref="A19:C19"/>
    <mergeCell ref="A3:Q3"/>
    <mergeCell ref="A38:Q39"/>
    <mergeCell ref="S63:T63"/>
    <mergeCell ref="S67:T67"/>
    <mergeCell ref="B21:C21"/>
    <mergeCell ref="B22:C22"/>
    <mergeCell ref="B23:C23"/>
    <mergeCell ref="B24:C24"/>
    <mergeCell ref="B26:C26"/>
    <mergeCell ref="B27:C27"/>
  </mergeCells>
  <printOptions/>
  <pageMargins left="0.4330708661417323" right="0.4330708661417323" top="0.5118110236220472" bottom="0.3937007874015748" header="0.5118110236220472" footer="0.5118110236220472"/>
  <pageSetup horizontalDpi="300" verticalDpi="300" orientation="portrait" paperSize="9" r:id="rId1"/>
  <colBreaks count="1" manualBreakCount="1">
    <brk id="18" max="65535" man="1"/>
  </colBreaks>
</worksheet>
</file>

<file path=xl/worksheets/sheet19.xml><?xml version="1.0" encoding="utf-8"?>
<worksheet xmlns="http://schemas.openxmlformats.org/spreadsheetml/2006/main" xmlns:r="http://schemas.openxmlformats.org/officeDocument/2006/relationships">
  <dimension ref="A1:AG97"/>
  <sheetViews>
    <sheetView zoomScaleSheetLayoutView="100" workbookViewId="0" topLeftCell="I1">
      <selection activeCell="Y21" sqref="Y21"/>
    </sheetView>
  </sheetViews>
  <sheetFormatPr defaultColWidth="12" defaultRowHeight="11.25"/>
  <cols>
    <col min="1" max="1" width="0.65625" style="1" customWidth="1"/>
    <col min="2" max="2" width="3.83203125" style="1" customWidth="1"/>
    <col min="3" max="3" width="11.5" style="1" customWidth="1"/>
    <col min="4" max="4" width="0.4921875" style="1" customWidth="1"/>
    <col min="5" max="5" width="10.33203125" style="1" customWidth="1"/>
    <col min="6" max="9" width="8.33203125" style="1" customWidth="1"/>
    <col min="10" max="11" width="8" style="1" customWidth="1"/>
    <col min="12" max="15" width="7.83203125" style="1" customWidth="1"/>
    <col min="16" max="16" width="8.5" style="1" customWidth="1"/>
    <col min="17" max="17" width="0.328125" style="1" customWidth="1"/>
    <col min="18" max="18" width="2.16015625" style="1" customWidth="1"/>
    <col min="19" max="19" width="12" style="1" customWidth="1"/>
    <col min="20" max="20" width="0.65625" style="1" customWidth="1"/>
    <col min="21" max="21" width="10.5" style="1" customWidth="1"/>
    <col min="22" max="25" width="8.33203125" style="1" customWidth="1"/>
    <col min="26" max="31" width="8" style="1" customWidth="1"/>
    <col min="32" max="32" width="9.5" style="1" customWidth="1"/>
    <col min="33" max="33" width="0.328125" style="1" customWidth="1"/>
    <col min="34" max="34" width="0.65625" style="1" customWidth="1"/>
    <col min="35" max="16384" width="12" style="1" customWidth="1"/>
  </cols>
  <sheetData>
    <row r="1" spans="1:16" ht="12.75">
      <c r="A1" s="2"/>
      <c r="B1" s="2"/>
      <c r="C1" s="560"/>
      <c r="D1" s="560"/>
      <c r="E1" s="2"/>
      <c r="F1" s="2"/>
      <c r="G1" s="2"/>
      <c r="H1" s="2"/>
      <c r="I1" s="2"/>
      <c r="J1" s="2"/>
      <c r="K1" s="2"/>
      <c r="L1" s="2"/>
      <c r="M1" s="2"/>
      <c r="N1" s="2"/>
      <c r="O1" s="2"/>
      <c r="P1" s="73" t="s">
        <v>896</v>
      </c>
    </row>
    <row r="2" spans="1:17" ht="12.75" customHeight="1">
      <c r="A2" s="2"/>
      <c r="B2" s="1120" t="s">
        <v>897</v>
      </c>
      <c r="C2" s="1120"/>
      <c r="D2" s="1120"/>
      <c r="E2" s="1120"/>
      <c r="F2" s="1120"/>
      <c r="G2" s="1120"/>
      <c r="H2" s="1120"/>
      <c r="I2" s="1120"/>
      <c r="J2" s="1120"/>
      <c r="K2" s="1120"/>
      <c r="L2" s="1120"/>
      <c r="M2" s="1120"/>
      <c r="N2" s="1120"/>
      <c r="O2" s="1120"/>
      <c r="P2" s="1120"/>
      <c r="Q2" s="486"/>
    </row>
    <row r="3" spans="1:17" ht="12.75" customHeight="1">
      <c r="A3" s="2"/>
      <c r="B3" s="1321" t="s">
        <v>898</v>
      </c>
      <c r="C3" s="1321"/>
      <c r="D3" s="1321"/>
      <c r="E3" s="1321"/>
      <c r="F3" s="1321"/>
      <c r="G3" s="1321"/>
      <c r="H3" s="1321"/>
      <c r="I3" s="1321"/>
      <c r="J3" s="1321"/>
      <c r="K3" s="1321"/>
      <c r="L3" s="1321"/>
      <c r="M3" s="1321"/>
      <c r="N3" s="1321"/>
      <c r="O3" s="1321"/>
      <c r="P3" s="1321"/>
      <c r="Q3" s="486"/>
    </row>
    <row r="4" spans="1:16" ht="4.5" customHeight="1">
      <c r="A4" s="2"/>
      <c r="B4" s="2"/>
      <c r="C4" s="2"/>
      <c r="D4" s="2"/>
      <c r="E4" s="2"/>
      <c r="F4" s="2"/>
      <c r="G4" s="2"/>
      <c r="H4" s="2"/>
      <c r="I4" s="2"/>
      <c r="J4" s="2"/>
      <c r="K4" s="2"/>
      <c r="L4" s="2"/>
      <c r="M4" s="2"/>
      <c r="N4" s="2"/>
      <c r="O4" s="2"/>
      <c r="P4" s="2"/>
    </row>
    <row r="5" spans="1:17" ht="11.25" customHeight="1">
      <c r="A5" s="2"/>
      <c r="B5" s="1240" t="s">
        <v>899</v>
      </c>
      <c r="C5" s="1217"/>
      <c r="D5" s="1222"/>
      <c r="E5" s="1172"/>
      <c r="F5" s="1171" t="s">
        <v>900</v>
      </c>
      <c r="G5" s="1240"/>
      <c r="H5" s="1240"/>
      <c r="I5" s="1240"/>
      <c r="J5" s="1240"/>
      <c r="K5" s="1240"/>
      <c r="L5" s="1240"/>
      <c r="M5" s="1240"/>
      <c r="N5" s="1240"/>
      <c r="O5" s="1172"/>
      <c r="P5" s="1171" t="s">
        <v>901</v>
      </c>
      <c r="Q5" s="265"/>
    </row>
    <row r="6" spans="1:17" ht="5.25" customHeight="1">
      <c r="A6" s="2"/>
      <c r="B6" s="1223" t="s">
        <v>902</v>
      </c>
      <c r="C6" s="1223"/>
      <c r="D6" s="1224"/>
      <c r="E6" s="1174"/>
      <c r="F6" s="1168"/>
      <c r="G6" s="1242"/>
      <c r="H6" s="1242"/>
      <c r="I6" s="1242"/>
      <c r="J6" s="1242"/>
      <c r="K6" s="1242"/>
      <c r="L6" s="1242"/>
      <c r="M6" s="1242"/>
      <c r="N6" s="1242"/>
      <c r="O6" s="1169"/>
      <c r="P6" s="1173"/>
      <c r="Q6" s="265"/>
    </row>
    <row r="7" spans="1:17" ht="11.25">
      <c r="A7" s="2"/>
      <c r="B7" s="1223" t="s">
        <v>458</v>
      </c>
      <c r="C7" s="1223"/>
      <c r="D7" s="1224"/>
      <c r="E7" s="1174"/>
      <c r="F7" s="1230">
        <v>1</v>
      </c>
      <c r="G7" s="1230">
        <v>2</v>
      </c>
      <c r="H7" s="1230">
        <v>3</v>
      </c>
      <c r="I7" s="1230">
        <v>4</v>
      </c>
      <c r="J7" s="1230">
        <v>5</v>
      </c>
      <c r="K7" s="1230">
        <v>6</v>
      </c>
      <c r="L7" s="1230">
        <v>7</v>
      </c>
      <c r="M7" s="1230">
        <v>8</v>
      </c>
      <c r="N7" s="1230">
        <v>9</v>
      </c>
      <c r="O7" s="1230">
        <v>10</v>
      </c>
      <c r="P7" s="1173"/>
      <c r="Q7" s="265"/>
    </row>
    <row r="8" spans="1:17" ht="5.25" customHeight="1">
      <c r="A8" s="2"/>
      <c r="B8" s="1223" t="s">
        <v>902</v>
      </c>
      <c r="C8" s="1223"/>
      <c r="D8" s="1224"/>
      <c r="E8" s="1174"/>
      <c r="F8" s="1334"/>
      <c r="G8" s="1334"/>
      <c r="H8" s="1334"/>
      <c r="I8" s="1334"/>
      <c r="J8" s="1334"/>
      <c r="K8" s="1334"/>
      <c r="L8" s="1334"/>
      <c r="M8" s="1334"/>
      <c r="N8" s="1334"/>
      <c r="O8" s="1334"/>
      <c r="P8" s="1173"/>
      <c r="Q8" s="265"/>
    </row>
    <row r="9" spans="1:17" ht="11.25">
      <c r="A9" s="2"/>
      <c r="B9" s="1219" t="s">
        <v>903</v>
      </c>
      <c r="C9" s="1219"/>
      <c r="D9" s="1225"/>
      <c r="E9" s="1169"/>
      <c r="F9" s="1335"/>
      <c r="G9" s="1335"/>
      <c r="H9" s="1335"/>
      <c r="I9" s="1335"/>
      <c r="J9" s="1335"/>
      <c r="K9" s="1335"/>
      <c r="L9" s="1335"/>
      <c r="M9" s="1335"/>
      <c r="N9" s="1335"/>
      <c r="O9" s="1335"/>
      <c r="P9" s="1168"/>
      <c r="Q9" s="265"/>
    </row>
    <row r="10" spans="1:17" ht="3.75" customHeight="1">
      <c r="A10" s="2"/>
      <c r="B10" s="4"/>
      <c r="C10" s="4"/>
      <c r="D10" s="616"/>
      <c r="E10" s="4"/>
      <c r="F10" s="272"/>
      <c r="G10" s="272"/>
      <c r="H10" s="272"/>
      <c r="I10" s="272"/>
      <c r="J10" s="272"/>
      <c r="K10" s="272"/>
      <c r="L10" s="272"/>
      <c r="M10" s="272"/>
      <c r="N10" s="272"/>
      <c r="O10" s="272"/>
      <c r="P10" s="272"/>
      <c r="Q10" s="265"/>
    </row>
    <row r="11" spans="1:17" ht="11.25" customHeight="1">
      <c r="A11" s="2"/>
      <c r="B11" s="1421" t="s">
        <v>904</v>
      </c>
      <c r="C11" s="1235"/>
      <c r="D11" s="617"/>
      <c r="E11" s="9" t="s">
        <v>905</v>
      </c>
      <c r="F11" s="503">
        <v>80</v>
      </c>
      <c r="G11" s="503">
        <v>0</v>
      </c>
      <c r="H11" s="503">
        <v>0</v>
      </c>
      <c r="I11" s="503">
        <v>0</v>
      </c>
      <c r="J11" s="503">
        <v>0</v>
      </c>
      <c r="K11" s="503">
        <v>0</v>
      </c>
      <c r="L11" s="503">
        <v>0</v>
      </c>
      <c r="M11" s="503">
        <v>0</v>
      </c>
      <c r="N11" s="503">
        <v>0</v>
      </c>
      <c r="O11" s="503">
        <v>0</v>
      </c>
      <c r="P11" s="502">
        <f>SUM(F11:O11)</f>
        <v>80</v>
      </c>
      <c r="Q11" s="618"/>
    </row>
    <row r="12" spans="1:21" ht="11.25" customHeight="1">
      <c r="A12" s="2"/>
      <c r="B12" s="8"/>
      <c r="C12" s="8"/>
      <c r="D12" s="619"/>
      <c r="E12" s="9" t="s">
        <v>906</v>
      </c>
      <c r="F12" s="503">
        <v>175</v>
      </c>
      <c r="G12" s="503">
        <v>0</v>
      </c>
      <c r="H12" s="503">
        <v>0</v>
      </c>
      <c r="I12" s="503">
        <v>0</v>
      </c>
      <c r="J12" s="503">
        <v>0</v>
      </c>
      <c r="K12" s="503">
        <v>0</v>
      </c>
      <c r="L12" s="503">
        <v>0</v>
      </c>
      <c r="M12" s="503">
        <v>0</v>
      </c>
      <c r="N12" s="503">
        <v>0</v>
      </c>
      <c r="O12" s="503">
        <v>0</v>
      </c>
      <c r="P12" s="502">
        <f>SUM(F12:O12)</f>
        <v>175</v>
      </c>
      <c r="Q12" s="618"/>
      <c r="U12" s="620"/>
    </row>
    <row r="13" spans="1:17" ht="3" customHeight="1">
      <c r="A13" s="2"/>
      <c r="B13" s="8"/>
      <c r="C13" s="8"/>
      <c r="D13" s="619"/>
      <c r="E13" s="9"/>
      <c r="F13" s="502"/>
      <c r="G13" s="502"/>
      <c r="H13" s="502"/>
      <c r="I13" s="502"/>
      <c r="J13" s="502"/>
      <c r="K13" s="502"/>
      <c r="L13" s="502"/>
      <c r="M13" s="502"/>
      <c r="N13" s="502"/>
      <c r="O13" s="502"/>
      <c r="P13" s="502"/>
      <c r="Q13" s="618"/>
    </row>
    <row r="14" spans="1:17" ht="11.25" customHeight="1">
      <c r="A14" s="2"/>
      <c r="B14" s="1421" t="s">
        <v>907</v>
      </c>
      <c r="C14" s="1235"/>
      <c r="D14" s="617"/>
      <c r="E14" s="9" t="s">
        <v>905</v>
      </c>
      <c r="F14" s="503">
        <v>35005</v>
      </c>
      <c r="G14" s="503">
        <v>115</v>
      </c>
      <c r="H14" s="503">
        <v>0</v>
      </c>
      <c r="I14" s="503">
        <v>0</v>
      </c>
      <c r="J14" s="503">
        <v>0</v>
      </c>
      <c r="K14" s="503">
        <v>0</v>
      </c>
      <c r="L14" s="503">
        <v>0</v>
      </c>
      <c r="M14" s="503">
        <v>0</v>
      </c>
      <c r="N14" s="503">
        <v>0</v>
      </c>
      <c r="O14" s="503">
        <v>0</v>
      </c>
      <c r="P14" s="502">
        <f>SUM(F14:O14)</f>
        <v>35120</v>
      </c>
      <c r="Q14" s="618"/>
    </row>
    <row r="15" spans="1:17" ht="11.25" customHeight="1">
      <c r="A15" s="2"/>
      <c r="B15" s="8"/>
      <c r="C15" s="8"/>
      <c r="D15" s="619"/>
      <c r="E15" s="9" t="s">
        <v>906</v>
      </c>
      <c r="F15" s="503">
        <v>38321</v>
      </c>
      <c r="G15" s="503">
        <v>249</v>
      </c>
      <c r="H15" s="503">
        <v>0</v>
      </c>
      <c r="I15" s="503">
        <v>0</v>
      </c>
      <c r="J15" s="503">
        <v>0</v>
      </c>
      <c r="K15" s="503">
        <v>0</v>
      </c>
      <c r="L15" s="503">
        <v>0</v>
      </c>
      <c r="M15" s="503">
        <v>0</v>
      </c>
      <c r="N15" s="503">
        <v>0</v>
      </c>
      <c r="O15" s="503">
        <v>0</v>
      </c>
      <c r="P15" s="502">
        <f>SUM(F15:O15)</f>
        <v>38570</v>
      </c>
      <c r="Q15" s="618"/>
    </row>
    <row r="16" spans="1:17" ht="3" customHeight="1">
      <c r="A16" s="2"/>
      <c r="B16" s="8"/>
      <c r="C16" s="8"/>
      <c r="D16" s="619"/>
      <c r="E16" s="9"/>
      <c r="F16" s="502"/>
      <c r="G16" s="502"/>
      <c r="H16" s="502"/>
      <c r="I16" s="502"/>
      <c r="J16" s="502"/>
      <c r="K16" s="502"/>
      <c r="L16" s="502"/>
      <c r="M16" s="502"/>
      <c r="N16" s="502"/>
      <c r="O16" s="502"/>
      <c r="P16" s="502"/>
      <c r="Q16" s="618"/>
    </row>
    <row r="17" spans="1:17" ht="11.25" customHeight="1">
      <c r="A17" s="2"/>
      <c r="B17" s="1421" t="s">
        <v>908</v>
      </c>
      <c r="C17" s="1235"/>
      <c r="D17" s="617"/>
      <c r="E17" s="9" t="s">
        <v>905</v>
      </c>
      <c r="F17" s="503">
        <v>16949</v>
      </c>
      <c r="G17" s="503">
        <v>36315</v>
      </c>
      <c r="H17" s="503">
        <v>214</v>
      </c>
      <c r="I17" s="503">
        <v>0</v>
      </c>
      <c r="J17" s="503">
        <v>0</v>
      </c>
      <c r="K17" s="503">
        <v>0</v>
      </c>
      <c r="L17" s="503">
        <v>0</v>
      </c>
      <c r="M17" s="503">
        <v>0</v>
      </c>
      <c r="N17" s="503">
        <v>0</v>
      </c>
      <c r="O17" s="503">
        <v>0</v>
      </c>
      <c r="P17" s="502">
        <f>SUM(F17:O17)</f>
        <v>53478</v>
      </c>
      <c r="Q17" s="618"/>
    </row>
    <row r="18" spans="1:17" ht="11.25" customHeight="1">
      <c r="A18" s="2"/>
      <c r="B18" s="8"/>
      <c r="C18" s="8"/>
      <c r="D18" s="619"/>
      <c r="E18" s="9" t="s">
        <v>906</v>
      </c>
      <c r="F18" s="503">
        <v>13026</v>
      </c>
      <c r="G18" s="621">
        <v>39362</v>
      </c>
      <c r="H18" s="503">
        <v>344</v>
      </c>
      <c r="I18" s="503">
        <v>0</v>
      </c>
      <c r="J18" s="503">
        <v>0</v>
      </c>
      <c r="K18" s="503">
        <v>0</v>
      </c>
      <c r="L18" s="503">
        <v>0</v>
      </c>
      <c r="M18" s="503">
        <v>0</v>
      </c>
      <c r="N18" s="503">
        <v>0</v>
      </c>
      <c r="O18" s="503">
        <v>0</v>
      </c>
      <c r="P18" s="502">
        <f>SUM(F18:O18)</f>
        <v>52732</v>
      </c>
      <c r="Q18" s="618"/>
    </row>
    <row r="19" spans="1:17" ht="3" customHeight="1">
      <c r="A19" s="2"/>
      <c r="B19" s="8"/>
      <c r="C19" s="8"/>
      <c r="D19" s="619"/>
      <c r="E19" s="9"/>
      <c r="F19" s="502"/>
      <c r="G19" s="622"/>
      <c r="H19" s="502"/>
      <c r="I19" s="502"/>
      <c r="J19" s="502"/>
      <c r="K19" s="502"/>
      <c r="L19" s="502"/>
      <c r="M19" s="502"/>
      <c r="N19" s="502"/>
      <c r="O19" s="502"/>
      <c r="P19" s="502"/>
      <c r="Q19" s="618"/>
    </row>
    <row r="20" spans="1:17" ht="11.25" customHeight="1">
      <c r="A20" s="2"/>
      <c r="B20" s="1421" t="s">
        <v>909</v>
      </c>
      <c r="C20" s="1235"/>
      <c r="D20" s="617"/>
      <c r="E20" s="9" t="s">
        <v>905</v>
      </c>
      <c r="F20" s="503">
        <v>252</v>
      </c>
      <c r="G20" s="503">
        <v>18473</v>
      </c>
      <c r="H20" s="503">
        <v>35507</v>
      </c>
      <c r="I20" s="503">
        <v>278</v>
      </c>
      <c r="J20" s="503">
        <v>0</v>
      </c>
      <c r="K20" s="503">
        <v>0</v>
      </c>
      <c r="L20" s="503">
        <v>0</v>
      </c>
      <c r="M20" s="503">
        <v>0</v>
      </c>
      <c r="N20" s="503">
        <v>0</v>
      </c>
      <c r="O20" s="503">
        <v>0</v>
      </c>
      <c r="P20" s="502">
        <f>SUM(F20:O20)</f>
        <v>54510</v>
      </c>
      <c r="Q20" s="618"/>
    </row>
    <row r="21" spans="1:17" ht="11.25" customHeight="1">
      <c r="A21" s="2"/>
      <c r="B21" s="8"/>
      <c r="C21" s="8"/>
      <c r="D21" s="619"/>
      <c r="E21" s="9" t="s">
        <v>906</v>
      </c>
      <c r="F21" s="503">
        <v>203</v>
      </c>
      <c r="G21" s="503">
        <v>14772</v>
      </c>
      <c r="H21" s="503">
        <v>38296</v>
      </c>
      <c r="I21" s="503">
        <v>299</v>
      </c>
      <c r="J21" s="503">
        <v>0</v>
      </c>
      <c r="K21" s="503">
        <v>0</v>
      </c>
      <c r="L21" s="503">
        <v>0</v>
      </c>
      <c r="M21" s="503">
        <v>0</v>
      </c>
      <c r="N21" s="503">
        <v>0</v>
      </c>
      <c r="O21" s="503">
        <v>0</v>
      </c>
      <c r="P21" s="502">
        <f>SUM(F21:O21)</f>
        <v>53570</v>
      </c>
      <c r="Q21" s="618"/>
    </row>
    <row r="22" spans="1:17" ht="3" customHeight="1">
      <c r="A22" s="2"/>
      <c r="B22" s="8"/>
      <c r="C22" s="8"/>
      <c r="D22" s="619"/>
      <c r="E22" s="9"/>
      <c r="F22" s="502"/>
      <c r="G22" s="502"/>
      <c r="H22" s="502"/>
      <c r="I22" s="502"/>
      <c r="J22" s="502"/>
      <c r="K22" s="502"/>
      <c r="L22" s="502"/>
      <c r="M22" s="502"/>
      <c r="N22" s="502"/>
      <c r="O22" s="502"/>
      <c r="P22" s="502"/>
      <c r="Q22" s="618"/>
    </row>
    <row r="23" spans="1:17" ht="11.25" customHeight="1">
      <c r="A23" s="2"/>
      <c r="B23" s="1421" t="s">
        <v>910</v>
      </c>
      <c r="C23" s="1235"/>
      <c r="D23" s="617"/>
      <c r="E23" s="9" t="s">
        <v>905</v>
      </c>
      <c r="F23" s="503">
        <v>16</v>
      </c>
      <c r="G23" s="503">
        <v>619</v>
      </c>
      <c r="H23" s="503">
        <v>20399</v>
      </c>
      <c r="I23" s="503">
        <v>35088</v>
      </c>
      <c r="J23" s="503">
        <v>24</v>
      </c>
      <c r="K23" s="503">
        <v>0</v>
      </c>
      <c r="L23" s="503">
        <v>0</v>
      </c>
      <c r="M23" s="503">
        <v>0</v>
      </c>
      <c r="N23" s="503">
        <v>0</v>
      </c>
      <c r="O23" s="503">
        <v>0</v>
      </c>
      <c r="P23" s="502">
        <f>SUM(F23:O23)</f>
        <v>56146</v>
      </c>
      <c r="Q23" s="618"/>
    </row>
    <row r="24" spans="1:17" ht="11.25" customHeight="1">
      <c r="A24" s="2"/>
      <c r="B24" s="8"/>
      <c r="C24" s="8"/>
      <c r="D24" s="619"/>
      <c r="E24" s="9" t="s">
        <v>906</v>
      </c>
      <c r="F24" s="503">
        <v>9</v>
      </c>
      <c r="G24" s="503">
        <v>485</v>
      </c>
      <c r="H24" s="503">
        <v>16225</v>
      </c>
      <c r="I24" s="503">
        <v>37246</v>
      </c>
      <c r="J24" s="503">
        <v>23</v>
      </c>
      <c r="K24" s="503">
        <v>0</v>
      </c>
      <c r="L24" s="503">
        <v>0</v>
      </c>
      <c r="M24" s="503">
        <v>0</v>
      </c>
      <c r="N24" s="503">
        <v>0</v>
      </c>
      <c r="O24" s="503">
        <v>0</v>
      </c>
      <c r="P24" s="502">
        <f>SUM(F24:O24)</f>
        <v>53988</v>
      </c>
      <c r="Q24" s="618"/>
    </row>
    <row r="25" spans="1:17" ht="3" customHeight="1">
      <c r="A25" s="2"/>
      <c r="B25" s="8"/>
      <c r="C25" s="8"/>
      <c r="D25" s="619"/>
      <c r="E25" s="9"/>
      <c r="F25" s="502"/>
      <c r="G25" s="502"/>
      <c r="H25" s="502"/>
      <c r="I25" s="502"/>
      <c r="J25" s="502"/>
      <c r="K25" s="502"/>
      <c r="L25" s="502"/>
      <c r="M25" s="502"/>
      <c r="N25" s="502"/>
      <c r="O25" s="502"/>
      <c r="P25" s="502"/>
      <c r="Q25" s="618"/>
    </row>
    <row r="26" spans="1:17" ht="11.25" customHeight="1">
      <c r="A26" s="2"/>
      <c r="B26" s="1421" t="s">
        <v>911</v>
      </c>
      <c r="C26" s="1235"/>
      <c r="D26" s="617"/>
      <c r="E26" s="9" t="s">
        <v>905</v>
      </c>
      <c r="F26" s="503">
        <v>7</v>
      </c>
      <c r="G26" s="503">
        <v>35</v>
      </c>
      <c r="H26" s="503">
        <v>1084</v>
      </c>
      <c r="I26" s="503">
        <v>23333</v>
      </c>
      <c r="J26" s="503">
        <v>9916</v>
      </c>
      <c r="K26" s="503">
        <v>14</v>
      </c>
      <c r="L26" s="503">
        <v>0</v>
      </c>
      <c r="M26" s="503">
        <v>0</v>
      </c>
      <c r="N26" s="503">
        <v>0</v>
      </c>
      <c r="O26" s="503">
        <v>0</v>
      </c>
      <c r="P26" s="502">
        <f>SUM(F26:O26)</f>
        <v>34389</v>
      </c>
      <c r="Q26" s="618"/>
    </row>
    <row r="27" spans="1:17" ht="11.25" customHeight="1">
      <c r="A27" s="2"/>
      <c r="B27" s="8"/>
      <c r="C27" s="8"/>
      <c r="D27" s="619"/>
      <c r="E27" s="9" t="s">
        <v>906</v>
      </c>
      <c r="F27" s="503">
        <v>4</v>
      </c>
      <c r="G27" s="503">
        <v>29</v>
      </c>
      <c r="H27" s="503">
        <v>803</v>
      </c>
      <c r="I27" s="503">
        <v>19266</v>
      </c>
      <c r="J27" s="503">
        <v>9536</v>
      </c>
      <c r="K27" s="503">
        <v>16</v>
      </c>
      <c r="L27" s="503">
        <v>0</v>
      </c>
      <c r="M27" s="503">
        <v>0</v>
      </c>
      <c r="N27" s="503">
        <v>0</v>
      </c>
      <c r="O27" s="503">
        <v>0</v>
      </c>
      <c r="P27" s="502">
        <f>SUM(F27:O27)</f>
        <v>29654</v>
      </c>
      <c r="Q27" s="618"/>
    </row>
    <row r="28" spans="1:17" ht="3" customHeight="1">
      <c r="A28" s="2"/>
      <c r="B28" s="8"/>
      <c r="C28" s="8"/>
      <c r="D28" s="619"/>
      <c r="E28" s="9"/>
      <c r="F28" s="502"/>
      <c r="G28" s="502"/>
      <c r="H28" s="502"/>
      <c r="I28" s="502"/>
      <c r="J28" s="502"/>
      <c r="K28" s="502"/>
      <c r="L28" s="502"/>
      <c r="M28" s="502"/>
      <c r="N28" s="502"/>
      <c r="O28" s="502"/>
      <c r="P28" s="502"/>
      <c r="Q28" s="618"/>
    </row>
    <row r="29" spans="1:17" ht="11.25" customHeight="1">
      <c r="A29" s="2"/>
      <c r="B29" s="1421" t="s">
        <v>912</v>
      </c>
      <c r="C29" s="1235"/>
      <c r="D29" s="617"/>
      <c r="E29" s="9" t="s">
        <v>905</v>
      </c>
      <c r="F29" s="503">
        <v>0</v>
      </c>
      <c r="G29" s="503">
        <v>0</v>
      </c>
      <c r="H29" s="503">
        <v>45</v>
      </c>
      <c r="I29" s="503">
        <v>1312</v>
      </c>
      <c r="J29" s="503">
        <v>9642</v>
      </c>
      <c r="K29" s="503">
        <v>8701</v>
      </c>
      <c r="L29" s="503">
        <v>17</v>
      </c>
      <c r="M29" s="503">
        <v>0</v>
      </c>
      <c r="N29" s="503">
        <v>0</v>
      </c>
      <c r="O29" s="503">
        <v>0</v>
      </c>
      <c r="P29" s="502">
        <f>SUM(F29:O29)</f>
        <v>19717</v>
      </c>
      <c r="Q29" s="618"/>
    </row>
    <row r="30" spans="1:17" ht="11.25" customHeight="1">
      <c r="A30" s="2"/>
      <c r="B30" s="8"/>
      <c r="C30" s="8"/>
      <c r="D30" s="619"/>
      <c r="E30" s="9" t="s">
        <v>906</v>
      </c>
      <c r="F30" s="503">
        <v>0</v>
      </c>
      <c r="G30" s="503">
        <v>0</v>
      </c>
      <c r="H30" s="503">
        <v>34</v>
      </c>
      <c r="I30" s="503">
        <v>982</v>
      </c>
      <c r="J30" s="503">
        <v>7429</v>
      </c>
      <c r="K30" s="503">
        <v>8151</v>
      </c>
      <c r="L30" s="503">
        <v>27</v>
      </c>
      <c r="M30" s="503">
        <v>0</v>
      </c>
      <c r="N30" s="503">
        <v>0</v>
      </c>
      <c r="O30" s="503">
        <v>0</v>
      </c>
      <c r="P30" s="502">
        <f>SUM(F30:O30)</f>
        <v>16623</v>
      </c>
      <c r="Q30" s="618"/>
    </row>
    <row r="31" spans="1:17" ht="3" customHeight="1">
      <c r="A31" s="2"/>
      <c r="B31" s="8"/>
      <c r="C31" s="8"/>
      <c r="D31" s="619"/>
      <c r="E31" s="9"/>
      <c r="F31" s="502"/>
      <c r="G31" s="502"/>
      <c r="H31" s="502"/>
      <c r="I31" s="502"/>
      <c r="J31" s="502"/>
      <c r="K31" s="502"/>
      <c r="L31" s="502"/>
      <c r="M31" s="502"/>
      <c r="N31" s="502"/>
      <c r="O31" s="502"/>
      <c r="P31" s="502"/>
      <c r="Q31" s="618"/>
    </row>
    <row r="32" spans="1:17" ht="11.25" customHeight="1">
      <c r="A32" s="2"/>
      <c r="B32" s="1421" t="s">
        <v>913</v>
      </c>
      <c r="C32" s="1235"/>
      <c r="D32" s="617"/>
      <c r="E32" s="9" t="s">
        <v>905</v>
      </c>
      <c r="F32" s="503">
        <v>0</v>
      </c>
      <c r="G32" s="503">
        <v>0</v>
      </c>
      <c r="H32" s="503">
        <v>0</v>
      </c>
      <c r="I32" s="503">
        <v>40</v>
      </c>
      <c r="J32" s="503">
        <v>1872</v>
      </c>
      <c r="K32" s="503">
        <v>10145</v>
      </c>
      <c r="L32" s="503">
        <v>8072</v>
      </c>
      <c r="M32" s="503">
        <v>6</v>
      </c>
      <c r="N32" s="503">
        <v>0</v>
      </c>
      <c r="O32" s="503">
        <v>0</v>
      </c>
      <c r="P32" s="502">
        <f>SUM(F32:O32)</f>
        <v>20135</v>
      </c>
      <c r="Q32" s="618"/>
    </row>
    <row r="33" spans="1:17" ht="11.25" customHeight="1">
      <c r="A33" s="2"/>
      <c r="B33" s="8"/>
      <c r="C33" s="8"/>
      <c r="D33" s="619"/>
      <c r="E33" s="9" t="s">
        <v>906</v>
      </c>
      <c r="F33" s="503">
        <v>0</v>
      </c>
      <c r="G33" s="503">
        <v>0</v>
      </c>
      <c r="H33" s="503">
        <v>0</v>
      </c>
      <c r="I33" s="503">
        <v>31</v>
      </c>
      <c r="J33" s="503">
        <v>1141</v>
      </c>
      <c r="K33" s="503">
        <v>7812</v>
      </c>
      <c r="L33" s="503">
        <v>7619</v>
      </c>
      <c r="M33" s="503">
        <v>14</v>
      </c>
      <c r="N33" s="503">
        <v>0</v>
      </c>
      <c r="O33" s="503">
        <v>0</v>
      </c>
      <c r="P33" s="502">
        <f>SUM(F33:O33)</f>
        <v>16617</v>
      </c>
      <c r="Q33" s="618"/>
    </row>
    <row r="34" spans="1:17" ht="3" customHeight="1">
      <c r="A34" s="2"/>
      <c r="B34" s="8"/>
      <c r="C34" s="8"/>
      <c r="D34" s="619"/>
      <c r="E34" s="9"/>
      <c r="F34" s="502"/>
      <c r="G34" s="502"/>
      <c r="H34" s="502"/>
      <c r="I34" s="502"/>
      <c r="J34" s="502"/>
      <c r="K34" s="502"/>
      <c r="L34" s="502"/>
      <c r="M34" s="502"/>
      <c r="N34" s="502"/>
      <c r="O34" s="502"/>
      <c r="P34" s="502"/>
      <c r="Q34" s="618"/>
    </row>
    <row r="35" spans="1:17" ht="11.25" customHeight="1">
      <c r="A35" s="2"/>
      <c r="B35" s="1421" t="s">
        <v>914</v>
      </c>
      <c r="C35" s="1235"/>
      <c r="D35" s="617"/>
      <c r="E35" s="9" t="s">
        <v>905</v>
      </c>
      <c r="F35" s="503">
        <v>0</v>
      </c>
      <c r="G35" s="503">
        <v>0</v>
      </c>
      <c r="H35" s="503">
        <v>0</v>
      </c>
      <c r="I35" s="503">
        <v>2</v>
      </c>
      <c r="J35" s="503">
        <v>153</v>
      </c>
      <c r="K35" s="503">
        <v>2089</v>
      </c>
      <c r="L35" s="503">
        <v>10806</v>
      </c>
      <c r="M35" s="503">
        <v>8353</v>
      </c>
      <c r="N35" s="503">
        <v>12</v>
      </c>
      <c r="O35" s="503">
        <v>0</v>
      </c>
      <c r="P35" s="502">
        <f>SUM(F35:O35)</f>
        <v>21415</v>
      </c>
      <c r="Q35" s="618"/>
    </row>
    <row r="36" spans="1:17" ht="11.25" customHeight="1">
      <c r="A36" s="2"/>
      <c r="B36" s="8"/>
      <c r="C36" s="8"/>
      <c r="D36" s="619"/>
      <c r="E36" s="9" t="s">
        <v>906</v>
      </c>
      <c r="F36" s="503">
        <v>0</v>
      </c>
      <c r="G36" s="503">
        <v>0</v>
      </c>
      <c r="H36" s="503">
        <v>0</v>
      </c>
      <c r="I36" s="503">
        <v>4</v>
      </c>
      <c r="J36" s="503">
        <v>76</v>
      </c>
      <c r="K36" s="503">
        <v>1438</v>
      </c>
      <c r="L36" s="503">
        <v>8339</v>
      </c>
      <c r="M36" s="503">
        <v>7758</v>
      </c>
      <c r="N36" s="503">
        <v>14</v>
      </c>
      <c r="O36" s="503">
        <v>0</v>
      </c>
      <c r="P36" s="502">
        <f>SUM(F36:O36)</f>
        <v>17629</v>
      </c>
      <c r="Q36" s="618"/>
    </row>
    <row r="37" spans="1:17" ht="3" customHeight="1">
      <c r="A37" s="2"/>
      <c r="B37" s="8"/>
      <c r="C37" s="8"/>
      <c r="D37" s="619"/>
      <c r="E37" s="9"/>
      <c r="F37" s="502"/>
      <c r="G37" s="502"/>
      <c r="H37" s="502"/>
      <c r="I37" s="502"/>
      <c r="J37" s="502"/>
      <c r="K37" s="502"/>
      <c r="L37" s="502"/>
      <c r="M37" s="502"/>
      <c r="N37" s="502"/>
      <c r="O37" s="502"/>
      <c r="P37" s="502"/>
      <c r="Q37" s="618"/>
    </row>
    <row r="38" spans="1:17" ht="11.25" customHeight="1">
      <c r="A38" s="2"/>
      <c r="B38" s="1421" t="s">
        <v>915</v>
      </c>
      <c r="C38" s="1235"/>
      <c r="D38" s="617"/>
      <c r="E38" s="9" t="s">
        <v>905</v>
      </c>
      <c r="F38" s="503">
        <v>0</v>
      </c>
      <c r="G38" s="503">
        <v>0</v>
      </c>
      <c r="H38" s="503">
        <v>0</v>
      </c>
      <c r="I38" s="503">
        <v>0</v>
      </c>
      <c r="J38" s="503">
        <v>9</v>
      </c>
      <c r="K38" s="503">
        <v>225</v>
      </c>
      <c r="L38" s="503">
        <v>2719</v>
      </c>
      <c r="M38" s="503">
        <v>11470</v>
      </c>
      <c r="N38" s="503">
        <v>7693</v>
      </c>
      <c r="O38" s="503">
        <v>2</v>
      </c>
      <c r="P38" s="502">
        <f>SUM(F38:O38)</f>
        <v>22118</v>
      </c>
      <c r="Q38" s="618"/>
    </row>
    <row r="39" spans="1:17" ht="11.25" customHeight="1">
      <c r="A39" s="2"/>
      <c r="B39" s="8"/>
      <c r="C39" s="8"/>
      <c r="D39" s="619"/>
      <c r="E39" s="9" t="s">
        <v>906</v>
      </c>
      <c r="F39" s="503">
        <v>0</v>
      </c>
      <c r="G39" s="503">
        <v>0</v>
      </c>
      <c r="H39" s="503">
        <v>0</v>
      </c>
      <c r="I39" s="503">
        <v>0</v>
      </c>
      <c r="J39" s="503">
        <v>6</v>
      </c>
      <c r="K39" s="503">
        <v>123</v>
      </c>
      <c r="L39" s="503">
        <v>1744</v>
      </c>
      <c r="M39" s="503">
        <v>8765</v>
      </c>
      <c r="N39" s="503">
        <v>7325</v>
      </c>
      <c r="O39" s="503">
        <v>6</v>
      </c>
      <c r="P39" s="502">
        <f>SUM(F39:O39)</f>
        <v>17969</v>
      </c>
      <c r="Q39" s="618"/>
    </row>
    <row r="40" spans="1:17" ht="3" customHeight="1">
      <c r="A40" s="2"/>
      <c r="B40" s="8"/>
      <c r="C40" s="8"/>
      <c r="D40" s="619"/>
      <c r="E40" s="9"/>
      <c r="F40" s="502"/>
      <c r="G40" s="502"/>
      <c r="H40" s="502"/>
      <c r="I40" s="502"/>
      <c r="J40" s="502"/>
      <c r="K40" s="502"/>
      <c r="L40" s="502"/>
      <c r="M40" s="502"/>
      <c r="N40" s="502"/>
      <c r="O40" s="502"/>
      <c r="P40" s="502"/>
      <c r="Q40" s="618"/>
    </row>
    <row r="41" spans="1:17" ht="11.25" customHeight="1">
      <c r="A41" s="2"/>
      <c r="B41" s="1421" t="s">
        <v>916</v>
      </c>
      <c r="C41" s="1235"/>
      <c r="D41" s="617"/>
      <c r="E41" s="9" t="s">
        <v>905</v>
      </c>
      <c r="F41" s="503">
        <v>0</v>
      </c>
      <c r="G41" s="503">
        <v>0</v>
      </c>
      <c r="H41" s="503">
        <v>0</v>
      </c>
      <c r="I41" s="503">
        <v>0</v>
      </c>
      <c r="J41" s="503">
        <v>0</v>
      </c>
      <c r="K41" s="503">
        <v>6</v>
      </c>
      <c r="L41" s="503">
        <v>351</v>
      </c>
      <c r="M41" s="503">
        <v>3379</v>
      </c>
      <c r="N41" s="503">
        <v>11988</v>
      </c>
      <c r="O41" s="503">
        <v>2022</v>
      </c>
      <c r="P41" s="502">
        <f>SUM(F41:O41)</f>
        <v>17746</v>
      </c>
      <c r="Q41" s="618"/>
    </row>
    <row r="42" spans="1:17" ht="11.25" customHeight="1">
      <c r="A42" s="2"/>
      <c r="B42" s="8"/>
      <c r="C42" s="8"/>
      <c r="D42" s="619"/>
      <c r="E42" s="9" t="s">
        <v>906</v>
      </c>
      <c r="F42" s="503">
        <v>0</v>
      </c>
      <c r="G42" s="503">
        <v>0</v>
      </c>
      <c r="H42" s="503">
        <v>0</v>
      </c>
      <c r="I42" s="503">
        <v>0</v>
      </c>
      <c r="J42" s="503">
        <v>0</v>
      </c>
      <c r="K42" s="503">
        <v>3</v>
      </c>
      <c r="L42" s="503">
        <v>190</v>
      </c>
      <c r="M42" s="503">
        <v>2209</v>
      </c>
      <c r="N42" s="503">
        <v>8925</v>
      </c>
      <c r="O42" s="503">
        <v>2482</v>
      </c>
      <c r="P42" s="502">
        <f>SUM(F42:O42)</f>
        <v>13809</v>
      </c>
      <c r="Q42" s="618"/>
    </row>
    <row r="43" spans="1:17" ht="3" customHeight="1">
      <c r="A43" s="2"/>
      <c r="B43" s="8"/>
      <c r="C43" s="8"/>
      <c r="D43" s="619"/>
      <c r="E43" s="9"/>
      <c r="F43" s="502"/>
      <c r="G43" s="502"/>
      <c r="H43" s="502"/>
      <c r="I43" s="502"/>
      <c r="J43" s="502"/>
      <c r="K43" s="502"/>
      <c r="L43" s="502"/>
      <c r="M43" s="502"/>
      <c r="N43" s="502"/>
      <c r="O43" s="502"/>
      <c r="P43" s="502"/>
      <c r="Q43" s="618"/>
    </row>
    <row r="44" spans="1:17" ht="11.25" customHeight="1">
      <c r="A44" s="2"/>
      <c r="B44" s="1421" t="s">
        <v>917</v>
      </c>
      <c r="C44" s="1235"/>
      <c r="D44" s="617"/>
      <c r="E44" s="9" t="s">
        <v>905</v>
      </c>
      <c r="F44" s="503">
        <v>0</v>
      </c>
      <c r="G44" s="503">
        <v>0</v>
      </c>
      <c r="H44" s="503">
        <v>0</v>
      </c>
      <c r="I44" s="503">
        <v>0</v>
      </c>
      <c r="J44" s="503">
        <v>0</v>
      </c>
      <c r="K44" s="503">
        <v>0</v>
      </c>
      <c r="L44" s="503">
        <v>16</v>
      </c>
      <c r="M44" s="503">
        <v>383</v>
      </c>
      <c r="N44" s="503">
        <v>4988</v>
      </c>
      <c r="O44" s="503">
        <v>2963</v>
      </c>
      <c r="P44" s="502">
        <f>SUM(F44:O44)</f>
        <v>8350</v>
      </c>
      <c r="Q44" s="618"/>
    </row>
    <row r="45" spans="1:17" ht="11.25" customHeight="1">
      <c r="A45" s="2"/>
      <c r="B45" s="8"/>
      <c r="C45" s="8"/>
      <c r="D45" s="619"/>
      <c r="E45" s="9" t="s">
        <v>906</v>
      </c>
      <c r="F45" s="503">
        <v>0</v>
      </c>
      <c r="G45" s="503">
        <v>0</v>
      </c>
      <c r="H45" s="503">
        <v>0</v>
      </c>
      <c r="I45" s="503">
        <v>0</v>
      </c>
      <c r="J45" s="503">
        <v>0</v>
      </c>
      <c r="K45" s="503">
        <v>0</v>
      </c>
      <c r="L45" s="503">
        <v>12</v>
      </c>
      <c r="M45" s="503">
        <v>266</v>
      </c>
      <c r="N45" s="503">
        <v>3388</v>
      </c>
      <c r="O45" s="503">
        <v>2729</v>
      </c>
      <c r="P45" s="502">
        <f>SUM(F45:O45)</f>
        <v>6395</v>
      </c>
      <c r="Q45" s="618"/>
    </row>
    <row r="46" spans="1:17" ht="3" customHeight="1">
      <c r="A46" s="2"/>
      <c r="B46" s="8"/>
      <c r="C46" s="8"/>
      <c r="D46" s="619"/>
      <c r="E46" s="9"/>
      <c r="F46" s="502"/>
      <c r="G46" s="502"/>
      <c r="H46" s="502"/>
      <c r="I46" s="502"/>
      <c r="J46" s="502"/>
      <c r="K46" s="502"/>
      <c r="L46" s="502"/>
      <c r="M46" s="502"/>
      <c r="N46" s="502"/>
      <c r="O46" s="502"/>
      <c r="P46" s="502"/>
      <c r="Q46" s="618"/>
    </row>
    <row r="47" spans="1:17" ht="11.25" customHeight="1">
      <c r="A47" s="2"/>
      <c r="B47" s="623" t="s">
        <v>918</v>
      </c>
      <c r="C47" s="623"/>
      <c r="D47" s="624"/>
      <c r="E47" s="9" t="s">
        <v>905</v>
      </c>
      <c r="F47" s="503">
        <v>0</v>
      </c>
      <c r="G47" s="503">
        <v>0</v>
      </c>
      <c r="H47" s="503">
        <v>0</v>
      </c>
      <c r="I47" s="503">
        <v>0</v>
      </c>
      <c r="J47" s="503">
        <v>0</v>
      </c>
      <c r="K47" s="503">
        <v>0</v>
      </c>
      <c r="L47" s="503">
        <v>0</v>
      </c>
      <c r="M47" s="503">
        <v>12</v>
      </c>
      <c r="N47" s="503">
        <v>985</v>
      </c>
      <c r="O47" s="503">
        <v>1594</v>
      </c>
      <c r="P47" s="502">
        <f>SUM(F47:O47)</f>
        <v>2591</v>
      </c>
      <c r="Q47" s="618"/>
    </row>
    <row r="48" spans="1:17" ht="11.25" customHeight="1">
      <c r="A48" s="2"/>
      <c r="B48" s="1234" t="s">
        <v>919</v>
      </c>
      <c r="C48" s="1235"/>
      <c r="D48" s="617"/>
      <c r="E48" s="9" t="s">
        <v>906</v>
      </c>
      <c r="F48" s="503">
        <v>0</v>
      </c>
      <c r="G48" s="503">
        <v>0</v>
      </c>
      <c r="H48" s="503">
        <v>0</v>
      </c>
      <c r="I48" s="503">
        <v>0</v>
      </c>
      <c r="J48" s="503">
        <v>0</v>
      </c>
      <c r="K48" s="503">
        <v>0</v>
      </c>
      <c r="L48" s="503">
        <v>0</v>
      </c>
      <c r="M48" s="503">
        <v>13</v>
      </c>
      <c r="N48" s="503">
        <v>721</v>
      </c>
      <c r="O48" s="503">
        <v>1074</v>
      </c>
      <c r="P48" s="502">
        <f>SUM(F48:O48)</f>
        <v>1808</v>
      </c>
      <c r="Q48" s="618"/>
    </row>
    <row r="49" spans="1:17" ht="3" customHeight="1">
      <c r="A49" s="2"/>
      <c r="B49" s="8"/>
      <c r="C49" s="8"/>
      <c r="D49" s="619"/>
      <c r="E49" s="9"/>
      <c r="F49" s="502"/>
      <c r="G49" s="502"/>
      <c r="H49" s="502"/>
      <c r="I49" s="502"/>
      <c r="J49" s="502"/>
      <c r="K49" s="502"/>
      <c r="L49" s="502"/>
      <c r="M49" s="502"/>
      <c r="N49" s="502"/>
      <c r="O49" s="502"/>
      <c r="P49" s="502"/>
      <c r="Q49" s="618"/>
    </row>
    <row r="50" spans="1:17" ht="11.25" customHeight="1">
      <c r="A50" s="2"/>
      <c r="B50" s="1420" t="s">
        <v>523</v>
      </c>
      <c r="C50" s="1420"/>
      <c r="D50" s="625"/>
      <c r="E50" s="20" t="s">
        <v>905</v>
      </c>
      <c r="F50" s="506">
        <f aca="true" t="shared" si="0" ref="F50:O50">SUM(F11,F14,F17,F20,F23,F26,F29,F32,F35,F38,F41,F44,F47)</f>
        <v>52309</v>
      </c>
      <c r="G50" s="506">
        <f t="shared" si="0"/>
        <v>55557</v>
      </c>
      <c r="H50" s="506">
        <f t="shared" si="0"/>
        <v>57249</v>
      </c>
      <c r="I50" s="506">
        <f t="shared" si="0"/>
        <v>60053</v>
      </c>
      <c r="J50" s="506">
        <f t="shared" si="0"/>
        <v>21616</v>
      </c>
      <c r="K50" s="506">
        <f t="shared" si="0"/>
        <v>21180</v>
      </c>
      <c r="L50" s="506">
        <f t="shared" si="0"/>
        <v>21981</v>
      </c>
      <c r="M50" s="506">
        <f t="shared" si="0"/>
        <v>23603</v>
      </c>
      <c r="N50" s="506">
        <f t="shared" si="0"/>
        <v>25666</v>
      </c>
      <c r="O50" s="506">
        <f t="shared" si="0"/>
        <v>6581</v>
      </c>
      <c r="P50" s="506">
        <f>IF(SUM(F50:O50)=SUM(P11,P14,P17,P20,P23,P26,P29,P32,P35,P38,P41,P44,P47),SUM(F50:O50),"Fehler")</f>
        <v>345795</v>
      </c>
      <c r="Q50" s="512"/>
    </row>
    <row r="51" spans="1:17" ht="11.25" customHeight="1">
      <c r="A51" s="2"/>
      <c r="B51" s="20"/>
      <c r="C51" s="20"/>
      <c r="D51" s="626"/>
      <c r="E51" s="20" t="s">
        <v>906</v>
      </c>
      <c r="F51" s="506">
        <f aca="true" t="shared" si="1" ref="F51:O51">SUM(F12,F15,F18,F21,F24,F27,F30,F33,F36,F39,F42,F45,F48)</f>
        <v>51738</v>
      </c>
      <c r="G51" s="506">
        <f t="shared" si="1"/>
        <v>54897</v>
      </c>
      <c r="H51" s="506">
        <f t="shared" si="1"/>
        <v>55702</v>
      </c>
      <c r="I51" s="506">
        <f t="shared" si="1"/>
        <v>57828</v>
      </c>
      <c r="J51" s="506">
        <f t="shared" si="1"/>
        <v>18211</v>
      </c>
      <c r="K51" s="506">
        <f t="shared" si="1"/>
        <v>17543</v>
      </c>
      <c r="L51" s="506">
        <f t="shared" si="1"/>
        <v>17931</v>
      </c>
      <c r="M51" s="506">
        <f t="shared" si="1"/>
        <v>19025</v>
      </c>
      <c r="N51" s="506">
        <f t="shared" si="1"/>
        <v>20373</v>
      </c>
      <c r="O51" s="506">
        <f t="shared" si="1"/>
        <v>6291</v>
      </c>
      <c r="P51" s="506">
        <f>IF(SUM(F51:O51)=SUM(P12,P15,P18,P21,P24,P27,P30,P33,P36,P39,P42,P45,P48),SUM(F51:O51),"Fehler")</f>
        <v>319539</v>
      </c>
      <c r="Q51" s="512"/>
    </row>
    <row r="52" spans="1:17" ht="11.25" customHeight="1">
      <c r="A52" s="2"/>
      <c r="B52" s="20"/>
      <c r="C52" s="20"/>
      <c r="D52" s="626"/>
      <c r="E52" s="20" t="s">
        <v>920</v>
      </c>
      <c r="F52" s="506">
        <f aca="true" t="shared" si="2" ref="F52:O52">SUM(F50:F51)</f>
        <v>104047</v>
      </c>
      <c r="G52" s="506">
        <f t="shared" si="2"/>
        <v>110454</v>
      </c>
      <c r="H52" s="506">
        <f t="shared" si="2"/>
        <v>112951</v>
      </c>
      <c r="I52" s="506">
        <f t="shared" si="2"/>
        <v>117881</v>
      </c>
      <c r="J52" s="506">
        <f t="shared" si="2"/>
        <v>39827</v>
      </c>
      <c r="K52" s="506">
        <f t="shared" si="2"/>
        <v>38723</v>
      </c>
      <c r="L52" s="506">
        <f t="shared" si="2"/>
        <v>39912</v>
      </c>
      <c r="M52" s="506">
        <f t="shared" si="2"/>
        <v>42628</v>
      </c>
      <c r="N52" s="506">
        <f t="shared" si="2"/>
        <v>46039</v>
      </c>
      <c r="O52" s="506">
        <f t="shared" si="2"/>
        <v>12872</v>
      </c>
      <c r="P52" s="506">
        <f>IF(SUM(P50:P51)=SUM(F52:O52),SUM(P50:P51),"Fehler")</f>
        <v>665334</v>
      </c>
      <c r="Q52" s="512"/>
    </row>
    <row r="53" spans="1:17" ht="3" customHeight="1">
      <c r="A53" s="2"/>
      <c r="B53" s="9"/>
      <c r="C53" s="9"/>
      <c r="D53" s="48"/>
      <c r="E53" s="9"/>
      <c r="F53" s="502"/>
      <c r="G53" s="502"/>
      <c r="H53" s="502"/>
      <c r="I53" s="502"/>
      <c r="J53" s="502"/>
      <c r="K53" s="502"/>
      <c r="L53" s="502"/>
      <c r="M53" s="502"/>
      <c r="N53" s="502"/>
      <c r="O53" s="502"/>
      <c r="P53" s="502"/>
      <c r="Q53" s="627"/>
    </row>
    <row r="54" spans="1:17" ht="11.25" customHeight="1">
      <c r="A54" s="2"/>
      <c r="B54" s="628" t="s">
        <v>778</v>
      </c>
      <c r="C54" s="628" t="s">
        <v>922</v>
      </c>
      <c r="D54" s="629"/>
      <c r="E54" s="9" t="s">
        <v>905</v>
      </c>
      <c r="F54" s="503">
        <v>3089</v>
      </c>
      <c r="G54" s="503">
        <v>3134</v>
      </c>
      <c r="H54" s="503">
        <v>3334</v>
      </c>
      <c r="I54" s="503">
        <v>3646</v>
      </c>
      <c r="J54" s="503">
        <v>2948</v>
      </c>
      <c r="K54" s="503">
        <v>3161</v>
      </c>
      <c r="L54" s="503">
        <v>3478</v>
      </c>
      <c r="M54" s="503">
        <v>3550</v>
      </c>
      <c r="N54" s="503">
        <v>4014</v>
      </c>
      <c r="O54" s="503">
        <v>627</v>
      </c>
      <c r="P54" s="502">
        <f>SUM(F54:O54)</f>
        <v>30981</v>
      </c>
      <c r="Q54" s="618"/>
    </row>
    <row r="55" spans="1:17" ht="11.25" customHeight="1">
      <c r="A55" s="2"/>
      <c r="B55" s="47"/>
      <c r="C55" s="630" t="s">
        <v>923</v>
      </c>
      <c r="D55" s="631"/>
      <c r="E55" s="9" t="s">
        <v>906</v>
      </c>
      <c r="F55" s="503">
        <v>3075</v>
      </c>
      <c r="G55" s="503">
        <v>3148</v>
      </c>
      <c r="H55" s="503">
        <v>3365</v>
      </c>
      <c r="I55" s="503">
        <v>3594</v>
      </c>
      <c r="J55" s="503">
        <v>2597</v>
      </c>
      <c r="K55" s="503">
        <v>2786</v>
      </c>
      <c r="L55" s="503">
        <v>3182</v>
      </c>
      <c r="M55" s="503">
        <v>3223</v>
      </c>
      <c r="N55" s="503">
        <v>3440</v>
      </c>
      <c r="O55" s="503">
        <v>673</v>
      </c>
      <c r="P55" s="502">
        <f>SUM(F55:O55)</f>
        <v>29083</v>
      </c>
      <c r="Q55" s="618"/>
    </row>
    <row r="56" spans="1:17" ht="3" customHeight="1">
      <c r="A56" s="2"/>
      <c r="B56" s="9"/>
      <c r="C56" s="9"/>
      <c r="D56" s="48"/>
      <c r="E56" s="574"/>
      <c r="F56" s="502"/>
      <c r="G56" s="502"/>
      <c r="H56" s="502"/>
      <c r="I56" s="502"/>
      <c r="J56" s="502"/>
      <c r="K56" s="502"/>
      <c r="L56" s="502"/>
      <c r="M56" s="502"/>
      <c r="N56" s="502"/>
      <c r="O56" s="502"/>
      <c r="P56" s="502"/>
      <c r="Q56" s="618"/>
    </row>
    <row r="57" spans="1:17" ht="11.25" customHeight="1">
      <c r="A57" s="2"/>
      <c r="B57" s="9"/>
      <c r="C57" s="9" t="s">
        <v>924</v>
      </c>
      <c r="D57" s="48"/>
      <c r="E57" s="9" t="s">
        <v>905</v>
      </c>
      <c r="F57" s="503">
        <v>1</v>
      </c>
      <c r="G57" s="503">
        <v>7</v>
      </c>
      <c r="H57" s="503">
        <v>4</v>
      </c>
      <c r="I57" s="503">
        <v>5</v>
      </c>
      <c r="J57" s="503">
        <v>3</v>
      </c>
      <c r="K57" s="503">
        <v>1</v>
      </c>
      <c r="L57" s="503">
        <v>2</v>
      </c>
      <c r="M57" s="503">
        <v>2</v>
      </c>
      <c r="N57" s="503">
        <v>3</v>
      </c>
      <c r="O57" s="503">
        <v>0</v>
      </c>
      <c r="P57" s="502">
        <f>SUM(F57:O57)</f>
        <v>28</v>
      </c>
      <c r="Q57" s="618"/>
    </row>
    <row r="58" spans="1:17" ht="11.25" customHeight="1">
      <c r="A58" s="2"/>
      <c r="B58" s="9"/>
      <c r="C58" s="9" t="s">
        <v>929</v>
      </c>
      <c r="D58" s="631"/>
      <c r="E58" s="9" t="s">
        <v>906</v>
      </c>
      <c r="F58" s="503">
        <v>1</v>
      </c>
      <c r="G58" s="503">
        <v>7</v>
      </c>
      <c r="H58" s="503">
        <v>3</v>
      </c>
      <c r="I58" s="503">
        <v>3</v>
      </c>
      <c r="J58" s="503">
        <v>2</v>
      </c>
      <c r="K58" s="503">
        <v>2</v>
      </c>
      <c r="L58" s="503">
        <v>2</v>
      </c>
      <c r="M58" s="503">
        <v>6</v>
      </c>
      <c r="N58" s="503">
        <v>4</v>
      </c>
      <c r="O58" s="503">
        <v>1</v>
      </c>
      <c r="P58" s="502">
        <f>SUM(F58:O58)</f>
        <v>31</v>
      </c>
      <c r="Q58" s="618"/>
    </row>
    <row r="59" spans="1:23" ht="6" customHeight="1">
      <c r="A59" s="2"/>
      <c r="B59" s="47" t="s">
        <v>408</v>
      </c>
      <c r="C59" s="9"/>
      <c r="D59" s="9"/>
      <c r="E59" s="9"/>
      <c r="F59" s="9"/>
      <c r="G59" s="9"/>
      <c r="H59" s="9"/>
      <c r="I59" s="9"/>
      <c r="J59" s="9"/>
      <c r="K59" s="9"/>
      <c r="L59" s="9"/>
      <c r="M59" s="2"/>
      <c r="N59" s="2"/>
      <c r="O59" s="2"/>
      <c r="P59" s="2"/>
      <c r="Q59"/>
      <c r="R59"/>
      <c r="S59"/>
      <c r="T59"/>
      <c r="U59"/>
      <c r="V59"/>
      <c r="W59"/>
    </row>
    <row r="60" spans="1:16" s="634" customFormat="1" ht="12">
      <c r="A60" s="632"/>
      <c r="B60" s="33" t="s">
        <v>84</v>
      </c>
      <c r="C60" s="632"/>
      <c r="D60" s="632"/>
      <c r="E60" s="633"/>
      <c r="F60" s="632"/>
      <c r="G60" s="632"/>
      <c r="H60" s="632"/>
      <c r="I60" s="632"/>
      <c r="J60" s="632"/>
      <c r="K60" s="632"/>
      <c r="L60" s="632"/>
      <c r="M60" s="632"/>
      <c r="N60" s="632"/>
      <c r="O60" s="632"/>
      <c r="P60" s="632"/>
    </row>
    <row r="61" spans="2:16" ht="6" customHeight="1">
      <c r="B61" s="635"/>
      <c r="C61" s="635"/>
      <c r="D61" s="635"/>
      <c r="E61" s="9"/>
      <c r="F61" s="2"/>
      <c r="G61" s="2"/>
      <c r="H61" s="2"/>
      <c r="I61" s="2"/>
      <c r="J61" s="2"/>
      <c r="K61" s="2"/>
      <c r="L61" s="2"/>
      <c r="M61" s="2"/>
      <c r="N61" s="2"/>
      <c r="O61" s="2"/>
      <c r="P61" s="2"/>
    </row>
    <row r="62" spans="5:32" ht="13.5" customHeight="1">
      <c r="E62" s="265"/>
      <c r="R62" s="1120" t="s">
        <v>925</v>
      </c>
      <c r="S62" s="1120"/>
      <c r="T62" s="1120"/>
      <c r="U62" s="1120"/>
      <c r="V62" s="1120"/>
      <c r="W62" s="1120"/>
      <c r="X62" s="1120"/>
      <c r="Y62" s="1120"/>
      <c r="Z62" s="1120"/>
      <c r="AA62" s="1120"/>
      <c r="AB62" s="1120"/>
      <c r="AC62" s="1120"/>
      <c r="AD62" s="1120"/>
      <c r="AE62" s="1120"/>
      <c r="AF62" s="1120"/>
    </row>
    <row r="63" spans="5:32" ht="14.25" customHeight="1">
      <c r="E63" s="265"/>
      <c r="R63" s="1321" t="s">
        <v>926</v>
      </c>
      <c r="S63" s="1321"/>
      <c r="T63" s="1321"/>
      <c r="U63" s="1321"/>
      <c r="V63" s="1321"/>
      <c r="W63" s="1321"/>
      <c r="X63" s="1321"/>
      <c r="Y63" s="1321"/>
      <c r="Z63" s="1321"/>
      <c r="AA63" s="1321"/>
      <c r="AB63" s="1321"/>
      <c r="AC63" s="1321"/>
      <c r="AD63" s="1321"/>
      <c r="AE63" s="1321"/>
      <c r="AF63" s="1321"/>
    </row>
    <row r="64" spans="5:32" ht="3.75" customHeight="1">
      <c r="E64" s="265"/>
      <c r="R64" s="2"/>
      <c r="S64" s="2"/>
      <c r="T64" s="2"/>
      <c r="U64" s="2"/>
      <c r="V64" s="2"/>
      <c r="W64" s="2"/>
      <c r="X64" s="2"/>
      <c r="Y64" s="2"/>
      <c r="Z64" s="2"/>
      <c r="AA64" s="2"/>
      <c r="AB64" s="2"/>
      <c r="AC64" s="2"/>
      <c r="AD64" s="2"/>
      <c r="AE64" s="2"/>
      <c r="AF64" s="2"/>
    </row>
    <row r="65" spans="5:32" ht="12" customHeight="1">
      <c r="E65" s="265"/>
      <c r="R65" s="1240" t="s">
        <v>552</v>
      </c>
      <c r="S65" s="1217"/>
      <c r="T65" s="1222"/>
      <c r="U65" s="1172"/>
      <c r="V65" s="1214" t="s">
        <v>900</v>
      </c>
      <c r="W65" s="1215"/>
      <c r="X65" s="1215"/>
      <c r="Y65" s="1215"/>
      <c r="Z65" s="1215"/>
      <c r="AA65" s="1215"/>
      <c r="AB65" s="1215"/>
      <c r="AC65" s="1215"/>
      <c r="AD65" s="1215"/>
      <c r="AE65" s="1411"/>
      <c r="AF65" s="1171" t="s">
        <v>927</v>
      </c>
    </row>
    <row r="66" spans="5:32" ht="12" customHeight="1">
      <c r="E66" s="265"/>
      <c r="R66" s="1213"/>
      <c r="S66" s="1223"/>
      <c r="T66" s="1224"/>
      <c r="U66" s="1174"/>
      <c r="V66" s="1230">
        <v>1</v>
      </c>
      <c r="W66" s="1230">
        <v>2</v>
      </c>
      <c r="X66" s="1230">
        <v>3</v>
      </c>
      <c r="Y66" s="1230">
        <v>4</v>
      </c>
      <c r="Z66" s="1230">
        <v>5</v>
      </c>
      <c r="AA66" s="1230">
        <v>6</v>
      </c>
      <c r="AB66" s="1230">
        <v>7</v>
      </c>
      <c r="AC66" s="1230">
        <v>8</v>
      </c>
      <c r="AD66" s="1230">
        <v>9</v>
      </c>
      <c r="AE66" s="1230">
        <v>10</v>
      </c>
      <c r="AF66" s="1173"/>
    </row>
    <row r="67" spans="5:32" ht="12" customHeight="1">
      <c r="E67" s="265"/>
      <c r="R67" s="1219"/>
      <c r="S67" s="1219"/>
      <c r="T67" s="1225"/>
      <c r="U67" s="1169"/>
      <c r="V67" s="1335"/>
      <c r="W67" s="1335"/>
      <c r="X67" s="1335"/>
      <c r="Y67" s="1335"/>
      <c r="Z67" s="1335"/>
      <c r="AA67" s="1335"/>
      <c r="AB67" s="1335"/>
      <c r="AC67" s="1335"/>
      <c r="AD67" s="1335"/>
      <c r="AE67" s="1335"/>
      <c r="AF67" s="1168"/>
    </row>
    <row r="68" spans="5:32" ht="4.5" customHeight="1">
      <c r="E68" s="265"/>
      <c r="R68" s="4"/>
      <c r="S68" s="4"/>
      <c r="T68" s="48"/>
      <c r="U68" s="4"/>
      <c r="V68" s="272"/>
      <c r="W68" s="272"/>
      <c r="X68" s="272"/>
      <c r="Y68" s="272"/>
      <c r="Z68" s="272"/>
      <c r="AA68" s="272"/>
      <c r="AB68" s="272"/>
      <c r="AC68" s="272"/>
      <c r="AD68" s="272"/>
      <c r="AE68" s="272"/>
      <c r="AF68" s="272"/>
    </row>
    <row r="69" spans="5:32" ht="10.5" customHeight="1">
      <c r="E69" s="265"/>
      <c r="R69" s="1234" t="s">
        <v>448</v>
      </c>
      <c r="S69" s="1235"/>
      <c r="T69" s="617"/>
      <c r="U69" s="9" t="s">
        <v>905</v>
      </c>
      <c r="V69" s="503">
        <v>18943</v>
      </c>
      <c r="W69" s="503">
        <v>19559</v>
      </c>
      <c r="X69" s="503">
        <v>19910</v>
      </c>
      <c r="Y69" s="503">
        <v>20584</v>
      </c>
      <c r="Z69" s="503">
        <v>6689</v>
      </c>
      <c r="AA69" s="503">
        <v>6316</v>
      </c>
      <c r="AB69" s="503">
        <v>6732</v>
      </c>
      <c r="AC69" s="503">
        <v>7127</v>
      </c>
      <c r="AD69" s="503">
        <v>7920</v>
      </c>
      <c r="AE69" s="503">
        <v>1970</v>
      </c>
      <c r="AF69" s="502">
        <f>SUM(V69:AE69)</f>
        <v>115750</v>
      </c>
    </row>
    <row r="70" spans="5:32" ht="10.5" customHeight="1">
      <c r="E70" s="265"/>
      <c r="R70" s="623"/>
      <c r="S70" s="623"/>
      <c r="T70" s="624"/>
      <c r="U70" s="9" t="s">
        <v>906</v>
      </c>
      <c r="V70" s="503">
        <v>18610</v>
      </c>
      <c r="W70" s="503">
        <v>19265</v>
      </c>
      <c r="X70" s="503">
        <v>19344</v>
      </c>
      <c r="Y70" s="503">
        <v>19724</v>
      </c>
      <c r="Z70" s="503">
        <v>5488</v>
      </c>
      <c r="AA70" s="503">
        <v>5148</v>
      </c>
      <c r="AB70" s="503">
        <v>5375</v>
      </c>
      <c r="AC70" s="503">
        <v>5730</v>
      </c>
      <c r="AD70" s="503">
        <v>5913</v>
      </c>
      <c r="AE70" s="503">
        <v>1822</v>
      </c>
      <c r="AF70" s="502">
        <f>SUM(V70:AE70)</f>
        <v>106419</v>
      </c>
    </row>
    <row r="71" spans="5:32" ht="3.75" customHeight="1">
      <c r="E71" s="265"/>
      <c r="R71" s="623"/>
      <c r="S71" s="623"/>
      <c r="T71" s="624"/>
      <c r="U71" s="9"/>
      <c r="V71" s="502"/>
      <c r="W71" s="502"/>
      <c r="X71" s="502"/>
      <c r="Y71" s="502"/>
      <c r="Z71" s="502"/>
      <c r="AA71" s="502"/>
      <c r="AB71" s="502"/>
      <c r="AC71" s="502"/>
      <c r="AD71" s="502"/>
      <c r="AE71" s="502"/>
      <c r="AF71" s="502"/>
    </row>
    <row r="72" spans="5:32" ht="10.5" customHeight="1">
      <c r="E72" s="265"/>
      <c r="R72" s="1234" t="s">
        <v>449</v>
      </c>
      <c r="S72" s="1235"/>
      <c r="T72" s="617"/>
      <c r="U72" s="9" t="s">
        <v>905</v>
      </c>
      <c r="V72" s="503">
        <v>5102</v>
      </c>
      <c r="W72" s="503">
        <v>5494</v>
      </c>
      <c r="X72" s="636">
        <v>5617</v>
      </c>
      <c r="Y72" s="503">
        <v>5985</v>
      </c>
      <c r="Z72" s="503">
        <v>2383</v>
      </c>
      <c r="AA72" s="503">
        <v>2501</v>
      </c>
      <c r="AB72" s="503">
        <v>2374</v>
      </c>
      <c r="AC72" s="503">
        <v>2691</v>
      </c>
      <c r="AD72" s="503">
        <v>2698</v>
      </c>
      <c r="AE72" s="503">
        <v>724</v>
      </c>
      <c r="AF72" s="502">
        <f>SUM(V72:AE72)</f>
        <v>35569</v>
      </c>
    </row>
    <row r="73" spans="5:32" ht="10.5" customHeight="1">
      <c r="E73" s="265"/>
      <c r="R73" s="623"/>
      <c r="S73" s="623"/>
      <c r="T73" s="624"/>
      <c r="U73" s="9" t="s">
        <v>906</v>
      </c>
      <c r="V73" s="503">
        <v>4883</v>
      </c>
      <c r="W73" s="503">
        <v>5390</v>
      </c>
      <c r="X73" s="503">
        <v>5345</v>
      </c>
      <c r="Y73" s="503">
        <v>5719</v>
      </c>
      <c r="Z73" s="503">
        <v>2062</v>
      </c>
      <c r="AA73" s="503">
        <v>1960</v>
      </c>
      <c r="AB73" s="503">
        <v>1943</v>
      </c>
      <c r="AC73" s="503">
        <v>2139</v>
      </c>
      <c r="AD73" s="503">
        <v>2289</v>
      </c>
      <c r="AE73" s="503">
        <v>749</v>
      </c>
      <c r="AF73" s="502">
        <f>SUM(V73:AE73)</f>
        <v>32479</v>
      </c>
    </row>
    <row r="74" spans="5:32" ht="3.75" customHeight="1">
      <c r="E74" s="265"/>
      <c r="R74" s="623"/>
      <c r="S74" s="623"/>
      <c r="T74" s="624"/>
      <c r="U74" s="9"/>
      <c r="V74" s="502"/>
      <c r="W74" s="502"/>
      <c r="X74" s="502"/>
      <c r="Y74" s="502"/>
      <c r="Z74" s="502"/>
      <c r="AA74" s="502"/>
      <c r="AB74" s="502"/>
      <c r="AC74" s="502"/>
      <c r="AD74" s="502"/>
      <c r="AE74" s="502"/>
      <c r="AF74" s="502"/>
    </row>
    <row r="75" spans="18:32" ht="10.5" customHeight="1">
      <c r="R75" s="1234" t="s">
        <v>450</v>
      </c>
      <c r="S75" s="1235"/>
      <c r="T75" s="617"/>
      <c r="U75" s="9" t="s">
        <v>905</v>
      </c>
      <c r="V75" s="503">
        <v>4483</v>
      </c>
      <c r="W75" s="503">
        <v>4699</v>
      </c>
      <c r="X75" s="503">
        <v>4968</v>
      </c>
      <c r="Y75" s="503">
        <v>5313</v>
      </c>
      <c r="Z75" s="503">
        <v>2172</v>
      </c>
      <c r="AA75" s="503">
        <v>2072</v>
      </c>
      <c r="AB75" s="503">
        <v>2157</v>
      </c>
      <c r="AC75" s="503">
        <v>2284</v>
      </c>
      <c r="AD75" s="503">
        <v>2388</v>
      </c>
      <c r="AE75" s="503">
        <v>727</v>
      </c>
      <c r="AF75" s="502">
        <f>SUM(V75:AE75)</f>
        <v>31263</v>
      </c>
    </row>
    <row r="76" spans="18:32" ht="10.5" customHeight="1">
      <c r="R76" s="623"/>
      <c r="S76" s="623"/>
      <c r="T76" s="624"/>
      <c r="U76" s="9" t="s">
        <v>906</v>
      </c>
      <c r="V76" s="503">
        <v>4410</v>
      </c>
      <c r="W76" s="503">
        <v>4744</v>
      </c>
      <c r="X76" s="503">
        <v>4864</v>
      </c>
      <c r="Y76" s="503">
        <v>5214</v>
      </c>
      <c r="Z76" s="503">
        <v>1819</v>
      </c>
      <c r="AA76" s="503">
        <v>1714</v>
      </c>
      <c r="AB76" s="503">
        <v>1738</v>
      </c>
      <c r="AC76" s="503">
        <v>1827</v>
      </c>
      <c r="AD76" s="503">
        <v>2024</v>
      </c>
      <c r="AE76" s="503">
        <v>671</v>
      </c>
      <c r="AF76" s="502">
        <f>SUM(V76:AE76)</f>
        <v>29025</v>
      </c>
    </row>
    <row r="77" spans="18:32" ht="3.75" customHeight="1">
      <c r="R77" s="623"/>
      <c r="S77" s="623"/>
      <c r="T77" s="624"/>
      <c r="U77" s="9"/>
      <c r="V77" s="502"/>
      <c r="W77" s="502"/>
      <c r="X77" s="502"/>
      <c r="Y77" s="502"/>
      <c r="Z77" s="502"/>
      <c r="AA77" s="502"/>
      <c r="AB77" s="502"/>
      <c r="AC77" s="502"/>
      <c r="AD77" s="502"/>
      <c r="AE77" s="502"/>
      <c r="AF77" s="502"/>
    </row>
    <row r="78" spans="18:32" ht="10.5" customHeight="1">
      <c r="R78" s="1234" t="s">
        <v>451</v>
      </c>
      <c r="S78" s="1235"/>
      <c r="T78" s="617"/>
      <c r="U78" s="9" t="s">
        <v>905</v>
      </c>
      <c r="V78" s="503">
        <v>4008</v>
      </c>
      <c r="W78" s="503">
        <v>4496</v>
      </c>
      <c r="X78" s="503">
        <v>4754</v>
      </c>
      <c r="Y78" s="503">
        <v>5112</v>
      </c>
      <c r="Z78" s="503">
        <v>1818</v>
      </c>
      <c r="AA78" s="503">
        <v>1755</v>
      </c>
      <c r="AB78" s="503">
        <v>1784</v>
      </c>
      <c r="AC78" s="503">
        <v>1867</v>
      </c>
      <c r="AD78" s="503">
        <v>2149</v>
      </c>
      <c r="AE78" s="503">
        <v>579</v>
      </c>
      <c r="AF78" s="502">
        <f>SUM(V78:AE78)</f>
        <v>28322</v>
      </c>
    </row>
    <row r="79" spans="18:32" ht="10.5" customHeight="1">
      <c r="R79" s="623"/>
      <c r="S79" s="623"/>
      <c r="T79" s="624"/>
      <c r="U79" s="9" t="s">
        <v>906</v>
      </c>
      <c r="V79" s="503">
        <v>4245</v>
      </c>
      <c r="W79" s="503">
        <v>4465</v>
      </c>
      <c r="X79" s="503">
        <v>4624</v>
      </c>
      <c r="Y79" s="503">
        <v>4706</v>
      </c>
      <c r="Z79" s="503">
        <v>1517</v>
      </c>
      <c r="AA79" s="503">
        <v>1470</v>
      </c>
      <c r="AB79" s="503">
        <v>1437</v>
      </c>
      <c r="AC79" s="503">
        <v>1560</v>
      </c>
      <c r="AD79" s="503">
        <v>1771</v>
      </c>
      <c r="AE79" s="503">
        <v>576</v>
      </c>
      <c r="AF79" s="502">
        <f>SUM(V79:AE79)</f>
        <v>26371</v>
      </c>
    </row>
    <row r="80" spans="18:32" ht="3.75" customHeight="1">
      <c r="R80" s="623"/>
      <c r="S80" s="623"/>
      <c r="T80" s="624"/>
      <c r="U80" s="9"/>
      <c r="V80" s="502"/>
      <c r="W80" s="502"/>
      <c r="X80" s="502"/>
      <c r="Y80" s="502"/>
      <c r="Z80" s="502"/>
      <c r="AA80" s="502"/>
      <c r="AB80" s="502"/>
      <c r="AC80" s="502"/>
      <c r="AD80" s="502"/>
      <c r="AE80" s="502"/>
      <c r="AF80" s="502"/>
    </row>
    <row r="81" spans="18:32" ht="10.5" customHeight="1">
      <c r="R81" s="1234" t="s">
        <v>452</v>
      </c>
      <c r="S81" s="1235"/>
      <c r="T81" s="617"/>
      <c r="U81" s="9" t="s">
        <v>905</v>
      </c>
      <c r="V81" s="503">
        <v>6810</v>
      </c>
      <c r="W81" s="503">
        <v>7300</v>
      </c>
      <c r="X81" s="503">
        <v>7543</v>
      </c>
      <c r="Y81" s="503">
        <v>7707</v>
      </c>
      <c r="Z81" s="503">
        <v>2738</v>
      </c>
      <c r="AA81" s="503">
        <v>2729</v>
      </c>
      <c r="AB81" s="503">
        <v>2825</v>
      </c>
      <c r="AC81" s="503">
        <v>3193</v>
      </c>
      <c r="AD81" s="503">
        <v>3440</v>
      </c>
      <c r="AE81" s="503">
        <v>862</v>
      </c>
      <c r="AF81" s="502">
        <f>SUM(V81:AE81)</f>
        <v>45147</v>
      </c>
    </row>
    <row r="82" spans="18:32" ht="10.5" customHeight="1">
      <c r="R82" s="623"/>
      <c r="S82" s="623"/>
      <c r="T82" s="624"/>
      <c r="U82" s="9" t="s">
        <v>906</v>
      </c>
      <c r="V82" s="503">
        <v>6639</v>
      </c>
      <c r="W82" s="503">
        <v>7042</v>
      </c>
      <c r="X82" s="503">
        <v>7318</v>
      </c>
      <c r="Y82" s="503">
        <v>7479</v>
      </c>
      <c r="Z82" s="503">
        <v>2350</v>
      </c>
      <c r="AA82" s="503">
        <v>2426</v>
      </c>
      <c r="AB82" s="503">
        <v>2430</v>
      </c>
      <c r="AC82" s="503">
        <v>2460</v>
      </c>
      <c r="AD82" s="503">
        <v>2787</v>
      </c>
      <c r="AE82" s="503">
        <v>739</v>
      </c>
      <c r="AF82" s="502">
        <f>SUM(V82:AE82)</f>
        <v>41670</v>
      </c>
    </row>
    <row r="83" spans="18:32" ht="3.75" customHeight="1">
      <c r="R83" s="623"/>
      <c r="S83" s="623"/>
      <c r="T83" s="624"/>
      <c r="U83" s="9"/>
      <c r="V83" s="502"/>
      <c r="W83" s="502"/>
      <c r="X83" s="502"/>
      <c r="Y83" s="502"/>
      <c r="Z83" s="502"/>
      <c r="AA83" s="502"/>
      <c r="AB83" s="502"/>
      <c r="AC83" s="502"/>
      <c r="AD83" s="502"/>
      <c r="AE83" s="502"/>
      <c r="AF83" s="502"/>
    </row>
    <row r="84" spans="18:32" ht="10.5" customHeight="1">
      <c r="R84" s="1234" t="s">
        <v>453</v>
      </c>
      <c r="S84" s="1235"/>
      <c r="T84" s="617"/>
      <c r="U84" s="9" t="s">
        <v>905</v>
      </c>
      <c r="V84" s="503">
        <v>5182</v>
      </c>
      <c r="W84" s="503">
        <v>5538</v>
      </c>
      <c r="X84" s="503">
        <v>5824</v>
      </c>
      <c r="Y84" s="503">
        <v>6169</v>
      </c>
      <c r="Z84" s="503">
        <v>2228</v>
      </c>
      <c r="AA84" s="503">
        <v>2200</v>
      </c>
      <c r="AB84" s="503">
        <v>2418</v>
      </c>
      <c r="AC84" s="503">
        <v>2509</v>
      </c>
      <c r="AD84" s="503">
        <v>2862</v>
      </c>
      <c r="AE84" s="503">
        <v>748</v>
      </c>
      <c r="AF84" s="502">
        <f>SUM(V84:AE84)</f>
        <v>35678</v>
      </c>
    </row>
    <row r="85" spans="18:32" ht="10.5" customHeight="1">
      <c r="R85" s="623"/>
      <c r="S85" s="623"/>
      <c r="T85" s="624"/>
      <c r="U85" s="9" t="s">
        <v>906</v>
      </c>
      <c r="V85" s="503">
        <v>5087</v>
      </c>
      <c r="W85" s="503">
        <v>5638</v>
      </c>
      <c r="X85" s="503">
        <v>5770</v>
      </c>
      <c r="Y85" s="503">
        <v>6040</v>
      </c>
      <c r="Z85" s="503">
        <v>2051</v>
      </c>
      <c r="AA85" s="503">
        <v>1856</v>
      </c>
      <c r="AB85" s="503">
        <v>1980</v>
      </c>
      <c r="AC85" s="503">
        <v>2124</v>
      </c>
      <c r="AD85" s="503">
        <v>2285</v>
      </c>
      <c r="AE85" s="503">
        <v>720</v>
      </c>
      <c r="AF85" s="502">
        <f>SUM(V85:AE85)</f>
        <v>33551</v>
      </c>
    </row>
    <row r="86" spans="18:32" ht="3.75" customHeight="1">
      <c r="R86" s="623"/>
      <c r="S86" s="623"/>
      <c r="T86" s="624"/>
      <c r="U86" s="9"/>
      <c r="V86" s="502"/>
      <c r="W86" s="502"/>
      <c r="X86" s="502"/>
      <c r="Y86" s="502"/>
      <c r="Z86" s="502"/>
      <c r="AA86" s="502"/>
      <c r="AB86" s="502"/>
      <c r="AC86" s="502"/>
      <c r="AD86" s="502"/>
      <c r="AE86" s="502"/>
      <c r="AF86" s="502"/>
    </row>
    <row r="87" spans="18:32" ht="10.5" customHeight="1">
      <c r="R87" s="1234" t="s">
        <v>454</v>
      </c>
      <c r="S87" s="1235"/>
      <c r="T87" s="617"/>
      <c r="U87" s="9" t="s">
        <v>905</v>
      </c>
      <c r="V87" s="503">
        <v>7781</v>
      </c>
      <c r="W87" s="503">
        <v>8471</v>
      </c>
      <c r="X87" s="503">
        <v>8633</v>
      </c>
      <c r="Y87" s="503">
        <v>9183</v>
      </c>
      <c r="Z87" s="503">
        <v>3588</v>
      </c>
      <c r="AA87" s="503">
        <v>3607</v>
      </c>
      <c r="AB87" s="503">
        <v>3691</v>
      </c>
      <c r="AC87" s="503">
        <v>3932</v>
      </c>
      <c r="AD87" s="503">
        <v>4209</v>
      </c>
      <c r="AE87" s="503">
        <v>971</v>
      </c>
      <c r="AF87" s="502">
        <f>SUM(V87:AE87)</f>
        <v>54066</v>
      </c>
    </row>
    <row r="88" spans="18:32" ht="10.5" customHeight="1">
      <c r="R88" s="623"/>
      <c r="S88" s="623"/>
      <c r="T88" s="624"/>
      <c r="U88" s="9" t="s">
        <v>906</v>
      </c>
      <c r="V88" s="503">
        <v>7864</v>
      </c>
      <c r="W88" s="503">
        <v>8353</v>
      </c>
      <c r="X88" s="503">
        <v>8437</v>
      </c>
      <c r="Y88" s="503">
        <v>8946</v>
      </c>
      <c r="Z88" s="503">
        <v>2924</v>
      </c>
      <c r="AA88" s="503">
        <v>2969</v>
      </c>
      <c r="AB88" s="503">
        <v>3028</v>
      </c>
      <c r="AC88" s="503">
        <v>3185</v>
      </c>
      <c r="AD88" s="503">
        <v>3304</v>
      </c>
      <c r="AE88" s="503">
        <v>1014</v>
      </c>
      <c r="AF88" s="502">
        <f>SUM(V88:AE88)</f>
        <v>50024</v>
      </c>
    </row>
    <row r="89" spans="18:32" ht="3.75" customHeight="1">
      <c r="R89" s="284"/>
      <c r="S89" s="284"/>
      <c r="T89" s="624"/>
      <c r="U89" s="9"/>
      <c r="V89" s="502"/>
      <c r="W89" s="502"/>
      <c r="X89" s="502"/>
      <c r="Y89" s="502"/>
      <c r="Z89" s="502"/>
      <c r="AA89" s="502"/>
      <c r="AB89" s="502"/>
      <c r="AC89" s="502"/>
      <c r="AD89" s="502"/>
      <c r="AE89" s="502"/>
      <c r="AF89" s="502"/>
    </row>
    <row r="90" spans="18:32" ht="10.5" customHeight="1">
      <c r="R90" s="1413" t="s">
        <v>455</v>
      </c>
      <c r="S90" s="1420"/>
      <c r="T90" s="625"/>
      <c r="U90" s="20" t="s">
        <v>905</v>
      </c>
      <c r="V90" s="506">
        <f aca="true" t="shared" si="3" ref="V90:AE90">SUM(V69,V72,V75,V78,V81,V84,V87)</f>
        <v>52309</v>
      </c>
      <c r="W90" s="506">
        <f t="shared" si="3"/>
        <v>55557</v>
      </c>
      <c r="X90" s="506">
        <f t="shared" si="3"/>
        <v>57249</v>
      </c>
      <c r="Y90" s="506">
        <f t="shared" si="3"/>
        <v>60053</v>
      </c>
      <c r="Z90" s="506">
        <f t="shared" si="3"/>
        <v>21616</v>
      </c>
      <c r="AA90" s="506">
        <f t="shared" si="3"/>
        <v>21180</v>
      </c>
      <c r="AB90" s="506">
        <f t="shared" si="3"/>
        <v>21981</v>
      </c>
      <c r="AC90" s="506">
        <f t="shared" si="3"/>
        <v>23603</v>
      </c>
      <c r="AD90" s="506">
        <f t="shared" si="3"/>
        <v>25666</v>
      </c>
      <c r="AE90" s="506">
        <f t="shared" si="3"/>
        <v>6581</v>
      </c>
      <c r="AF90" s="506">
        <f>IF(SUM(V90:AE90)=SUM(AF69,AF72,AF75,AF78,AF81,AF84,AF87),SUM(V90:AE90),"Fehler")</f>
        <v>345795</v>
      </c>
    </row>
    <row r="91" spans="18:32" ht="10.5" customHeight="1">
      <c r="R91" s="637"/>
      <c r="S91" s="637"/>
      <c r="T91" s="638"/>
      <c r="U91" s="20" t="s">
        <v>906</v>
      </c>
      <c r="V91" s="506">
        <f aca="true" t="shared" si="4" ref="V91:AE91">SUM(V70,V73,V76,V79,V82,V85,V88)</f>
        <v>51738</v>
      </c>
      <c r="W91" s="506">
        <f t="shared" si="4"/>
        <v>54897</v>
      </c>
      <c r="X91" s="506">
        <f t="shared" si="4"/>
        <v>55702</v>
      </c>
      <c r="Y91" s="506">
        <f t="shared" si="4"/>
        <v>57828</v>
      </c>
      <c r="Z91" s="506">
        <f t="shared" si="4"/>
        <v>18211</v>
      </c>
      <c r="AA91" s="506">
        <f t="shared" si="4"/>
        <v>17543</v>
      </c>
      <c r="AB91" s="506">
        <f t="shared" si="4"/>
        <v>17931</v>
      </c>
      <c r="AC91" s="506">
        <f t="shared" si="4"/>
        <v>19025</v>
      </c>
      <c r="AD91" s="506">
        <f t="shared" si="4"/>
        <v>20373</v>
      </c>
      <c r="AE91" s="506">
        <f t="shared" si="4"/>
        <v>6291</v>
      </c>
      <c r="AF91" s="506">
        <f>IF(SUM(V91:AE91)=SUM(AF70,AF73,AF76,AF79,AF82,AF85,AF88),SUM(V91:AE91),"Fehler")</f>
        <v>319539</v>
      </c>
    </row>
    <row r="92" spans="18:32" ht="10.5" customHeight="1">
      <c r="R92" s="9"/>
      <c r="S92" s="9"/>
      <c r="T92" s="48"/>
      <c r="U92" s="20" t="s">
        <v>920</v>
      </c>
      <c r="V92" s="506">
        <f aca="true" t="shared" si="5" ref="V92:AE92">SUM(V90:V91)</f>
        <v>104047</v>
      </c>
      <c r="W92" s="506">
        <f t="shared" si="5"/>
        <v>110454</v>
      </c>
      <c r="X92" s="506">
        <f t="shared" si="5"/>
        <v>112951</v>
      </c>
      <c r="Y92" s="506">
        <f t="shared" si="5"/>
        <v>117881</v>
      </c>
      <c r="Z92" s="506">
        <f t="shared" si="5"/>
        <v>39827</v>
      </c>
      <c r="AA92" s="506">
        <f t="shared" si="5"/>
        <v>38723</v>
      </c>
      <c r="AB92" s="506">
        <f t="shared" si="5"/>
        <v>39912</v>
      </c>
      <c r="AC92" s="506">
        <f t="shared" si="5"/>
        <v>42628</v>
      </c>
      <c r="AD92" s="506">
        <f t="shared" si="5"/>
        <v>46039</v>
      </c>
      <c r="AE92" s="506">
        <f t="shared" si="5"/>
        <v>12872</v>
      </c>
      <c r="AF92" s="506">
        <f>IF(SUM(V92:AE92)=SUM(AF90,AF91),SUM(V92:AE92),"Fehler")</f>
        <v>665334</v>
      </c>
    </row>
    <row r="93" spans="18:32" ht="1.5" customHeight="1">
      <c r="R93" s="9"/>
      <c r="S93" s="9"/>
      <c r="T93" s="48"/>
      <c r="U93" s="20"/>
      <c r="V93" s="506"/>
      <c r="W93" s="506"/>
      <c r="X93" s="506"/>
      <c r="Y93" s="506"/>
      <c r="Z93" s="506"/>
      <c r="AA93" s="506"/>
      <c r="AB93" s="506"/>
      <c r="AC93" s="506"/>
      <c r="AD93" s="506"/>
      <c r="AE93" s="506"/>
      <c r="AF93" s="506"/>
    </row>
    <row r="94" spans="18:32" ht="10.5" customHeight="1">
      <c r="R94" s="284" t="s">
        <v>928</v>
      </c>
      <c r="S94" s="2"/>
      <c r="T94" s="48"/>
      <c r="U94" s="9"/>
      <c r="V94" s="6"/>
      <c r="W94" s="6"/>
      <c r="X94" s="6"/>
      <c r="Y94" s="6"/>
      <c r="Z94" s="6"/>
      <c r="AA94" s="6"/>
      <c r="AB94" s="6"/>
      <c r="AC94" s="6"/>
      <c r="AD94" s="6"/>
      <c r="AE94" s="6"/>
      <c r="AF94" s="6"/>
    </row>
    <row r="95" spans="18:32" ht="10.5" customHeight="1">
      <c r="R95" s="3"/>
      <c r="S95" s="284" t="s">
        <v>589</v>
      </c>
      <c r="T95" s="624"/>
      <c r="U95" s="2"/>
      <c r="V95" s="6"/>
      <c r="W95" s="6"/>
      <c r="X95" s="6"/>
      <c r="Y95" s="6"/>
      <c r="Z95" s="6"/>
      <c r="AA95" s="6"/>
      <c r="AB95" s="6"/>
      <c r="AC95" s="6"/>
      <c r="AD95" s="6"/>
      <c r="AE95" s="6"/>
      <c r="AF95" s="6"/>
    </row>
    <row r="96" spans="18:33" ht="11.25">
      <c r="R96" s="3"/>
      <c r="S96" s="630" t="s">
        <v>402</v>
      </c>
      <c r="T96" s="631"/>
      <c r="U96" s="9" t="s">
        <v>749</v>
      </c>
      <c r="V96" s="639">
        <v>3638</v>
      </c>
      <c r="W96" s="639">
        <v>3763</v>
      </c>
      <c r="X96" s="639">
        <v>3854</v>
      </c>
      <c r="Y96" s="639">
        <v>4007</v>
      </c>
      <c r="Z96" s="639">
        <v>2596</v>
      </c>
      <c r="AA96" s="639">
        <v>2360</v>
      </c>
      <c r="AB96" s="639">
        <v>2292</v>
      </c>
      <c r="AC96" s="639">
        <v>2181</v>
      </c>
      <c r="AD96" s="639">
        <v>2069</v>
      </c>
      <c r="AE96" s="639">
        <v>582</v>
      </c>
      <c r="AF96" s="618">
        <f>SUM(V96:AE96)</f>
        <v>27342</v>
      </c>
      <c r="AG96" s="265"/>
    </row>
    <row r="97" spans="18:32" ht="3" customHeight="1">
      <c r="R97" s="2"/>
      <c r="S97" s="2"/>
      <c r="T97" s="2"/>
      <c r="U97" s="2"/>
      <c r="V97" s="2"/>
      <c r="W97" s="2"/>
      <c r="X97" s="2"/>
      <c r="Y97" s="2"/>
      <c r="Z97" s="2"/>
      <c r="AA97" s="2"/>
      <c r="AB97" s="2"/>
      <c r="AC97" s="2"/>
      <c r="AD97" s="2"/>
      <c r="AE97" s="2"/>
      <c r="AF97" s="2"/>
    </row>
  </sheetData>
  <sheetProtection/>
  <mergeCells count="60">
    <mergeCell ref="R69:S69"/>
    <mergeCell ref="R72:S72"/>
    <mergeCell ref="B17:C17"/>
    <mergeCell ref="O7:O9"/>
    <mergeCell ref="P5:P9"/>
    <mergeCell ref="E5:E9"/>
    <mergeCell ref="B5:C5"/>
    <mergeCell ref="K7:K9"/>
    <mergeCell ref="B9:C9"/>
    <mergeCell ref="J7:J9"/>
    <mergeCell ref="R87:S87"/>
    <mergeCell ref="B38:C38"/>
    <mergeCell ref="B41:C41"/>
    <mergeCell ref="B44:C44"/>
    <mergeCell ref="B50:C50"/>
    <mergeCell ref="R75:S75"/>
    <mergeCell ref="R78:S78"/>
    <mergeCell ref="R81:S81"/>
    <mergeCell ref="R84:S84"/>
    <mergeCell ref="B48:C48"/>
    <mergeCell ref="R90:S90"/>
    <mergeCell ref="B11:C11"/>
    <mergeCell ref="B14:C14"/>
    <mergeCell ref="B20:C20"/>
    <mergeCell ref="B23:C23"/>
    <mergeCell ref="B26:C26"/>
    <mergeCell ref="B29:C29"/>
    <mergeCell ref="B32:C32"/>
    <mergeCell ref="B35:C35"/>
    <mergeCell ref="R63:AF63"/>
    <mergeCell ref="B2:P2"/>
    <mergeCell ref="B3:P3"/>
    <mergeCell ref="F5:O6"/>
    <mergeCell ref="F7:F9"/>
    <mergeCell ref="G7:G9"/>
    <mergeCell ref="H7:H9"/>
    <mergeCell ref="I7:I9"/>
    <mergeCell ref="L7:L9"/>
    <mergeCell ref="M7:M9"/>
    <mergeCell ref="B6:C6"/>
    <mergeCell ref="B8:C8"/>
    <mergeCell ref="B7:C7"/>
    <mergeCell ref="D5:D9"/>
    <mergeCell ref="V65:AE65"/>
    <mergeCell ref="R65:S67"/>
    <mergeCell ref="Z66:Z67"/>
    <mergeCell ref="AA66:AA67"/>
    <mergeCell ref="W66:W67"/>
    <mergeCell ref="AD66:AD67"/>
    <mergeCell ref="T65:T67"/>
    <mergeCell ref="N7:N9"/>
    <mergeCell ref="AF65:AF67"/>
    <mergeCell ref="V66:V67"/>
    <mergeCell ref="AE66:AE67"/>
    <mergeCell ref="R62:AF62"/>
    <mergeCell ref="X66:X67"/>
    <mergeCell ref="Y66:Y67"/>
    <mergeCell ref="AC66:AC67"/>
    <mergeCell ref="AB66:AB67"/>
    <mergeCell ref="U65:U67"/>
  </mergeCells>
  <printOptions/>
  <pageMargins left="0.5118110236220472" right="0.5118110236220472" top="0.5118110236220472" bottom="0.35433070866141736" header="0.5118110236220472" footer="0.5118110236220472"/>
  <pageSetup horizontalDpi="300" verticalDpi="300" orientation="portrait" paperSize="9" r:id="rId1"/>
  <colBreaks count="1" manualBreakCount="1">
    <brk id="17" max="96" man="1"/>
  </colBreaks>
</worksheet>
</file>

<file path=xl/worksheets/sheet2.xml><?xml version="1.0" encoding="utf-8"?>
<worksheet xmlns="http://schemas.openxmlformats.org/spreadsheetml/2006/main" xmlns:r="http://schemas.openxmlformats.org/officeDocument/2006/relationships">
  <dimension ref="A1:W43"/>
  <sheetViews>
    <sheetView workbookViewId="0" topLeftCell="A1">
      <selection activeCell="H13" sqref="H13"/>
    </sheetView>
  </sheetViews>
  <sheetFormatPr defaultColWidth="12" defaultRowHeight="11.25"/>
  <cols>
    <col min="1" max="1" width="2.66015625" style="81" customWidth="1"/>
    <col min="2" max="2" width="12.83203125" style="81" customWidth="1"/>
    <col min="3" max="3" width="1.0078125" style="81" customWidth="1"/>
    <col min="4" max="6" width="8.66015625" style="81" customWidth="1"/>
    <col min="7" max="8" width="6.66015625" style="81" customWidth="1"/>
    <col min="9" max="12" width="7.66015625" style="81" customWidth="1"/>
    <col min="13" max="15" width="8" style="81" customWidth="1"/>
    <col min="16" max="16" width="7.66015625" style="81" customWidth="1"/>
    <col min="17" max="17" width="1.3359375" style="81" customWidth="1"/>
    <col min="18" max="18" width="12.66015625" style="81" customWidth="1"/>
    <col min="19" max="19" width="0.65625" style="81" customWidth="1"/>
    <col min="20" max="16384" width="13.33203125" style="81" customWidth="1"/>
  </cols>
  <sheetData>
    <row r="1" spans="1:17" ht="10.5" customHeight="1">
      <c r="A1" s="79" t="s">
        <v>439</v>
      </c>
      <c r="B1" s="80"/>
      <c r="Q1" s="82"/>
    </row>
    <row r="2" spans="1:17" ht="12.75">
      <c r="A2" s="83" t="s">
        <v>440</v>
      </c>
      <c r="B2" s="84"/>
      <c r="C2" s="84"/>
      <c r="D2" s="84"/>
      <c r="E2" s="84"/>
      <c r="F2" s="84"/>
      <c r="G2" s="84"/>
      <c r="H2" s="84"/>
      <c r="I2" s="84"/>
      <c r="J2" s="84"/>
      <c r="K2" s="84"/>
      <c r="L2" s="84"/>
      <c r="M2" s="84"/>
      <c r="N2" s="84"/>
      <c r="O2" s="84"/>
      <c r="P2" s="84"/>
      <c r="Q2" s="82"/>
    </row>
    <row r="3" spans="1:17" ht="3" customHeight="1">
      <c r="A3" s="85"/>
      <c r="B3" s="84"/>
      <c r="C3" s="84"/>
      <c r="D3" s="84"/>
      <c r="E3" s="84"/>
      <c r="F3" s="84"/>
      <c r="G3" s="84"/>
      <c r="H3" s="84"/>
      <c r="I3" s="84"/>
      <c r="J3" s="84"/>
      <c r="K3" s="84"/>
      <c r="L3" s="84"/>
      <c r="M3" s="84"/>
      <c r="N3" s="84"/>
      <c r="O3" s="84"/>
      <c r="P3" s="84"/>
      <c r="Q3" s="82"/>
    </row>
    <row r="4" spans="1:17" ht="15" customHeight="1">
      <c r="A4" s="83" t="s">
        <v>460</v>
      </c>
      <c r="B4" s="84"/>
      <c r="C4" s="84"/>
      <c r="D4" s="84"/>
      <c r="E4" s="84"/>
      <c r="F4" s="84"/>
      <c r="G4" s="84"/>
      <c r="H4" s="84"/>
      <c r="I4" s="84"/>
      <c r="J4" s="84"/>
      <c r="K4" s="84"/>
      <c r="L4" s="84"/>
      <c r="M4" s="84"/>
      <c r="N4" s="84"/>
      <c r="O4" s="84"/>
      <c r="P4" s="84"/>
      <c r="Q4" s="82"/>
    </row>
    <row r="5" spans="1:17" ht="12.75" customHeight="1">
      <c r="A5" s="83" t="s">
        <v>441</v>
      </c>
      <c r="B5" s="84"/>
      <c r="C5" s="84"/>
      <c r="D5" s="84"/>
      <c r="E5" s="84"/>
      <c r="F5" s="84"/>
      <c r="G5" s="84"/>
      <c r="H5" s="84"/>
      <c r="I5" s="84"/>
      <c r="J5" s="84"/>
      <c r="K5" s="84"/>
      <c r="L5" s="84"/>
      <c r="M5" s="84"/>
      <c r="N5" s="84"/>
      <c r="O5" s="84"/>
      <c r="P5" s="84"/>
      <c r="Q5" s="82"/>
    </row>
    <row r="6" spans="1:17" ht="4.5" customHeight="1">
      <c r="A6" s="85"/>
      <c r="B6" s="85"/>
      <c r="C6" s="85"/>
      <c r="D6" s="85"/>
      <c r="E6" s="85"/>
      <c r="F6" s="85"/>
      <c r="G6" s="85"/>
      <c r="H6" s="85"/>
      <c r="I6" s="85"/>
      <c r="J6" s="85"/>
      <c r="K6" s="85"/>
      <c r="L6" s="85"/>
      <c r="M6" s="85"/>
      <c r="N6" s="85"/>
      <c r="O6" s="85"/>
      <c r="P6" s="85"/>
      <c r="Q6" s="82"/>
    </row>
    <row r="7" spans="1:17" ht="13.5" customHeight="1">
      <c r="A7" s="1170" t="s">
        <v>442</v>
      </c>
      <c r="B7" s="1164"/>
      <c r="C7" s="1167"/>
      <c r="D7" s="1160" t="s">
        <v>443</v>
      </c>
      <c r="E7" s="1170"/>
      <c r="F7" s="1161"/>
      <c r="G7" s="87" t="s">
        <v>444</v>
      </c>
      <c r="H7" s="88"/>
      <c r="I7" s="88"/>
      <c r="J7" s="88"/>
      <c r="K7" s="88"/>
      <c r="L7" s="88"/>
      <c r="M7" s="88"/>
      <c r="N7" s="88"/>
      <c r="O7" s="88"/>
      <c r="P7" s="88"/>
      <c r="Q7" s="89"/>
    </row>
    <row r="8" spans="1:17" ht="17.25" customHeight="1">
      <c r="A8" s="1165"/>
      <c r="B8" s="1165"/>
      <c r="C8" s="1158"/>
      <c r="D8" s="1162"/>
      <c r="E8" s="1163"/>
      <c r="F8" s="1154"/>
      <c r="G8" s="1155">
        <v>6</v>
      </c>
      <c r="H8" s="1156"/>
      <c r="I8" s="1155">
        <v>7</v>
      </c>
      <c r="J8" s="1156"/>
      <c r="K8" s="1155">
        <v>8</v>
      </c>
      <c r="L8" s="1156"/>
      <c r="M8" s="1155">
        <v>9</v>
      </c>
      <c r="N8" s="1156"/>
      <c r="O8" s="1155">
        <v>10</v>
      </c>
      <c r="P8" s="1157"/>
      <c r="Q8" s="90"/>
    </row>
    <row r="9" spans="1:17" ht="23.25" customHeight="1">
      <c r="A9" s="1166"/>
      <c r="B9" s="1166"/>
      <c r="C9" s="1159"/>
      <c r="D9" s="86" t="s">
        <v>445</v>
      </c>
      <c r="E9" s="86" t="s">
        <v>446</v>
      </c>
      <c r="F9" s="86" t="s">
        <v>447</v>
      </c>
      <c r="G9" s="86" t="s">
        <v>447</v>
      </c>
      <c r="H9" s="86" t="s">
        <v>446</v>
      </c>
      <c r="I9" s="86" t="s">
        <v>447</v>
      </c>
      <c r="J9" s="86" t="s">
        <v>446</v>
      </c>
      <c r="K9" s="86" t="s">
        <v>447</v>
      </c>
      <c r="L9" s="86" t="s">
        <v>446</v>
      </c>
      <c r="M9" s="86" t="s">
        <v>447</v>
      </c>
      <c r="N9" s="86" t="s">
        <v>446</v>
      </c>
      <c r="O9" s="86" t="s">
        <v>447</v>
      </c>
      <c r="P9" s="86" t="s">
        <v>446</v>
      </c>
      <c r="Q9" s="91"/>
    </row>
    <row r="10" spans="1:17" ht="4.5" customHeight="1">
      <c r="A10" s="92"/>
      <c r="B10" s="92"/>
      <c r="C10" s="92"/>
      <c r="D10" s="93"/>
      <c r="E10" s="93"/>
      <c r="F10" s="93"/>
      <c r="G10" s="94"/>
      <c r="H10" s="93"/>
      <c r="I10" s="93"/>
      <c r="J10" s="93"/>
      <c r="K10" s="93"/>
      <c r="L10" s="93"/>
      <c r="M10" s="93"/>
      <c r="N10" s="93"/>
      <c r="O10" s="93"/>
      <c r="P10" s="93"/>
      <c r="Q10" s="95"/>
    </row>
    <row r="11" spans="1:17" ht="12.75">
      <c r="A11" s="1148" t="s">
        <v>448</v>
      </c>
      <c r="B11" s="1149"/>
      <c r="C11" s="85"/>
      <c r="D11" s="97">
        <v>7760</v>
      </c>
      <c r="E11" s="97">
        <v>5831</v>
      </c>
      <c r="F11" s="98">
        <f aca="true" t="shared" si="0" ref="F11:F17">IF(SUM(D11:E11)=SUM(G11,I11,K11,M11,O11),SUM(D11:E11),"Fehler")</f>
        <v>13591</v>
      </c>
      <c r="G11" s="97">
        <v>3</v>
      </c>
      <c r="H11" s="97">
        <v>2</v>
      </c>
      <c r="I11" s="97">
        <v>65</v>
      </c>
      <c r="J11" s="97">
        <v>14</v>
      </c>
      <c r="K11" s="97">
        <v>276</v>
      </c>
      <c r="L11" s="97">
        <v>103</v>
      </c>
      <c r="M11" s="97">
        <v>9604</v>
      </c>
      <c r="N11" s="97">
        <v>3988</v>
      </c>
      <c r="O11" s="97">
        <v>3643</v>
      </c>
      <c r="P11" s="97">
        <v>1724</v>
      </c>
      <c r="Q11" s="99"/>
    </row>
    <row r="12" spans="1:17" ht="12.75">
      <c r="A12" s="1148" t="s">
        <v>449</v>
      </c>
      <c r="B12" s="1149"/>
      <c r="C12" s="85"/>
      <c r="D12" s="97">
        <v>2978</v>
      </c>
      <c r="E12" s="97">
        <v>2283</v>
      </c>
      <c r="F12" s="98">
        <f t="shared" si="0"/>
        <v>5261</v>
      </c>
      <c r="G12" s="97">
        <v>0</v>
      </c>
      <c r="H12" s="97">
        <v>0</v>
      </c>
      <c r="I12" s="97">
        <v>8</v>
      </c>
      <c r="J12" s="97">
        <v>2</v>
      </c>
      <c r="K12" s="97">
        <v>53</v>
      </c>
      <c r="L12" s="97">
        <v>22</v>
      </c>
      <c r="M12" s="97">
        <v>3739</v>
      </c>
      <c r="N12" s="97">
        <v>1499</v>
      </c>
      <c r="O12" s="97">
        <v>1461</v>
      </c>
      <c r="P12" s="97">
        <v>760</v>
      </c>
      <c r="Q12" s="99"/>
    </row>
    <row r="13" spans="1:17" ht="12.75">
      <c r="A13" s="1148" t="s">
        <v>450</v>
      </c>
      <c r="B13" s="1149"/>
      <c r="C13" s="85"/>
      <c r="D13" s="97">
        <v>2578</v>
      </c>
      <c r="E13" s="97">
        <v>1990</v>
      </c>
      <c r="F13" s="98">
        <f t="shared" si="0"/>
        <v>4568</v>
      </c>
      <c r="G13" s="97">
        <v>0</v>
      </c>
      <c r="H13" s="97">
        <v>0</v>
      </c>
      <c r="I13" s="97">
        <v>11</v>
      </c>
      <c r="J13" s="97">
        <v>1</v>
      </c>
      <c r="K13" s="97">
        <v>50</v>
      </c>
      <c r="L13" s="97">
        <v>19</v>
      </c>
      <c r="M13" s="97">
        <v>3107</v>
      </c>
      <c r="N13" s="97">
        <v>1281</v>
      </c>
      <c r="O13" s="97">
        <v>1400</v>
      </c>
      <c r="P13" s="97">
        <v>689</v>
      </c>
      <c r="Q13" s="99"/>
    </row>
    <row r="14" spans="1:17" ht="12.75">
      <c r="A14" s="1148" t="s">
        <v>451</v>
      </c>
      <c r="B14" s="1150"/>
      <c r="C14" s="85"/>
      <c r="D14" s="97">
        <v>2172</v>
      </c>
      <c r="E14" s="97">
        <v>1696</v>
      </c>
      <c r="F14" s="98">
        <f t="shared" si="0"/>
        <v>3868</v>
      </c>
      <c r="G14" s="97">
        <v>0</v>
      </c>
      <c r="H14" s="97">
        <v>0</v>
      </c>
      <c r="I14" s="97">
        <v>14</v>
      </c>
      <c r="J14" s="97">
        <v>5</v>
      </c>
      <c r="K14" s="97">
        <v>81</v>
      </c>
      <c r="L14" s="97">
        <v>33</v>
      </c>
      <c r="M14" s="97">
        <v>2697</v>
      </c>
      <c r="N14" s="97">
        <v>1119</v>
      </c>
      <c r="O14" s="97">
        <v>1076</v>
      </c>
      <c r="P14" s="97">
        <v>539</v>
      </c>
      <c r="Q14" s="99"/>
    </row>
    <row r="15" spans="1:17" ht="12.75">
      <c r="A15" s="1148" t="s">
        <v>452</v>
      </c>
      <c r="B15" s="1149"/>
      <c r="C15" s="85"/>
      <c r="D15" s="97">
        <v>3283</v>
      </c>
      <c r="E15" s="97">
        <v>2664</v>
      </c>
      <c r="F15" s="98">
        <f t="shared" si="0"/>
        <v>5947</v>
      </c>
      <c r="G15" s="97">
        <v>0</v>
      </c>
      <c r="H15" s="97">
        <v>0</v>
      </c>
      <c r="I15" s="97">
        <v>21</v>
      </c>
      <c r="J15" s="97">
        <v>9</v>
      </c>
      <c r="K15" s="97">
        <v>121</v>
      </c>
      <c r="L15" s="97">
        <v>47</v>
      </c>
      <c r="M15" s="97">
        <v>4318</v>
      </c>
      <c r="N15" s="97">
        <v>1881</v>
      </c>
      <c r="O15" s="97">
        <v>1487</v>
      </c>
      <c r="P15" s="97">
        <v>727</v>
      </c>
      <c r="Q15" s="99"/>
    </row>
    <row r="16" spans="1:17" ht="12.75">
      <c r="A16" s="1148" t="s">
        <v>453</v>
      </c>
      <c r="B16" s="1149"/>
      <c r="C16" s="85"/>
      <c r="D16" s="97">
        <v>2895</v>
      </c>
      <c r="E16" s="97">
        <v>2227</v>
      </c>
      <c r="F16" s="98">
        <f t="shared" si="0"/>
        <v>5122</v>
      </c>
      <c r="G16" s="97">
        <v>0</v>
      </c>
      <c r="H16" s="97">
        <v>0</v>
      </c>
      <c r="I16" s="97">
        <v>12</v>
      </c>
      <c r="J16" s="97">
        <v>4</v>
      </c>
      <c r="K16" s="97">
        <v>92</v>
      </c>
      <c r="L16" s="97">
        <v>26</v>
      </c>
      <c r="M16" s="97">
        <v>3614</v>
      </c>
      <c r="N16" s="97">
        <v>1563</v>
      </c>
      <c r="O16" s="97">
        <v>1404</v>
      </c>
      <c r="P16" s="97">
        <v>634</v>
      </c>
      <c r="Q16" s="99"/>
    </row>
    <row r="17" spans="1:17" ht="12.75">
      <c r="A17" s="1148" t="s">
        <v>454</v>
      </c>
      <c r="B17" s="1149"/>
      <c r="C17" s="85"/>
      <c r="D17" s="97">
        <v>4183</v>
      </c>
      <c r="E17" s="97">
        <v>3334</v>
      </c>
      <c r="F17" s="98">
        <f t="shared" si="0"/>
        <v>7517</v>
      </c>
      <c r="G17" s="97">
        <v>0</v>
      </c>
      <c r="H17" s="97">
        <v>0</v>
      </c>
      <c r="I17" s="97">
        <v>25</v>
      </c>
      <c r="J17" s="97">
        <v>6</v>
      </c>
      <c r="K17" s="97">
        <v>153</v>
      </c>
      <c r="L17" s="97">
        <v>46</v>
      </c>
      <c r="M17" s="97">
        <v>5490</v>
      </c>
      <c r="N17" s="97">
        <v>2342</v>
      </c>
      <c r="O17" s="97">
        <v>1849</v>
      </c>
      <c r="P17" s="97">
        <v>940</v>
      </c>
      <c r="Q17" s="99"/>
    </row>
    <row r="18" spans="1:17" ht="4.5" customHeight="1">
      <c r="A18" s="84"/>
      <c r="B18" s="84"/>
      <c r="C18" s="85"/>
      <c r="D18" s="101"/>
      <c r="E18" s="101"/>
      <c r="F18" s="101"/>
      <c r="G18" s="102"/>
      <c r="H18" s="101"/>
      <c r="I18" s="101"/>
      <c r="J18" s="101"/>
      <c r="K18" s="101"/>
      <c r="L18" s="101"/>
      <c r="M18" s="101"/>
      <c r="N18" s="101"/>
      <c r="O18" s="101"/>
      <c r="P18" s="101"/>
      <c r="Q18" s="99"/>
    </row>
    <row r="19" spans="2:17" ht="12.75">
      <c r="B19" s="103" t="s">
        <v>455</v>
      </c>
      <c r="C19" s="85"/>
      <c r="D19" s="104">
        <f>SUM(D11:D17)</f>
        <v>25849</v>
      </c>
      <c r="E19" s="104">
        <f>SUM(E11:E17)</f>
        <v>20025</v>
      </c>
      <c r="F19" s="105">
        <f>IF(SUM(D19:E19)=SUM(G19,I19,K19,M19,O19),SUM(D19:E19),"Fehler")</f>
        <v>45874</v>
      </c>
      <c r="G19" s="104">
        <f aca="true" t="shared" si="1" ref="G19:P19">SUM(G11:G17)</f>
        <v>3</v>
      </c>
      <c r="H19" s="104">
        <f t="shared" si="1"/>
        <v>2</v>
      </c>
      <c r="I19" s="104">
        <f t="shared" si="1"/>
        <v>156</v>
      </c>
      <c r="J19" s="104">
        <f t="shared" si="1"/>
        <v>41</v>
      </c>
      <c r="K19" s="104">
        <f t="shared" si="1"/>
        <v>826</v>
      </c>
      <c r="L19" s="104">
        <f t="shared" si="1"/>
        <v>296</v>
      </c>
      <c r="M19" s="104">
        <f t="shared" si="1"/>
        <v>32569</v>
      </c>
      <c r="N19" s="104">
        <f t="shared" si="1"/>
        <v>13673</v>
      </c>
      <c r="O19" s="104">
        <f t="shared" si="1"/>
        <v>12320</v>
      </c>
      <c r="P19" s="104">
        <f t="shared" si="1"/>
        <v>6013</v>
      </c>
      <c r="Q19" s="106"/>
    </row>
    <row r="20" spans="1:17" ht="4.5" customHeight="1">
      <c r="A20" s="84"/>
      <c r="B20" s="84"/>
      <c r="C20" s="85"/>
      <c r="D20" s="107"/>
      <c r="E20" s="107"/>
      <c r="F20" s="107"/>
      <c r="G20" s="102"/>
      <c r="H20" s="107"/>
      <c r="I20" s="107"/>
      <c r="J20" s="107"/>
      <c r="K20" s="107"/>
      <c r="L20" s="107"/>
      <c r="M20" s="107"/>
      <c r="N20" s="107"/>
      <c r="O20" s="107"/>
      <c r="P20" s="107"/>
      <c r="Q20" s="108"/>
    </row>
    <row r="21" spans="1:17" ht="10.5" customHeight="1">
      <c r="A21" s="109" t="s">
        <v>456</v>
      </c>
      <c r="B21" s="96"/>
      <c r="C21" s="85"/>
      <c r="D21" s="107"/>
      <c r="E21" s="107"/>
      <c r="F21" s="107"/>
      <c r="G21" s="102"/>
      <c r="H21" s="107"/>
      <c r="I21" s="107"/>
      <c r="J21" s="107"/>
      <c r="K21" s="107"/>
      <c r="L21" s="107"/>
      <c r="M21" s="107"/>
      <c r="N21" s="107"/>
      <c r="O21" s="107"/>
      <c r="P21" s="101"/>
      <c r="Q21" s="110"/>
    </row>
    <row r="22" spans="1:17" ht="11.25" customHeight="1">
      <c r="A22" s="85"/>
      <c r="B22" s="100" t="s">
        <v>457</v>
      </c>
      <c r="C22" s="85"/>
      <c r="D22" s="97">
        <v>919</v>
      </c>
      <c r="E22" s="97">
        <v>712</v>
      </c>
      <c r="F22" s="98">
        <f>IF(SUM(D22:E22)=SUM(G22,I22,K22,M22,O22),SUM(D22:E22),"Fehler")</f>
        <v>1631</v>
      </c>
      <c r="G22" s="97">
        <v>0</v>
      </c>
      <c r="H22" s="97">
        <v>0</v>
      </c>
      <c r="I22" s="97">
        <v>1</v>
      </c>
      <c r="J22" s="97">
        <v>0</v>
      </c>
      <c r="K22" s="97">
        <v>11</v>
      </c>
      <c r="L22" s="97">
        <v>4</v>
      </c>
      <c r="M22" s="97">
        <v>1117</v>
      </c>
      <c r="N22" s="97">
        <v>477</v>
      </c>
      <c r="O22" s="97">
        <v>502</v>
      </c>
      <c r="P22" s="97">
        <v>231</v>
      </c>
      <c r="Q22" s="110"/>
    </row>
    <row r="23" spans="1:17" ht="11.25" customHeight="1">
      <c r="A23" s="85"/>
      <c r="B23" s="100" t="s">
        <v>458</v>
      </c>
      <c r="C23" s="85"/>
      <c r="D23" s="97">
        <v>3500</v>
      </c>
      <c r="E23" s="97">
        <v>3121</v>
      </c>
      <c r="F23" s="98">
        <f>IF(SUM(D23:E23)=SUM(G23,I23,K23,M23,O23),SUM(D23:E23),"Fehler")</f>
        <v>6621</v>
      </c>
      <c r="G23" s="97">
        <v>2</v>
      </c>
      <c r="H23" s="97">
        <v>1</v>
      </c>
      <c r="I23" s="97">
        <v>64</v>
      </c>
      <c r="J23" s="97">
        <v>21</v>
      </c>
      <c r="K23" s="97">
        <v>225</v>
      </c>
      <c r="L23" s="97">
        <v>80</v>
      </c>
      <c r="M23" s="97">
        <v>5166</v>
      </c>
      <c r="N23" s="97">
        <v>2406</v>
      </c>
      <c r="O23" s="97">
        <v>1164</v>
      </c>
      <c r="P23" s="97">
        <v>613</v>
      </c>
      <c r="Q23" s="110"/>
    </row>
    <row r="24" spans="1:23" ht="6" customHeight="1">
      <c r="A24" s="111" t="s">
        <v>408</v>
      </c>
      <c r="B24" s="112"/>
      <c r="C24" s="108"/>
      <c r="D24" s="108"/>
      <c r="E24" s="108"/>
      <c r="F24" s="108"/>
      <c r="G24" s="108"/>
      <c r="H24" s="108"/>
      <c r="I24" s="108"/>
      <c r="J24" s="108"/>
      <c r="K24" s="108"/>
      <c r="L24" s="108"/>
      <c r="M24" s="85"/>
      <c r="N24" s="85"/>
      <c r="O24" s="85"/>
      <c r="P24" s="85"/>
      <c r="Q24" s="80"/>
      <c r="R24" s="80"/>
      <c r="S24" s="80"/>
      <c r="T24" s="80"/>
      <c r="U24" s="80"/>
      <c r="V24" s="80"/>
      <c r="W24" s="80"/>
    </row>
    <row r="25" spans="1:23" s="115" customFormat="1" ht="11.25" customHeight="1">
      <c r="A25" s="1152" t="s">
        <v>459</v>
      </c>
      <c r="B25" s="1153"/>
      <c r="C25" s="1153"/>
      <c r="D25" s="1153"/>
      <c r="E25" s="1153"/>
      <c r="F25" s="1153"/>
      <c r="G25" s="1153"/>
      <c r="H25" s="1153"/>
      <c r="I25" s="1153"/>
      <c r="J25" s="1153"/>
      <c r="K25" s="1153"/>
      <c r="L25" s="1153"/>
      <c r="M25" s="1153"/>
      <c r="N25" s="1153"/>
      <c r="O25" s="1153"/>
      <c r="P25" s="1153"/>
      <c r="Q25" s="80"/>
      <c r="R25" s="80"/>
      <c r="S25" s="80"/>
      <c r="T25" s="80"/>
      <c r="U25" s="114"/>
      <c r="V25" s="80"/>
      <c r="W25" s="80"/>
    </row>
    <row r="26" spans="1:19" ht="12.75" customHeight="1">
      <c r="A26" s="1153"/>
      <c r="B26" s="1153"/>
      <c r="C26" s="1153"/>
      <c r="D26" s="1153"/>
      <c r="E26" s="1153"/>
      <c r="F26" s="1153"/>
      <c r="G26" s="1153"/>
      <c r="H26" s="1153"/>
      <c r="I26" s="1153"/>
      <c r="J26" s="1153"/>
      <c r="K26" s="1153"/>
      <c r="L26" s="1153"/>
      <c r="M26" s="1153"/>
      <c r="N26" s="1153"/>
      <c r="O26" s="1153"/>
      <c r="P26" s="1153"/>
      <c r="S26" s="116"/>
    </row>
    <row r="27" ht="15" customHeight="1">
      <c r="R27" s="117"/>
    </row>
    <row r="28" ht="14.25" customHeight="1">
      <c r="R28" s="117"/>
    </row>
    <row r="29" ht="6.75" customHeight="1"/>
    <row r="30" ht="15.75" customHeight="1">
      <c r="R30" s="80"/>
    </row>
    <row r="31" ht="15.75" customHeight="1">
      <c r="R31" s="80"/>
    </row>
    <row r="32" ht="12.75">
      <c r="R32" s="80"/>
    </row>
    <row r="33" ht="12.75">
      <c r="R33" s="80"/>
    </row>
    <row r="34" ht="6" customHeight="1">
      <c r="R34" s="80"/>
    </row>
    <row r="35" ht="12.75">
      <c r="R35" s="80"/>
    </row>
    <row r="36" ht="6" customHeight="1">
      <c r="R36" s="80"/>
    </row>
    <row r="37" ht="12.75">
      <c r="R37" s="80"/>
    </row>
    <row r="38" ht="12.75">
      <c r="R38" s="118"/>
    </row>
    <row r="39" ht="12.75">
      <c r="R39" s="118"/>
    </row>
    <row r="40" ht="12.75">
      <c r="R40" s="118"/>
    </row>
    <row r="41" ht="12.75">
      <c r="R41" s="118"/>
    </row>
    <row r="42" ht="12.75">
      <c r="R42" s="118"/>
    </row>
    <row r="43" ht="12.75">
      <c r="R43" s="118"/>
    </row>
  </sheetData>
  <sheetProtection/>
  <mergeCells count="16">
    <mergeCell ref="A25:P26"/>
    <mergeCell ref="A11:B11"/>
    <mergeCell ref="A12:B12"/>
    <mergeCell ref="A13:B13"/>
    <mergeCell ref="A14:B14"/>
    <mergeCell ref="A15:B15"/>
    <mergeCell ref="A16:B16"/>
    <mergeCell ref="A17:B17"/>
    <mergeCell ref="I8:J8"/>
    <mergeCell ref="K8:L8"/>
    <mergeCell ref="M8:N8"/>
    <mergeCell ref="O8:P8"/>
    <mergeCell ref="A7:B9"/>
    <mergeCell ref="C7:C9"/>
    <mergeCell ref="D7:F8"/>
    <mergeCell ref="G8:H8"/>
  </mergeCells>
  <printOptions/>
  <pageMargins left="0.4724409448818898" right="0.3937007874015748" top="0.5118110236220472" bottom="0.3937007874015748" header="0.31496062992125984" footer="0.5118110236220472"/>
  <pageSetup horizontalDpi="600" verticalDpi="6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AJ83"/>
  <sheetViews>
    <sheetView workbookViewId="0" topLeftCell="J1">
      <selection activeCell="A1" sqref="A1"/>
    </sheetView>
  </sheetViews>
  <sheetFormatPr defaultColWidth="12" defaultRowHeight="11.25"/>
  <cols>
    <col min="1" max="1" width="2" style="1" customWidth="1"/>
    <col min="2" max="2" width="3.83203125" style="1" customWidth="1"/>
    <col min="3" max="3" width="17" style="1" customWidth="1"/>
    <col min="4" max="4" width="1.0078125" style="1" customWidth="1"/>
    <col min="5" max="13" width="9.33203125" style="1" customWidth="1"/>
    <col min="14" max="14" width="11.66015625" style="1" customWidth="1"/>
    <col min="15" max="15" width="0.328125" style="1" customWidth="1"/>
    <col min="16" max="16" width="0.1640625" style="1" hidden="1" customWidth="1"/>
    <col min="17" max="17" width="2.33203125" style="641" customWidth="1"/>
    <col min="18" max="18" width="11.33203125" style="641" customWidth="1"/>
    <col min="19" max="19" width="17.33203125" style="1" customWidth="1"/>
    <col min="20" max="21" width="1.0078125" style="1" customWidth="1"/>
    <col min="22" max="22" width="0" style="1" hidden="1" customWidth="1"/>
    <col min="23" max="23" width="8.33203125" style="1" customWidth="1"/>
    <col min="24" max="33" width="7" style="1" customWidth="1"/>
    <col min="34" max="34" width="8.16015625" style="1" customWidth="1"/>
    <col min="35" max="35" width="0.328125" style="1" customWidth="1"/>
    <col min="36" max="36" width="0.65625" style="1" customWidth="1"/>
    <col min="37" max="16384" width="12" style="1" customWidth="1"/>
  </cols>
  <sheetData>
    <row r="1" spans="1:18" ht="12.75">
      <c r="A1" s="500" t="s">
        <v>930</v>
      </c>
      <c r="B1" s="2"/>
      <c r="C1" s="2"/>
      <c r="D1" s="2"/>
      <c r="E1" s="2"/>
      <c r="F1" s="2"/>
      <c r="G1" s="2"/>
      <c r="H1" s="2"/>
      <c r="I1" s="2"/>
      <c r="J1" s="2"/>
      <c r="K1" s="2"/>
      <c r="L1" s="2"/>
      <c r="M1" s="2"/>
      <c r="N1" s="2"/>
      <c r="O1" s="485"/>
      <c r="P1" s="485"/>
      <c r="Q1" s="640"/>
      <c r="R1" s="640"/>
    </row>
    <row r="2" spans="1:14" ht="11.25" customHeight="1">
      <c r="A2" s="2"/>
      <c r="B2" s="2"/>
      <c r="C2" s="2"/>
      <c r="D2" s="2"/>
      <c r="E2" s="2"/>
      <c r="F2" s="2"/>
      <c r="G2" s="2"/>
      <c r="H2" s="2"/>
      <c r="I2" s="2"/>
      <c r="J2" s="2"/>
      <c r="K2" s="2"/>
      <c r="L2" s="2"/>
      <c r="M2" s="2"/>
      <c r="N2" s="2"/>
    </row>
    <row r="3" spans="1:23" ht="13.5" customHeight="1">
      <c r="A3" s="1120" t="s">
        <v>931</v>
      </c>
      <c r="B3" s="1120"/>
      <c r="C3" s="1120"/>
      <c r="D3" s="1120"/>
      <c r="E3" s="1120"/>
      <c r="F3" s="1120"/>
      <c r="G3" s="1120"/>
      <c r="H3" s="1120"/>
      <c r="I3" s="1120"/>
      <c r="J3" s="1120"/>
      <c r="K3" s="1120"/>
      <c r="L3" s="1120"/>
      <c r="M3" s="1120"/>
      <c r="N3" s="1120"/>
      <c r="O3" s="486"/>
      <c r="P3" s="486"/>
      <c r="Q3" s="642"/>
      <c r="R3" s="642"/>
      <c r="S3" s="494"/>
      <c r="T3" s="494"/>
      <c r="U3" s="494"/>
      <c r="V3" s="494"/>
      <c r="W3" s="494"/>
    </row>
    <row r="4" spans="1:14" ht="9" customHeight="1">
      <c r="A4" s="2"/>
      <c r="B4" s="2"/>
      <c r="C4" s="2"/>
      <c r="D4" s="2"/>
      <c r="E4" s="2"/>
      <c r="F4" s="2"/>
      <c r="G4" s="2"/>
      <c r="H4" s="2"/>
      <c r="I4" s="2"/>
      <c r="J4" s="2"/>
      <c r="K4" s="2"/>
      <c r="L4" s="2"/>
      <c r="M4" s="2"/>
      <c r="N4" s="2"/>
    </row>
    <row r="5" spans="1:19" ht="15" customHeight="1">
      <c r="A5" s="1217" t="s">
        <v>864</v>
      </c>
      <c r="B5" s="1217"/>
      <c r="C5" s="1217"/>
      <c r="D5" s="1222"/>
      <c r="E5" s="1214" t="s">
        <v>932</v>
      </c>
      <c r="F5" s="1215"/>
      <c r="G5" s="1215"/>
      <c r="H5" s="1215"/>
      <c r="I5" s="1215"/>
      <c r="J5" s="1215"/>
      <c r="K5" s="1215"/>
      <c r="L5" s="1215"/>
      <c r="M5" s="1215"/>
      <c r="N5" s="1215"/>
      <c r="O5" s="487"/>
      <c r="P5" s="487"/>
      <c r="Q5" s="643"/>
      <c r="R5" s="643"/>
      <c r="S5" s="494"/>
    </row>
    <row r="6" spans="1:18" ht="12.75" customHeight="1">
      <c r="A6" s="1213"/>
      <c r="B6" s="1213"/>
      <c r="C6" s="1213"/>
      <c r="D6" s="1224"/>
      <c r="E6" s="1230">
        <v>1</v>
      </c>
      <c r="F6" s="1230">
        <v>2</v>
      </c>
      <c r="G6" s="1230">
        <v>3</v>
      </c>
      <c r="H6" s="1230">
        <v>4</v>
      </c>
      <c r="I6" s="1230">
        <v>5</v>
      </c>
      <c r="J6" s="1230">
        <v>6</v>
      </c>
      <c r="K6" s="1230">
        <v>7</v>
      </c>
      <c r="L6" s="1230">
        <v>8</v>
      </c>
      <c r="M6" s="1230">
        <v>9</v>
      </c>
      <c r="N6" s="1171">
        <v>10</v>
      </c>
      <c r="O6" s="265"/>
      <c r="P6" s="265"/>
      <c r="Q6" s="644"/>
      <c r="R6" s="644"/>
    </row>
    <row r="7" spans="1:18" ht="12.75" customHeight="1">
      <c r="A7" s="1219"/>
      <c r="B7" s="1219"/>
      <c r="C7" s="1219"/>
      <c r="D7" s="1225"/>
      <c r="E7" s="1335"/>
      <c r="F7" s="1335"/>
      <c r="G7" s="1335"/>
      <c r="H7" s="1335"/>
      <c r="I7" s="1335"/>
      <c r="J7" s="1335"/>
      <c r="K7" s="1335"/>
      <c r="L7" s="1335"/>
      <c r="M7" s="1335"/>
      <c r="N7" s="1168"/>
      <c r="O7" s="265"/>
      <c r="P7" s="265"/>
      <c r="Q7" s="644"/>
      <c r="R7" s="644"/>
    </row>
    <row r="8" spans="1:18" ht="10.5" customHeight="1">
      <c r="A8" s="4"/>
      <c r="B8" s="4"/>
      <c r="C8" s="4"/>
      <c r="D8" s="4"/>
      <c r="E8" s="272"/>
      <c r="F8" s="272"/>
      <c r="G8" s="272"/>
      <c r="H8" s="272"/>
      <c r="I8" s="272"/>
      <c r="J8" s="272"/>
      <c r="K8" s="272"/>
      <c r="L8" s="272"/>
      <c r="M8" s="267"/>
      <c r="N8" s="272"/>
      <c r="O8" s="265"/>
      <c r="P8" s="265"/>
      <c r="Q8" s="644"/>
      <c r="R8" s="644"/>
    </row>
    <row r="9" spans="1:19" ht="12.75" customHeight="1">
      <c r="A9" s="1236" t="s">
        <v>448</v>
      </c>
      <c r="B9" s="1236"/>
      <c r="C9" s="1236"/>
      <c r="D9" s="2"/>
      <c r="E9" s="645">
        <v>16.9</v>
      </c>
      <c r="F9" s="645">
        <v>17.5</v>
      </c>
      <c r="G9" s="645">
        <v>17.7</v>
      </c>
      <c r="H9" s="645">
        <v>18.1</v>
      </c>
      <c r="I9" s="645">
        <v>5.5</v>
      </c>
      <c r="J9" s="645">
        <v>5.2</v>
      </c>
      <c r="K9" s="645">
        <v>5.4</v>
      </c>
      <c r="L9" s="645">
        <v>5.8</v>
      </c>
      <c r="M9" s="645">
        <v>6.2</v>
      </c>
      <c r="N9" s="645">
        <v>1.7</v>
      </c>
      <c r="O9" s="646"/>
      <c r="P9" s="646"/>
      <c r="R9" s="647"/>
      <c r="S9" s="647"/>
    </row>
    <row r="10" spans="1:19" ht="12.75" customHeight="1">
      <c r="A10" s="2"/>
      <c r="B10" s="648" t="s">
        <v>778</v>
      </c>
      <c r="C10" s="243" t="s">
        <v>557</v>
      </c>
      <c r="D10" s="2"/>
      <c r="E10" s="645">
        <v>18.8</v>
      </c>
      <c r="F10" s="645">
        <v>19.1</v>
      </c>
      <c r="G10" s="645">
        <v>18.4</v>
      </c>
      <c r="H10" s="645">
        <v>18.5</v>
      </c>
      <c r="I10" s="645">
        <v>4.7</v>
      </c>
      <c r="J10" s="645">
        <v>4.1</v>
      </c>
      <c r="K10" s="645">
        <v>4.9</v>
      </c>
      <c r="L10" s="645">
        <v>5</v>
      </c>
      <c r="M10" s="645">
        <v>5.7</v>
      </c>
      <c r="N10" s="645">
        <v>0.9</v>
      </c>
      <c r="O10" s="646"/>
      <c r="P10" s="646"/>
      <c r="R10" s="647"/>
      <c r="S10" s="647"/>
    </row>
    <row r="11" spans="1:19" ht="12.75" customHeight="1">
      <c r="A11" s="2"/>
      <c r="B11" s="10"/>
      <c r="C11" s="243" t="s">
        <v>562</v>
      </c>
      <c r="D11" s="2"/>
      <c r="E11" s="645">
        <v>16.1</v>
      </c>
      <c r="F11" s="645">
        <v>16.3</v>
      </c>
      <c r="G11" s="645">
        <v>16.7</v>
      </c>
      <c r="H11" s="645">
        <v>16.7</v>
      </c>
      <c r="I11" s="645">
        <v>6.2</v>
      </c>
      <c r="J11" s="645">
        <v>5.7</v>
      </c>
      <c r="K11" s="645">
        <v>6</v>
      </c>
      <c r="L11" s="645">
        <v>6.2</v>
      </c>
      <c r="M11" s="645">
        <v>8</v>
      </c>
      <c r="N11" s="645">
        <v>2.1</v>
      </c>
      <c r="O11" s="646"/>
      <c r="P11" s="646"/>
      <c r="R11" s="647"/>
      <c r="S11" s="647"/>
    </row>
    <row r="12" spans="1:19" ht="10.5" customHeight="1">
      <c r="A12" s="10"/>
      <c r="B12" s="10"/>
      <c r="C12" s="10"/>
      <c r="D12" s="2"/>
      <c r="E12" s="649"/>
      <c r="F12" s="649"/>
      <c r="G12" s="649"/>
      <c r="H12" s="649"/>
      <c r="I12" s="649"/>
      <c r="J12" s="649"/>
      <c r="K12" s="649"/>
      <c r="L12" s="649"/>
      <c r="M12" s="649"/>
      <c r="N12" s="649"/>
      <c r="O12" s="646"/>
      <c r="P12" s="646"/>
      <c r="R12" s="647"/>
      <c r="S12" s="647"/>
    </row>
    <row r="13" spans="1:19" ht="12.75" customHeight="1">
      <c r="A13" s="1238" t="s">
        <v>449</v>
      </c>
      <c r="B13" s="1237"/>
      <c r="C13" s="1237"/>
      <c r="D13" s="2"/>
      <c r="E13" s="645">
        <v>14.7</v>
      </c>
      <c r="F13" s="645">
        <v>16</v>
      </c>
      <c r="G13" s="645">
        <v>16.1</v>
      </c>
      <c r="H13" s="645">
        <v>17.2</v>
      </c>
      <c r="I13" s="645">
        <v>6.5</v>
      </c>
      <c r="J13" s="645">
        <v>6.6</v>
      </c>
      <c r="K13" s="645">
        <v>6.3</v>
      </c>
      <c r="L13" s="645">
        <v>7.1</v>
      </c>
      <c r="M13" s="645">
        <v>7.3</v>
      </c>
      <c r="N13" s="645">
        <v>2.2</v>
      </c>
      <c r="O13" s="646"/>
      <c r="P13" s="646"/>
      <c r="R13" s="647"/>
      <c r="S13" s="647"/>
    </row>
    <row r="14" spans="1:19" ht="10.5" customHeight="1">
      <c r="A14" s="10"/>
      <c r="B14" s="10"/>
      <c r="C14" s="10"/>
      <c r="D14" s="2"/>
      <c r="E14" s="649"/>
      <c r="F14" s="649"/>
      <c r="G14" s="649"/>
      <c r="H14" s="649"/>
      <c r="I14" s="649"/>
      <c r="J14" s="649"/>
      <c r="K14" s="649"/>
      <c r="L14" s="649"/>
      <c r="M14" s="649"/>
      <c r="N14" s="649"/>
      <c r="O14" s="646"/>
      <c r="P14" s="646"/>
      <c r="R14" s="647"/>
      <c r="S14" s="647"/>
    </row>
    <row r="15" spans="1:19" ht="12.75" customHeight="1">
      <c r="A15" s="1236" t="s">
        <v>450</v>
      </c>
      <c r="B15" s="1236"/>
      <c r="C15" s="1236"/>
      <c r="D15" s="2"/>
      <c r="E15" s="645">
        <v>14.8</v>
      </c>
      <c r="F15" s="645">
        <v>15.7</v>
      </c>
      <c r="G15" s="645">
        <v>16.3</v>
      </c>
      <c r="H15" s="645">
        <v>17.5</v>
      </c>
      <c r="I15" s="645">
        <v>6.6</v>
      </c>
      <c r="J15" s="645">
        <v>6.3</v>
      </c>
      <c r="K15" s="645">
        <v>6.5</v>
      </c>
      <c r="L15" s="645">
        <v>6.8</v>
      </c>
      <c r="M15" s="645">
        <v>7.3</v>
      </c>
      <c r="N15" s="645">
        <v>2.3</v>
      </c>
      <c r="O15" s="646"/>
      <c r="P15" s="646"/>
      <c r="R15" s="647"/>
      <c r="S15" s="647"/>
    </row>
    <row r="16" spans="1:19" ht="12.75" customHeight="1">
      <c r="A16" s="15"/>
      <c r="B16" s="648" t="s">
        <v>778</v>
      </c>
      <c r="C16" s="281" t="s">
        <v>561</v>
      </c>
      <c r="D16" s="2"/>
      <c r="E16" s="645">
        <v>16</v>
      </c>
      <c r="F16" s="645">
        <v>15.7</v>
      </c>
      <c r="G16" s="645">
        <v>16</v>
      </c>
      <c r="H16" s="645">
        <v>17</v>
      </c>
      <c r="I16" s="645">
        <v>6.4</v>
      </c>
      <c r="J16" s="645">
        <v>6.4</v>
      </c>
      <c r="K16" s="645">
        <v>5.9</v>
      </c>
      <c r="L16" s="645">
        <v>6.8</v>
      </c>
      <c r="M16" s="645">
        <v>7.2</v>
      </c>
      <c r="N16" s="645">
        <v>2.4</v>
      </c>
      <c r="O16" s="646"/>
      <c r="P16" s="646"/>
      <c r="R16" s="647"/>
      <c r="S16" s="647"/>
    </row>
    <row r="17" spans="1:19" ht="10.5" customHeight="1">
      <c r="A17" s="10"/>
      <c r="B17" s="10"/>
      <c r="C17" s="10"/>
      <c r="D17" s="2"/>
      <c r="E17" s="649"/>
      <c r="F17" s="649"/>
      <c r="G17" s="649"/>
      <c r="H17" s="649"/>
      <c r="I17" s="649"/>
      <c r="J17" s="649"/>
      <c r="K17" s="649"/>
      <c r="L17" s="649"/>
      <c r="M17" s="649"/>
      <c r="N17" s="649"/>
      <c r="O17" s="646"/>
      <c r="P17" s="646"/>
      <c r="R17" s="647"/>
      <c r="S17" s="647"/>
    </row>
    <row r="18" spans="1:19" ht="12.75" customHeight="1">
      <c r="A18" s="1236" t="s">
        <v>451</v>
      </c>
      <c r="B18" s="1236"/>
      <c r="C18" s="1236"/>
      <c r="D18" s="2"/>
      <c r="E18" s="645">
        <v>15.1</v>
      </c>
      <c r="F18" s="645">
        <v>16.4</v>
      </c>
      <c r="G18" s="645">
        <v>17.1</v>
      </c>
      <c r="H18" s="645">
        <v>18</v>
      </c>
      <c r="I18" s="645">
        <v>6.1</v>
      </c>
      <c r="J18" s="645">
        <v>5.9</v>
      </c>
      <c r="K18" s="645">
        <v>5.9</v>
      </c>
      <c r="L18" s="645">
        <v>6.3</v>
      </c>
      <c r="M18" s="645">
        <v>7.2</v>
      </c>
      <c r="N18" s="645">
        <v>2.1</v>
      </c>
      <c r="O18" s="646"/>
      <c r="P18" s="646"/>
      <c r="R18" s="647"/>
      <c r="S18" s="647"/>
    </row>
    <row r="19" spans="1:19" ht="10.5" customHeight="1">
      <c r="A19" s="10"/>
      <c r="B19" s="10"/>
      <c r="C19" s="10"/>
      <c r="D19" s="2"/>
      <c r="E19" s="649"/>
      <c r="F19" s="649"/>
      <c r="G19" s="649"/>
      <c r="H19" s="649"/>
      <c r="I19" s="649"/>
      <c r="J19" s="649"/>
      <c r="K19" s="649"/>
      <c r="L19" s="649"/>
      <c r="M19" s="649"/>
      <c r="N19" s="649"/>
      <c r="O19" s="646"/>
      <c r="P19" s="646"/>
      <c r="R19" s="647"/>
      <c r="S19" s="647"/>
    </row>
    <row r="20" spans="1:19" ht="12.75" customHeight="1">
      <c r="A20" s="1236" t="s">
        <v>452</v>
      </c>
      <c r="B20" s="1236"/>
      <c r="C20" s="1236"/>
      <c r="D20" s="2"/>
      <c r="E20" s="645">
        <v>15.5</v>
      </c>
      <c r="F20" s="645">
        <v>16.5</v>
      </c>
      <c r="G20" s="645">
        <v>17.1</v>
      </c>
      <c r="H20" s="645">
        <v>17.5</v>
      </c>
      <c r="I20" s="645">
        <v>5.9</v>
      </c>
      <c r="J20" s="645">
        <v>5.9</v>
      </c>
      <c r="K20" s="645">
        <v>6.1</v>
      </c>
      <c r="L20" s="645">
        <v>6.5</v>
      </c>
      <c r="M20" s="645">
        <v>7.2</v>
      </c>
      <c r="N20" s="645">
        <v>1.8</v>
      </c>
      <c r="O20" s="646"/>
      <c r="P20" s="646"/>
      <c r="R20" s="647"/>
      <c r="S20" s="647"/>
    </row>
    <row r="21" spans="1:19" ht="12.75" customHeight="1">
      <c r="A21" s="2"/>
      <c r="B21" s="648" t="s">
        <v>778</v>
      </c>
      <c r="C21" s="243" t="s">
        <v>558</v>
      </c>
      <c r="D21" s="2"/>
      <c r="E21" s="645">
        <v>16</v>
      </c>
      <c r="F21" s="645">
        <v>16.5</v>
      </c>
      <c r="G21" s="645">
        <v>16.9</v>
      </c>
      <c r="H21" s="645">
        <v>16.5</v>
      </c>
      <c r="I21" s="645">
        <v>6.1</v>
      </c>
      <c r="J21" s="645">
        <v>6.1</v>
      </c>
      <c r="K21" s="645">
        <v>6.4</v>
      </c>
      <c r="L21" s="645">
        <v>6.2</v>
      </c>
      <c r="M21" s="645">
        <v>7.8</v>
      </c>
      <c r="N21" s="645">
        <v>1.4</v>
      </c>
      <c r="O21" s="646"/>
      <c r="P21" s="646"/>
      <c r="R21" s="647"/>
      <c r="S21" s="647"/>
    </row>
    <row r="22" spans="1:19" ht="12.75" customHeight="1">
      <c r="A22" s="2"/>
      <c r="B22" s="10"/>
      <c r="C22" s="243" t="s">
        <v>563</v>
      </c>
      <c r="D22" s="2"/>
      <c r="E22" s="645">
        <v>16.5</v>
      </c>
      <c r="F22" s="645">
        <v>18.3</v>
      </c>
      <c r="G22" s="645">
        <v>17.8</v>
      </c>
      <c r="H22" s="645">
        <v>18</v>
      </c>
      <c r="I22" s="645">
        <v>4.1</v>
      </c>
      <c r="J22" s="645">
        <v>5.6</v>
      </c>
      <c r="K22" s="645">
        <v>5.9</v>
      </c>
      <c r="L22" s="645">
        <v>5.5</v>
      </c>
      <c r="M22" s="645">
        <v>6.1</v>
      </c>
      <c r="N22" s="645">
        <v>2.2</v>
      </c>
      <c r="O22" s="646"/>
      <c r="P22" s="646"/>
      <c r="R22" s="647"/>
      <c r="S22" s="647"/>
    </row>
    <row r="23" spans="1:19" ht="12.75" customHeight="1">
      <c r="A23" s="2"/>
      <c r="B23" s="10"/>
      <c r="C23" s="243" t="s">
        <v>564</v>
      </c>
      <c r="D23" s="2"/>
      <c r="E23" s="645">
        <v>15.1</v>
      </c>
      <c r="F23" s="645">
        <v>16.3</v>
      </c>
      <c r="G23" s="645">
        <v>16.5</v>
      </c>
      <c r="H23" s="645">
        <v>16.4</v>
      </c>
      <c r="I23" s="645">
        <v>6.4</v>
      </c>
      <c r="J23" s="645">
        <v>6.5</v>
      </c>
      <c r="K23" s="645">
        <v>6.5</v>
      </c>
      <c r="L23" s="645">
        <v>6.7</v>
      </c>
      <c r="M23" s="645">
        <v>7.7</v>
      </c>
      <c r="N23" s="645">
        <v>1.8</v>
      </c>
      <c r="O23" s="646"/>
      <c r="P23" s="646"/>
      <c r="R23" s="647"/>
      <c r="S23" s="647"/>
    </row>
    <row r="24" spans="1:19" ht="10.5" customHeight="1">
      <c r="A24" s="10"/>
      <c r="B24" s="10"/>
      <c r="C24" s="10"/>
      <c r="D24" s="2"/>
      <c r="E24" s="649"/>
      <c r="F24" s="649"/>
      <c r="G24" s="649"/>
      <c r="H24" s="649"/>
      <c r="I24" s="649"/>
      <c r="J24" s="649"/>
      <c r="K24" s="649"/>
      <c r="L24" s="649"/>
      <c r="M24" s="649"/>
      <c r="N24" s="649"/>
      <c r="O24" s="646"/>
      <c r="P24" s="646"/>
      <c r="Q24" s="647"/>
      <c r="R24" s="647"/>
      <c r="S24" s="647"/>
    </row>
    <row r="25" spans="1:19" ht="12.75" customHeight="1">
      <c r="A25" s="1236" t="s">
        <v>453</v>
      </c>
      <c r="B25" s="1236"/>
      <c r="C25" s="1236"/>
      <c r="D25" s="2"/>
      <c r="E25" s="645">
        <v>14.8</v>
      </c>
      <c r="F25" s="645">
        <v>16.1</v>
      </c>
      <c r="G25" s="645">
        <v>16.7</v>
      </c>
      <c r="H25" s="645">
        <v>17.6</v>
      </c>
      <c r="I25" s="645">
        <v>6.2</v>
      </c>
      <c r="J25" s="645">
        <v>5.9</v>
      </c>
      <c r="K25" s="645">
        <v>6.4</v>
      </c>
      <c r="L25" s="645">
        <v>6.7</v>
      </c>
      <c r="M25" s="645">
        <v>7.4</v>
      </c>
      <c r="N25" s="645">
        <v>2.1</v>
      </c>
      <c r="O25" s="646"/>
      <c r="P25" s="646"/>
      <c r="R25" s="647"/>
      <c r="S25" s="647"/>
    </row>
    <row r="26" spans="1:19" ht="12.75" customHeight="1">
      <c r="A26" s="2"/>
      <c r="B26" s="648" t="s">
        <v>778</v>
      </c>
      <c r="C26" s="243" t="s">
        <v>560</v>
      </c>
      <c r="D26" s="2"/>
      <c r="E26" s="645">
        <v>16.3</v>
      </c>
      <c r="F26" s="645">
        <v>16.8</v>
      </c>
      <c r="G26" s="645">
        <v>16.4</v>
      </c>
      <c r="H26" s="645">
        <v>18.4</v>
      </c>
      <c r="I26" s="645">
        <v>5.4</v>
      </c>
      <c r="J26" s="645">
        <v>4.8</v>
      </c>
      <c r="K26" s="645">
        <v>6.2</v>
      </c>
      <c r="L26" s="645">
        <v>6.1</v>
      </c>
      <c r="M26" s="645">
        <v>7.3</v>
      </c>
      <c r="N26" s="645">
        <v>2.3</v>
      </c>
      <c r="O26" s="646"/>
      <c r="P26" s="646"/>
      <c r="R26" s="647"/>
      <c r="S26" s="647"/>
    </row>
    <row r="27" spans="1:19" ht="10.5" customHeight="1">
      <c r="A27" s="10"/>
      <c r="B27" s="10"/>
      <c r="C27" s="10"/>
      <c r="D27" s="2"/>
      <c r="E27" s="649"/>
      <c r="F27" s="649"/>
      <c r="G27" s="649"/>
      <c r="H27" s="649"/>
      <c r="I27" s="649"/>
      <c r="J27" s="649"/>
      <c r="K27" s="649"/>
      <c r="L27" s="649"/>
      <c r="M27" s="649"/>
      <c r="N27" s="649"/>
      <c r="O27" s="646"/>
      <c r="P27" s="646"/>
      <c r="R27" s="647"/>
      <c r="S27" s="647"/>
    </row>
    <row r="28" spans="1:19" ht="12.75" customHeight="1">
      <c r="A28" s="1236" t="s">
        <v>454</v>
      </c>
      <c r="B28" s="1236"/>
      <c r="C28" s="1236"/>
      <c r="D28" s="2"/>
      <c r="E28" s="645">
        <v>15</v>
      </c>
      <c r="F28" s="645">
        <v>16.2</v>
      </c>
      <c r="G28" s="645">
        <v>16.4</v>
      </c>
      <c r="H28" s="645">
        <v>17.4</v>
      </c>
      <c r="I28" s="645">
        <v>6.3</v>
      </c>
      <c r="J28" s="645">
        <v>6.3</v>
      </c>
      <c r="K28" s="645">
        <v>6.5</v>
      </c>
      <c r="L28" s="645">
        <v>6.8</v>
      </c>
      <c r="M28" s="645">
        <v>7.2</v>
      </c>
      <c r="N28" s="645">
        <v>1.9</v>
      </c>
      <c r="O28" s="646"/>
      <c r="P28" s="646"/>
      <c r="R28" s="647"/>
      <c r="S28" s="647"/>
    </row>
    <row r="29" spans="1:19" ht="12.75" customHeight="1">
      <c r="A29" s="2"/>
      <c r="B29" s="648" t="s">
        <v>778</v>
      </c>
      <c r="C29" s="243" t="s">
        <v>559</v>
      </c>
      <c r="D29" s="2"/>
      <c r="E29" s="645">
        <v>16.1</v>
      </c>
      <c r="F29" s="645">
        <v>15.8</v>
      </c>
      <c r="G29" s="645">
        <v>15.7</v>
      </c>
      <c r="H29" s="645">
        <v>16.4</v>
      </c>
      <c r="I29" s="645">
        <v>6.4</v>
      </c>
      <c r="J29" s="645">
        <v>6.7</v>
      </c>
      <c r="K29" s="645">
        <v>7.1</v>
      </c>
      <c r="L29" s="645">
        <v>6.9</v>
      </c>
      <c r="M29" s="645">
        <v>7.5</v>
      </c>
      <c r="N29" s="645">
        <v>1.5</v>
      </c>
      <c r="O29" s="646"/>
      <c r="P29" s="646"/>
      <c r="R29" s="647"/>
      <c r="S29" s="647"/>
    </row>
    <row r="30" spans="1:19" ht="10.5" customHeight="1">
      <c r="A30" s="10"/>
      <c r="B30" s="10"/>
      <c r="C30" s="10"/>
      <c r="D30" s="2"/>
      <c r="E30" s="649"/>
      <c r="F30" s="649"/>
      <c r="G30" s="649"/>
      <c r="H30" s="649"/>
      <c r="I30" s="649"/>
      <c r="J30" s="649"/>
      <c r="K30" s="649"/>
      <c r="L30" s="649"/>
      <c r="M30" s="649"/>
      <c r="N30" s="649"/>
      <c r="O30" s="646"/>
      <c r="P30" s="646"/>
      <c r="R30" s="647"/>
      <c r="S30" s="647"/>
    </row>
    <row r="31" spans="1:19" ht="12.75" customHeight="1">
      <c r="A31" s="1424" t="s">
        <v>455</v>
      </c>
      <c r="B31" s="1424"/>
      <c r="C31" s="1424"/>
      <c r="D31" s="2"/>
      <c r="E31" s="650">
        <v>15.6</v>
      </c>
      <c r="F31" s="650">
        <v>16.6</v>
      </c>
      <c r="G31" s="650">
        <v>17</v>
      </c>
      <c r="H31" s="650">
        <v>17.7</v>
      </c>
      <c r="I31" s="650">
        <v>6</v>
      </c>
      <c r="J31" s="650">
        <v>5.8</v>
      </c>
      <c r="K31" s="650">
        <v>6</v>
      </c>
      <c r="L31" s="650">
        <v>6.4</v>
      </c>
      <c r="M31" s="650">
        <v>6.9</v>
      </c>
      <c r="N31" s="650">
        <v>1.9</v>
      </c>
      <c r="O31" s="651"/>
      <c r="P31" s="651"/>
      <c r="R31" s="647"/>
      <c r="S31" s="647"/>
    </row>
    <row r="32" spans="1:19" ht="10.5" customHeight="1">
      <c r="A32" s="10"/>
      <c r="B32" s="10"/>
      <c r="C32" s="10"/>
      <c r="D32" s="2"/>
      <c r="E32" s="649"/>
      <c r="F32" s="649"/>
      <c r="G32" s="649"/>
      <c r="H32" s="649"/>
      <c r="I32" s="649"/>
      <c r="J32" s="649"/>
      <c r="K32" s="649"/>
      <c r="L32" s="649"/>
      <c r="M32" s="649"/>
      <c r="N32" s="649"/>
      <c r="O32" s="646"/>
      <c r="P32" s="646"/>
      <c r="R32" s="647"/>
      <c r="S32" s="647"/>
    </row>
    <row r="33" spans="1:19" ht="12.75" customHeight="1">
      <c r="A33" s="1308" t="s">
        <v>556</v>
      </c>
      <c r="B33" s="1341"/>
      <c r="C33" s="281" t="s">
        <v>933</v>
      </c>
      <c r="D33" s="2"/>
      <c r="E33" s="645">
        <v>16.7</v>
      </c>
      <c r="F33" s="645">
        <v>17.2</v>
      </c>
      <c r="G33" s="645">
        <v>17</v>
      </c>
      <c r="H33" s="645">
        <v>17.3</v>
      </c>
      <c r="I33" s="645">
        <v>5.7</v>
      </c>
      <c r="J33" s="645">
        <v>5.5</v>
      </c>
      <c r="K33" s="645">
        <v>5.9</v>
      </c>
      <c r="L33" s="645">
        <v>6.1</v>
      </c>
      <c r="M33" s="645">
        <v>7.1</v>
      </c>
      <c r="N33" s="645">
        <v>1.6</v>
      </c>
      <c r="O33" s="646"/>
      <c r="P33" s="646"/>
      <c r="R33" s="647"/>
      <c r="S33" s="647"/>
    </row>
    <row r="34" spans="1:19" ht="12.75" customHeight="1">
      <c r="A34" s="2"/>
      <c r="B34" s="10"/>
      <c r="C34" s="243" t="s">
        <v>566</v>
      </c>
      <c r="D34" s="2"/>
      <c r="E34" s="645">
        <v>15.3</v>
      </c>
      <c r="F34" s="645">
        <v>16.4</v>
      </c>
      <c r="G34" s="645">
        <v>17</v>
      </c>
      <c r="H34" s="645">
        <v>17.8</v>
      </c>
      <c r="I34" s="645">
        <v>6.1</v>
      </c>
      <c r="J34" s="645">
        <v>5.9</v>
      </c>
      <c r="K34" s="645">
        <v>6</v>
      </c>
      <c r="L34" s="645">
        <v>6.5</v>
      </c>
      <c r="M34" s="645">
        <v>6.9</v>
      </c>
      <c r="N34" s="645">
        <v>2.1</v>
      </c>
      <c r="O34" s="646"/>
      <c r="P34" s="646"/>
      <c r="R34" s="647"/>
      <c r="S34" s="647"/>
    </row>
    <row r="35" spans="1:18" ht="10.5" customHeight="1">
      <c r="A35" s="2"/>
      <c r="B35" s="2"/>
      <c r="C35" s="2"/>
      <c r="D35" s="2"/>
      <c r="E35" s="9"/>
      <c r="F35" s="9"/>
      <c r="G35" s="9"/>
      <c r="H35" s="9"/>
      <c r="I35" s="9"/>
      <c r="J35" s="9"/>
      <c r="K35" s="9"/>
      <c r="L35" s="9"/>
      <c r="M35" s="9"/>
      <c r="N35" s="9"/>
      <c r="O35" s="265"/>
      <c r="P35" s="265"/>
      <c r="Q35" s="644"/>
      <c r="R35" s="644"/>
    </row>
    <row r="36" spans="1:36" ht="14.25" customHeight="1">
      <c r="A36" s="2"/>
      <c r="B36" s="2"/>
      <c r="C36" s="2"/>
      <c r="D36" s="2"/>
      <c r="E36" s="2"/>
      <c r="F36" s="2"/>
      <c r="G36" s="2"/>
      <c r="H36" s="2"/>
      <c r="I36" s="2"/>
      <c r="J36" s="2"/>
      <c r="K36" s="2"/>
      <c r="L36" s="2"/>
      <c r="M36" s="2"/>
      <c r="N36" s="2"/>
      <c r="Q36" s="1423" t="s">
        <v>934</v>
      </c>
      <c r="R36" s="1423"/>
      <c r="S36" s="1423"/>
      <c r="T36" s="1423"/>
      <c r="U36" s="1423"/>
      <c r="V36" s="1423"/>
      <c r="W36" s="1423"/>
      <c r="X36" s="1423"/>
      <c r="Y36" s="1423"/>
      <c r="Z36" s="1423"/>
      <c r="AA36" s="1423"/>
      <c r="AB36" s="1423"/>
      <c r="AC36" s="1423"/>
      <c r="AD36" s="1423"/>
      <c r="AE36" s="1423"/>
      <c r="AF36" s="1423"/>
      <c r="AG36" s="1423"/>
      <c r="AH36" s="1423"/>
      <c r="AI36" s="486"/>
      <c r="AJ36" s="486"/>
    </row>
    <row r="37" spans="1:34" ht="9" customHeight="1">
      <c r="A37" s="2"/>
      <c r="B37" s="2"/>
      <c r="C37" s="2"/>
      <c r="D37" s="2"/>
      <c r="E37" s="2"/>
      <c r="F37" s="2"/>
      <c r="G37" s="2"/>
      <c r="H37" s="2"/>
      <c r="I37" s="2"/>
      <c r="J37" s="2"/>
      <c r="K37" s="2"/>
      <c r="L37" s="2"/>
      <c r="M37" s="2"/>
      <c r="N37" s="2"/>
      <c r="Q37" s="652"/>
      <c r="R37" s="652"/>
      <c r="S37" s="2"/>
      <c r="T37" s="2"/>
      <c r="U37" s="2"/>
      <c r="V37" s="2"/>
      <c r="W37" s="2"/>
      <c r="X37" s="2"/>
      <c r="Y37" s="2"/>
      <c r="Z37" s="2"/>
      <c r="AA37" s="2"/>
      <c r="AB37" s="2"/>
      <c r="AC37" s="2"/>
      <c r="AD37" s="2"/>
      <c r="AE37" s="2"/>
      <c r="AF37" s="2"/>
      <c r="AG37" s="2"/>
      <c r="AH37" s="2"/>
    </row>
    <row r="38" spans="17:36" ht="18" customHeight="1">
      <c r="Q38" s="1422" t="s">
        <v>935</v>
      </c>
      <c r="R38" s="1422"/>
      <c r="S38" s="1240"/>
      <c r="T38" s="1222"/>
      <c r="U38" s="1171" t="s">
        <v>936</v>
      </c>
      <c r="V38" s="1240"/>
      <c r="W38" s="1172"/>
      <c r="X38" s="1214" t="s">
        <v>937</v>
      </c>
      <c r="Y38" s="1215"/>
      <c r="Z38" s="1215"/>
      <c r="AA38" s="1215"/>
      <c r="AB38" s="1215"/>
      <c r="AC38" s="1215"/>
      <c r="AD38" s="1215"/>
      <c r="AE38" s="1215"/>
      <c r="AF38" s="1215"/>
      <c r="AG38" s="1411"/>
      <c r="AH38" s="1171" t="s">
        <v>938</v>
      </c>
      <c r="AI38" s="265"/>
      <c r="AJ38" s="265"/>
    </row>
    <row r="39" spans="17:36" ht="12" customHeight="1">
      <c r="Q39" s="1339"/>
      <c r="R39" s="1339"/>
      <c r="S39" s="1339"/>
      <c r="T39" s="1224"/>
      <c r="U39" s="1173"/>
      <c r="V39" s="1339"/>
      <c r="W39" s="1174"/>
      <c r="X39" s="1220">
        <v>1</v>
      </c>
      <c r="Y39" s="1220">
        <v>2</v>
      </c>
      <c r="Z39" s="1220">
        <v>3</v>
      </c>
      <c r="AA39" s="1220">
        <v>4</v>
      </c>
      <c r="AB39" s="1220">
        <v>5</v>
      </c>
      <c r="AC39" s="1220">
        <v>6</v>
      </c>
      <c r="AD39" s="1220">
        <v>7</v>
      </c>
      <c r="AE39" s="1220">
        <v>8</v>
      </c>
      <c r="AF39" s="1220">
        <v>9</v>
      </c>
      <c r="AG39" s="1220">
        <v>10</v>
      </c>
      <c r="AH39" s="1173"/>
      <c r="AI39" s="265"/>
      <c r="AJ39" s="265"/>
    </row>
    <row r="40" spans="17:36" ht="12" customHeight="1">
      <c r="Q40" s="1339"/>
      <c r="R40" s="1339"/>
      <c r="S40" s="1339"/>
      <c r="T40" s="1224"/>
      <c r="U40" s="1173"/>
      <c r="V40" s="1339"/>
      <c r="W40" s="1174"/>
      <c r="X40" s="1226"/>
      <c r="Y40" s="1226"/>
      <c r="Z40" s="1226"/>
      <c r="AA40" s="1226"/>
      <c r="AB40" s="1226"/>
      <c r="AC40" s="1226"/>
      <c r="AD40" s="1226"/>
      <c r="AE40" s="1226"/>
      <c r="AF40" s="1226"/>
      <c r="AG40" s="1226"/>
      <c r="AH40" s="1173"/>
      <c r="AI40" s="265"/>
      <c r="AJ40" s="265"/>
    </row>
    <row r="41" spans="17:36" ht="6" customHeight="1">
      <c r="Q41" s="1339"/>
      <c r="R41" s="1339"/>
      <c r="S41" s="1339"/>
      <c r="T41" s="1224"/>
      <c r="U41" s="1173"/>
      <c r="V41" s="1339"/>
      <c r="W41" s="1174"/>
      <c r="X41" s="1226"/>
      <c r="Y41" s="1226"/>
      <c r="Z41" s="1226"/>
      <c r="AA41" s="1226"/>
      <c r="AB41" s="1226"/>
      <c r="AC41" s="1226"/>
      <c r="AD41" s="1226"/>
      <c r="AE41" s="1226"/>
      <c r="AF41" s="1226"/>
      <c r="AG41" s="1226"/>
      <c r="AH41" s="1173"/>
      <c r="AI41" s="265"/>
      <c r="AJ41" s="265"/>
    </row>
    <row r="42" spans="17:36" ht="12" customHeight="1">
      <c r="Q42" s="653"/>
      <c r="R42" s="653"/>
      <c r="S42" s="4"/>
      <c r="T42" s="4"/>
      <c r="U42" s="272"/>
      <c r="V42" s="4"/>
      <c r="W42" s="616"/>
      <c r="X42" s="273"/>
      <c r="Y42" s="273"/>
      <c r="Z42" s="273"/>
      <c r="AA42" s="273"/>
      <c r="AB42" s="273"/>
      <c r="AC42" s="273"/>
      <c r="AD42" s="273"/>
      <c r="AE42" s="273"/>
      <c r="AF42" s="273"/>
      <c r="AG42" s="273"/>
      <c r="AH42" s="272"/>
      <c r="AI42" s="265"/>
      <c r="AJ42" s="265"/>
    </row>
    <row r="43" spans="17:36" ht="13.5" customHeight="1">
      <c r="Q43" s="654" t="s">
        <v>939</v>
      </c>
      <c r="R43" s="647"/>
      <c r="S43" s="9"/>
      <c r="T43" s="9"/>
      <c r="U43" s="6"/>
      <c r="V43" s="9"/>
      <c r="W43" s="48"/>
      <c r="X43" s="40"/>
      <c r="Y43" s="40"/>
      <c r="Z43" s="40"/>
      <c r="AA43" s="40"/>
      <c r="AB43" s="40"/>
      <c r="AC43" s="40"/>
      <c r="AD43" s="40"/>
      <c r="AE43" s="40"/>
      <c r="AF43" s="40"/>
      <c r="AG43" s="40"/>
      <c r="AH43" s="6"/>
      <c r="AI43" s="9"/>
      <c r="AJ43" s="9"/>
    </row>
    <row r="44" spans="17:36" ht="13.5" customHeight="1">
      <c r="Q44" s="652"/>
      <c r="R44" s="655" t="s">
        <v>940</v>
      </c>
      <c r="S44" s="9"/>
      <c r="T44" s="9"/>
      <c r="U44" s="6"/>
      <c r="V44" s="9" t="s">
        <v>513</v>
      </c>
      <c r="W44" s="48"/>
      <c r="X44" s="40"/>
      <c r="Y44" s="40"/>
      <c r="Z44" s="40"/>
      <c r="AA44" s="40"/>
      <c r="AB44" s="40"/>
      <c r="AC44" s="40"/>
      <c r="AD44" s="40"/>
      <c r="AE44" s="40"/>
      <c r="AF44" s="40"/>
      <c r="AG44" s="40"/>
      <c r="AH44" s="6"/>
      <c r="AI44" s="9"/>
      <c r="AJ44" s="9"/>
    </row>
    <row r="45" spans="17:36" ht="13.5" customHeight="1">
      <c r="Q45" s="652"/>
      <c r="R45" s="283" t="s">
        <v>941</v>
      </c>
      <c r="S45" s="283"/>
      <c r="T45" s="281"/>
      <c r="U45" s="6"/>
      <c r="V45" s="9" t="s">
        <v>406</v>
      </c>
      <c r="W45" s="623" t="s">
        <v>513</v>
      </c>
      <c r="X45" s="592">
        <v>737</v>
      </c>
      <c r="Y45" s="592">
        <v>756</v>
      </c>
      <c r="Z45" s="592">
        <v>580</v>
      </c>
      <c r="AA45" s="592">
        <v>308</v>
      </c>
      <c r="AB45" s="592">
        <v>607</v>
      </c>
      <c r="AC45" s="592">
        <v>477</v>
      </c>
      <c r="AD45" s="592">
        <v>615</v>
      </c>
      <c r="AE45" s="592">
        <v>679</v>
      </c>
      <c r="AF45" s="592">
        <v>2904</v>
      </c>
      <c r="AG45" s="592">
        <v>444</v>
      </c>
      <c r="AH45" s="6">
        <f>SUM(X45:AG45)</f>
        <v>8107</v>
      </c>
      <c r="AI45" s="9"/>
      <c r="AJ45" s="9"/>
    </row>
    <row r="46" spans="17:36" ht="12" customHeight="1">
      <c r="Q46" s="652"/>
      <c r="R46" s="652"/>
      <c r="S46" s="9"/>
      <c r="T46" s="9"/>
      <c r="U46" s="6"/>
      <c r="V46" s="9"/>
      <c r="W46" s="623" t="s">
        <v>406</v>
      </c>
      <c r="X46" s="592">
        <v>635</v>
      </c>
      <c r="Y46" s="592">
        <v>734</v>
      </c>
      <c r="Z46" s="592">
        <v>505</v>
      </c>
      <c r="AA46" s="592">
        <v>298</v>
      </c>
      <c r="AB46" s="592">
        <v>278</v>
      </c>
      <c r="AC46" s="592">
        <v>227</v>
      </c>
      <c r="AD46" s="592">
        <v>403</v>
      </c>
      <c r="AE46" s="592">
        <v>466</v>
      </c>
      <c r="AF46" s="592">
        <v>2065</v>
      </c>
      <c r="AG46" s="592">
        <v>354</v>
      </c>
      <c r="AH46" s="6">
        <f>SUM(X46:AG46)</f>
        <v>5965</v>
      </c>
      <c r="AI46" s="9"/>
      <c r="AJ46" s="9"/>
    </row>
    <row r="47" spans="17:36" ht="11.25" customHeight="1">
      <c r="Q47" s="652"/>
      <c r="R47" s="652"/>
      <c r="S47" s="9"/>
      <c r="T47" s="9"/>
      <c r="U47" s="6"/>
      <c r="V47" s="9"/>
      <c r="W47" s="48"/>
      <c r="X47" s="40"/>
      <c r="Y47" s="40"/>
      <c r="Z47" s="40"/>
      <c r="AA47" s="40"/>
      <c r="AB47" s="40"/>
      <c r="AC47" s="40"/>
      <c r="AD47" s="40"/>
      <c r="AE47" s="40"/>
      <c r="AF47" s="40"/>
      <c r="AG47" s="40"/>
      <c r="AH47" s="6"/>
      <c r="AI47" s="9"/>
      <c r="AJ47" s="9"/>
    </row>
    <row r="48" spans="17:36" ht="12" customHeight="1">
      <c r="Q48" s="652" t="s">
        <v>540</v>
      </c>
      <c r="R48" s="652"/>
      <c r="S48" s="9"/>
      <c r="T48" s="9"/>
      <c r="U48" s="6"/>
      <c r="V48" s="9"/>
      <c r="W48" s="48"/>
      <c r="X48" s="40"/>
      <c r="Y48" s="40"/>
      <c r="Z48" s="40"/>
      <c r="AA48" s="40"/>
      <c r="AB48" s="40"/>
      <c r="AC48" s="40"/>
      <c r="AD48" s="40"/>
      <c r="AE48" s="40"/>
      <c r="AF48" s="40"/>
      <c r="AG48" s="40"/>
      <c r="AH48" s="6"/>
      <c r="AI48" s="9"/>
      <c r="AJ48" s="9"/>
    </row>
    <row r="49" spans="17:36" ht="6" customHeight="1">
      <c r="Q49" s="652"/>
      <c r="R49" s="652"/>
      <c r="S49" s="9"/>
      <c r="T49" s="9"/>
      <c r="U49" s="6"/>
      <c r="V49" s="9"/>
      <c r="W49" s="48"/>
      <c r="X49" s="40"/>
      <c r="Y49" s="40"/>
      <c r="Z49" s="40"/>
      <c r="AA49" s="40"/>
      <c r="AB49" s="40"/>
      <c r="AC49" s="40"/>
      <c r="AD49" s="40"/>
      <c r="AE49" s="40"/>
      <c r="AF49" s="40"/>
      <c r="AG49" s="40"/>
      <c r="AH49" s="6"/>
      <c r="AI49" s="9"/>
      <c r="AJ49" s="9"/>
    </row>
    <row r="50" spans="17:36" ht="13.5" customHeight="1">
      <c r="Q50" s="652"/>
      <c r="R50" s="655" t="s">
        <v>942</v>
      </c>
      <c r="S50" s="9"/>
      <c r="T50" s="9"/>
      <c r="U50" s="6"/>
      <c r="V50" s="9"/>
      <c r="W50" s="48"/>
      <c r="X50" s="40"/>
      <c r="Y50" s="40"/>
      <c r="Z50" s="40"/>
      <c r="AA50" s="40"/>
      <c r="AB50" s="40"/>
      <c r="AC50" s="40"/>
      <c r="AD50" s="40"/>
      <c r="AE50" s="40"/>
      <c r="AF50" s="40"/>
      <c r="AG50" s="40"/>
      <c r="AH50" s="6"/>
      <c r="AI50" s="9"/>
      <c r="AJ50" s="9"/>
    </row>
    <row r="51" spans="17:36" ht="13.5" customHeight="1">
      <c r="Q51" s="652"/>
      <c r="R51" s="283" t="s">
        <v>943</v>
      </c>
      <c r="S51" s="283"/>
      <c r="T51" s="9"/>
      <c r="U51" s="6"/>
      <c r="V51" s="9" t="s">
        <v>513</v>
      </c>
      <c r="W51" s="623" t="s">
        <v>513</v>
      </c>
      <c r="X51" s="592">
        <v>298</v>
      </c>
      <c r="Y51" s="592">
        <v>216</v>
      </c>
      <c r="Z51" s="592">
        <v>121</v>
      </c>
      <c r="AA51" s="592">
        <v>67</v>
      </c>
      <c r="AB51" s="592">
        <v>378</v>
      </c>
      <c r="AC51" s="592">
        <v>310</v>
      </c>
      <c r="AD51" s="592">
        <v>383</v>
      </c>
      <c r="AE51" s="592">
        <v>320</v>
      </c>
      <c r="AF51" s="592">
        <v>187</v>
      </c>
      <c r="AG51" s="592">
        <v>39</v>
      </c>
      <c r="AH51" s="6">
        <f>SUM(X51:AG51)</f>
        <v>2319</v>
      </c>
      <c r="AI51" s="9"/>
      <c r="AJ51" s="9"/>
    </row>
    <row r="52" spans="17:36" ht="13.5" customHeight="1">
      <c r="Q52" s="652"/>
      <c r="R52" s="655"/>
      <c r="S52" s="9"/>
      <c r="T52" s="9"/>
      <c r="U52" s="6"/>
      <c r="V52" s="9" t="s">
        <v>406</v>
      </c>
      <c r="W52" s="623" t="s">
        <v>406</v>
      </c>
      <c r="X52" s="592">
        <v>278</v>
      </c>
      <c r="Y52" s="592">
        <v>218</v>
      </c>
      <c r="Z52" s="592">
        <v>87</v>
      </c>
      <c r="AA52" s="592">
        <v>71</v>
      </c>
      <c r="AB52" s="592">
        <v>126</v>
      </c>
      <c r="AC52" s="592">
        <v>129</v>
      </c>
      <c r="AD52" s="592">
        <v>219</v>
      </c>
      <c r="AE52" s="592">
        <v>190</v>
      </c>
      <c r="AF52" s="592">
        <v>132</v>
      </c>
      <c r="AG52" s="592">
        <v>25</v>
      </c>
      <c r="AH52" s="6">
        <f>SUM(X52:AG52)</f>
        <v>1475</v>
      </c>
      <c r="AI52" s="9"/>
      <c r="AJ52" s="9"/>
    </row>
    <row r="53" spans="17:36" ht="6" customHeight="1">
      <c r="Q53" s="652" t="s">
        <v>944</v>
      </c>
      <c r="R53" s="652"/>
      <c r="S53" s="9"/>
      <c r="T53" s="9"/>
      <c r="U53" s="6"/>
      <c r="V53" s="9"/>
      <c r="W53" s="48"/>
      <c r="X53" s="40"/>
      <c r="Y53" s="40"/>
      <c r="Z53" s="40"/>
      <c r="AA53" s="40"/>
      <c r="AB53" s="40"/>
      <c r="AC53" s="40"/>
      <c r="AD53" s="40"/>
      <c r="AE53" s="40"/>
      <c r="AF53" s="40"/>
      <c r="AG53" s="40"/>
      <c r="AH53" s="6"/>
      <c r="AI53" s="9"/>
      <c r="AJ53" s="9"/>
    </row>
    <row r="54" spans="17:36" ht="13.5" customHeight="1">
      <c r="Q54" s="652"/>
      <c r="R54" s="655" t="s">
        <v>945</v>
      </c>
      <c r="S54" s="9"/>
      <c r="T54" s="9"/>
      <c r="U54" s="6"/>
      <c r="V54" s="9"/>
      <c r="W54" s="48"/>
      <c r="X54" s="40"/>
      <c r="Y54" s="40"/>
      <c r="Z54" s="40"/>
      <c r="AA54" s="40"/>
      <c r="AB54" s="40"/>
      <c r="AC54" s="40"/>
      <c r="AD54" s="40"/>
      <c r="AE54" s="40"/>
      <c r="AF54" s="40"/>
      <c r="AG54" s="40"/>
      <c r="AH54" s="6"/>
      <c r="AI54" s="9"/>
      <c r="AJ54" s="9"/>
    </row>
    <row r="55" spans="17:36" ht="13.5" customHeight="1">
      <c r="Q55" s="652"/>
      <c r="R55" s="655" t="s">
        <v>946</v>
      </c>
      <c r="S55" s="9"/>
      <c r="T55" s="9"/>
      <c r="U55" s="6"/>
      <c r="V55" s="9"/>
      <c r="W55" s="48"/>
      <c r="X55" s="40"/>
      <c r="Y55" s="40"/>
      <c r="Z55" s="40"/>
      <c r="AA55" s="40"/>
      <c r="AB55" s="40"/>
      <c r="AC55" s="40"/>
      <c r="AD55" s="40"/>
      <c r="AE55" s="40"/>
      <c r="AF55" s="40"/>
      <c r="AG55" s="40"/>
      <c r="AH55" s="6"/>
      <c r="AI55" s="9"/>
      <c r="AJ55" s="9"/>
    </row>
    <row r="56" spans="17:36" ht="13.5" customHeight="1">
      <c r="Q56" s="652"/>
      <c r="R56" s="283" t="s">
        <v>947</v>
      </c>
      <c r="S56" s="283"/>
      <c r="T56" s="9"/>
      <c r="U56" s="6"/>
      <c r="V56" s="9"/>
      <c r="W56" s="623" t="s">
        <v>513</v>
      </c>
      <c r="X56" s="592">
        <v>291</v>
      </c>
      <c r="Y56" s="592">
        <v>460</v>
      </c>
      <c r="Z56" s="592">
        <v>415</v>
      </c>
      <c r="AA56" s="592">
        <v>203</v>
      </c>
      <c r="AB56" s="592">
        <v>132</v>
      </c>
      <c r="AC56" s="592">
        <v>108</v>
      </c>
      <c r="AD56" s="592">
        <v>162</v>
      </c>
      <c r="AE56" s="592">
        <v>220</v>
      </c>
      <c r="AF56" s="592">
        <v>2482</v>
      </c>
      <c r="AG56" s="592">
        <v>267</v>
      </c>
      <c r="AH56" s="6">
        <f>SUM(X56:AG56)</f>
        <v>4740</v>
      </c>
      <c r="AI56" s="9"/>
      <c r="AJ56" s="9"/>
    </row>
    <row r="57" spans="17:36" ht="13.5" customHeight="1">
      <c r="Q57" s="652"/>
      <c r="R57" s="2"/>
      <c r="S57" s="9"/>
      <c r="T57" s="9"/>
      <c r="U57" s="6"/>
      <c r="V57" s="9"/>
      <c r="W57" s="623" t="s">
        <v>406</v>
      </c>
      <c r="X57" s="592">
        <v>264</v>
      </c>
      <c r="Y57" s="592">
        <v>469</v>
      </c>
      <c r="Z57" s="592">
        <v>375</v>
      </c>
      <c r="AA57" s="592">
        <v>206</v>
      </c>
      <c r="AB57" s="592">
        <v>91</v>
      </c>
      <c r="AC57" s="592">
        <v>58</v>
      </c>
      <c r="AD57" s="592">
        <v>137</v>
      </c>
      <c r="AE57" s="592">
        <v>199</v>
      </c>
      <c r="AF57" s="592">
        <v>1780</v>
      </c>
      <c r="AG57" s="592">
        <v>239</v>
      </c>
      <c r="AH57" s="6">
        <f>SUM(X57:AG57)</f>
        <v>3818</v>
      </c>
      <c r="AI57" s="9"/>
      <c r="AJ57" s="9"/>
    </row>
    <row r="58" spans="17:36" ht="12.75" customHeight="1">
      <c r="Q58" s="652"/>
      <c r="R58" s="652"/>
      <c r="S58" s="2"/>
      <c r="T58" s="2"/>
      <c r="U58" s="2"/>
      <c r="V58" s="2"/>
      <c r="W58" s="9"/>
      <c r="X58" s="9"/>
      <c r="Y58" s="9"/>
      <c r="Z58" s="9"/>
      <c r="AA58" s="9"/>
      <c r="AB58" s="9"/>
      <c r="AC58" s="2"/>
      <c r="AD58" s="2"/>
      <c r="AE58" s="9"/>
      <c r="AF58" s="9"/>
      <c r="AG58" s="9"/>
      <c r="AH58" s="9"/>
      <c r="AI58" s="265"/>
      <c r="AJ58" s="265"/>
    </row>
    <row r="59" ht="3" customHeight="1"/>
    <row r="60" ht="12.75" customHeight="1"/>
    <row r="61" spans="14:16" ht="33.75" customHeight="1">
      <c r="N61" s="265"/>
      <c r="O61" s="265"/>
      <c r="P61" s="265"/>
    </row>
    <row r="62" spans="14:31" ht="12.75">
      <c r="N62" s="265"/>
      <c r="O62" s="265"/>
      <c r="P62" s="265"/>
      <c r="AE62" s="656"/>
    </row>
    <row r="63" spans="14:18" ht="15" customHeight="1">
      <c r="N63" s="265"/>
      <c r="O63" s="265"/>
      <c r="P63" s="265"/>
      <c r="Q63" s="657"/>
      <c r="R63" s="657"/>
    </row>
    <row r="64" ht="6" customHeight="1"/>
    <row r="72" ht="9" customHeight="1" hidden="1"/>
    <row r="74" ht="4.5" customHeight="1"/>
    <row r="76" spans="14:16" ht="11.25">
      <c r="N76" s="658"/>
      <c r="O76" s="658"/>
      <c r="P76" s="658"/>
    </row>
    <row r="77" spans="14:16" ht="11.25">
      <c r="N77" s="658"/>
      <c r="O77" s="658"/>
      <c r="P77" s="658"/>
    </row>
    <row r="78" spans="14:16" ht="0.75" customHeight="1">
      <c r="N78" s="658"/>
      <c r="O78" s="658"/>
      <c r="P78" s="658"/>
    </row>
    <row r="79" spans="8:16" ht="11.25">
      <c r="H79" s="265"/>
      <c r="N79" s="658"/>
      <c r="O79" s="658"/>
      <c r="P79" s="658"/>
    </row>
    <row r="80" spans="8:16" ht="11.25">
      <c r="H80" s="265"/>
      <c r="N80" s="658"/>
      <c r="O80" s="658"/>
      <c r="P80" s="658"/>
    </row>
    <row r="81" spans="8:16" ht="11.25">
      <c r="H81" s="265"/>
      <c r="N81" s="658"/>
      <c r="O81" s="658"/>
      <c r="P81" s="658"/>
    </row>
    <row r="82" spans="9:16" ht="4.5" customHeight="1">
      <c r="I82" s="265"/>
      <c r="N82" s="658"/>
      <c r="O82" s="658"/>
      <c r="P82" s="658"/>
    </row>
    <row r="83" spans="14:16" ht="11.25">
      <c r="N83" s="658"/>
      <c r="O83" s="658"/>
      <c r="P83" s="658"/>
    </row>
    <row r="91" ht="11.25" customHeight="1"/>
    <row r="92" ht="11.25" customHeight="1"/>
    <row r="93" ht="11.25" customHeight="1"/>
    <row r="105" ht="4.5" customHeight="1"/>
    <row r="107" ht="4.5" customHeight="1"/>
    <row r="111" ht="4.5" customHeight="1"/>
    <row r="115" ht="4.5" customHeight="1"/>
  </sheetData>
  <sheetProtection/>
  <mergeCells count="38">
    <mergeCell ref="A33:B33"/>
    <mergeCell ref="A9:C9"/>
    <mergeCell ref="A13:C13"/>
    <mergeCell ref="A15:C15"/>
    <mergeCell ref="A18:C18"/>
    <mergeCell ref="A20:C20"/>
    <mergeCell ref="A25:C25"/>
    <mergeCell ref="A28:C28"/>
    <mergeCell ref="A31:C31"/>
    <mergeCell ref="A3:N3"/>
    <mergeCell ref="Q36:AH36"/>
    <mergeCell ref="A5:D7"/>
    <mergeCell ref="E5:N5"/>
    <mergeCell ref="L6:L7"/>
    <mergeCell ref="M6:M7"/>
    <mergeCell ref="N6:N7"/>
    <mergeCell ref="I6:I7"/>
    <mergeCell ref="J6:J7"/>
    <mergeCell ref="K6:K7"/>
    <mergeCell ref="E6:E7"/>
    <mergeCell ref="F6:F7"/>
    <mergeCell ref="G6:G7"/>
    <mergeCell ref="H6:H7"/>
    <mergeCell ref="AH38:AH41"/>
    <mergeCell ref="Y39:Y41"/>
    <mergeCell ref="Z39:Z41"/>
    <mergeCell ref="AA39:AA41"/>
    <mergeCell ref="AB39:AB41"/>
    <mergeCell ref="AD39:AD41"/>
    <mergeCell ref="AE39:AE41"/>
    <mergeCell ref="AF39:AF41"/>
    <mergeCell ref="X38:AG38"/>
    <mergeCell ref="AC39:AC41"/>
    <mergeCell ref="AG39:AG41"/>
    <mergeCell ref="Q38:S41"/>
    <mergeCell ref="T38:T41"/>
    <mergeCell ref="X39:X41"/>
    <mergeCell ref="U38:W41"/>
  </mergeCells>
  <printOptions/>
  <pageMargins left="0.4330708661417323" right="0.4330708661417323" top="0.5118110236220472" bottom="0.1968503937007874" header="0.5118110236220472" footer="0"/>
  <pageSetup horizontalDpi="300" verticalDpi="300" orientation="portrait" paperSize="9" r:id="rId2"/>
  <colBreaks count="1" manualBreakCount="1">
    <brk id="16" max="68" man="1"/>
  </colBreaks>
  <drawing r:id="rId1"/>
</worksheet>
</file>

<file path=xl/worksheets/sheet21.xml><?xml version="1.0" encoding="utf-8"?>
<worksheet xmlns="http://schemas.openxmlformats.org/spreadsheetml/2006/main" xmlns:r="http://schemas.openxmlformats.org/officeDocument/2006/relationships">
  <dimension ref="A1:AN68"/>
  <sheetViews>
    <sheetView workbookViewId="0" topLeftCell="F1">
      <selection activeCell="J55" sqref="J55:J56"/>
    </sheetView>
  </sheetViews>
  <sheetFormatPr defaultColWidth="12" defaultRowHeight="11.25"/>
  <cols>
    <col min="1" max="1" width="2.83203125" style="1" customWidth="1"/>
    <col min="2" max="2" width="17.5" style="1" customWidth="1"/>
    <col min="3" max="3" width="1.0078125" style="1" customWidth="1"/>
    <col min="4" max="12" width="9.33203125" style="1" customWidth="1"/>
    <col min="13" max="13" width="10.33203125" style="1" customWidth="1"/>
    <col min="14" max="14" width="1.171875" style="1" customWidth="1"/>
    <col min="15" max="15" width="0.4921875" style="0" customWidth="1"/>
    <col min="16" max="16" width="2.33203125" style="1" customWidth="1"/>
    <col min="17" max="17" width="17.5" style="1" customWidth="1"/>
    <col min="18" max="18" width="0.82421875" style="1" customWidth="1"/>
    <col min="19" max="19" width="9.5" style="1" customWidth="1"/>
    <col min="20" max="21" width="8.33203125" style="1" customWidth="1"/>
    <col min="22" max="23" width="6.66015625" style="1" customWidth="1"/>
    <col min="24" max="24" width="7.5" style="1" customWidth="1"/>
    <col min="25" max="25" width="6.66015625" style="1" customWidth="1"/>
    <col min="26" max="26" width="7.66015625" style="1" customWidth="1"/>
    <col min="27" max="27" width="7.33203125" style="1" customWidth="1"/>
    <col min="28" max="28" width="11.16015625" style="1" customWidth="1"/>
    <col min="29" max="29" width="8.16015625" style="1" customWidth="1"/>
    <col min="30" max="30" width="7.5" style="1" customWidth="1"/>
    <col min="31" max="31" width="1.171875" style="1" customWidth="1"/>
    <col min="32" max="32" width="0.1640625" style="1" customWidth="1"/>
    <col min="33" max="16384" width="12" style="1" customWidth="1"/>
  </cols>
  <sheetData>
    <row r="1" spans="1:31" ht="11.25" customHeight="1">
      <c r="A1" s="2"/>
      <c r="B1" s="2"/>
      <c r="C1" s="2"/>
      <c r="D1" s="2"/>
      <c r="E1" s="2"/>
      <c r="F1" s="2"/>
      <c r="G1" s="2"/>
      <c r="H1" s="2"/>
      <c r="I1" s="2"/>
      <c r="J1" s="2"/>
      <c r="K1" s="2"/>
      <c r="L1" s="83"/>
      <c r="M1" s="659" t="s">
        <v>948</v>
      </c>
      <c r="N1" s="8"/>
      <c r="Z1" s="262"/>
      <c r="AA1" s="262"/>
      <c r="AB1" s="262"/>
      <c r="AC1" s="262"/>
      <c r="AD1" s="487"/>
      <c r="AE1" s="487"/>
    </row>
    <row r="2" spans="1:31" ht="11.25" customHeight="1">
      <c r="A2" s="2"/>
      <c r="B2" s="2"/>
      <c r="C2" s="2"/>
      <c r="D2" s="2"/>
      <c r="E2" s="2"/>
      <c r="F2" s="2"/>
      <c r="G2" s="2"/>
      <c r="H2" s="2"/>
      <c r="I2" s="2"/>
      <c r="J2" s="2"/>
      <c r="K2" s="2"/>
      <c r="L2" s="77"/>
      <c r="M2" s="3"/>
      <c r="N2" s="3"/>
      <c r="Z2" s="271"/>
      <c r="AA2" s="271"/>
      <c r="AB2" s="271"/>
      <c r="AC2" s="271"/>
      <c r="AD2" s="486"/>
      <c r="AE2" s="486"/>
    </row>
    <row r="3" spans="1:15" s="661" customFormat="1" ht="15" customHeight="1">
      <c r="A3" s="1455" t="s">
        <v>949</v>
      </c>
      <c r="B3" s="1455"/>
      <c r="C3" s="1455"/>
      <c r="D3" s="1455"/>
      <c r="E3" s="1455"/>
      <c r="F3" s="1455"/>
      <c r="G3" s="1455"/>
      <c r="H3" s="1455"/>
      <c r="I3" s="1455"/>
      <c r="J3" s="1455"/>
      <c r="K3" s="1455"/>
      <c r="L3" s="1455"/>
      <c r="M3" s="1455"/>
      <c r="N3" s="1455"/>
      <c r="O3" s="660"/>
    </row>
    <row r="4" spans="1:15" s="661" customFormat="1" ht="9" customHeight="1">
      <c r="A4" s="510"/>
      <c r="B4" s="510"/>
      <c r="C4" s="510"/>
      <c r="D4" s="510"/>
      <c r="E4" s="510"/>
      <c r="F4" s="510"/>
      <c r="G4" s="510"/>
      <c r="H4" s="510"/>
      <c r="I4" s="510"/>
      <c r="J4" s="510"/>
      <c r="K4" s="510"/>
      <c r="L4" s="662"/>
      <c r="M4" s="275"/>
      <c r="N4" s="275"/>
      <c r="O4" s="660"/>
    </row>
    <row r="5" spans="1:15" s="661" customFormat="1" ht="12.75" customHeight="1">
      <c r="A5" s="1432" t="s">
        <v>950</v>
      </c>
      <c r="B5" s="1432"/>
      <c r="C5" s="1456"/>
      <c r="D5" s="1443" t="s">
        <v>951</v>
      </c>
      <c r="E5" s="1460" t="s">
        <v>556</v>
      </c>
      <c r="F5" s="1461"/>
      <c r="G5" s="1461"/>
      <c r="H5" s="1461"/>
      <c r="I5" s="1461"/>
      <c r="J5" s="1461"/>
      <c r="K5" s="1461"/>
      <c r="L5" s="1461"/>
      <c r="M5" s="1461"/>
      <c r="N5" s="1461"/>
      <c r="O5" s="660"/>
    </row>
    <row r="6" spans="1:15" s="661" customFormat="1" ht="12.75" customHeight="1">
      <c r="A6" s="1433"/>
      <c r="B6" s="1433"/>
      <c r="C6" s="1457"/>
      <c r="D6" s="1444"/>
      <c r="E6" s="1443" t="s">
        <v>952</v>
      </c>
      <c r="F6" s="1443" t="s">
        <v>953</v>
      </c>
      <c r="G6" s="1443" t="s">
        <v>954</v>
      </c>
      <c r="H6" s="1448" t="s">
        <v>955</v>
      </c>
      <c r="I6" s="1443" t="s">
        <v>956</v>
      </c>
      <c r="J6" s="1443" t="s">
        <v>957</v>
      </c>
      <c r="K6" s="1449" t="s">
        <v>958</v>
      </c>
      <c r="L6" s="1443" t="s">
        <v>959</v>
      </c>
      <c r="M6" s="1449" t="s">
        <v>960</v>
      </c>
      <c r="N6" s="1450"/>
      <c r="O6" s="660"/>
    </row>
    <row r="7" spans="1:15" s="661" customFormat="1" ht="12.75" customHeight="1">
      <c r="A7" s="1433"/>
      <c r="B7" s="1433"/>
      <c r="C7" s="1457"/>
      <c r="D7" s="1444"/>
      <c r="E7" s="1453"/>
      <c r="F7" s="1444"/>
      <c r="G7" s="1444"/>
      <c r="H7" s="1444"/>
      <c r="I7" s="1444"/>
      <c r="J7" s="1453"/>
      <c r="K7" s="1446"/>
      <c r="L7" s="1453"/>
      <c r="M7" s="1446"/>
      <c r="N7" s="1451"/>
      <c r="O7" s="660"/>
    </row>
    <row r="8" spans="1:15" s="661" customFormat="1" ht="12.75" customHeight="1">
      <c r="A8" s="1434"/>
      <c r="B8" s="1434"/>
      <c r="C8" s="1458"/>
      <c r="D8" s="1445"/>
      <c r="E8" s="1454"/>
      <c r="F8" s="1445"/>
      <c r="G8" s="1445"/>
      <c r="H8" s="1445"/>
      <c r="I8" s="1445"/>
      <c r="J8" s="1454"/>
      <c r="K8" s="1447"/>
      <c r="L8" s="1454"/>
      <c r="M8" s="1447"/>
      <c r="N8" s="1452"/>
      <c r="O8" s="660"/>
    </row>
    <row r="9" spans="1:14" ht="9" customHeight="1">
      <c r="A9" s="4"/>
      <c r="B9" s="4"/>
      <c r="C9" s="4"/>
      <c r="D9" s="272"/>
      <c r="E9" s="272"/>
      <c r="F9" s="272"/>
      <c r="G9" s="272"/>
      <c r="H9" s="272"/>
      <c r="I9" s="6"/>
      <c r="J9" s="6"/>
      <c r="K9" s="272"/>
      <c r="L9" s="663"/>
      <c r="M9" s="6"/>
      <c r="N9" s="9"/>
    </row>
    <row r="10" spans="1:14" ht="12.75" customHeight="1">
      <c r="A10" s="1236" t="s">
        <v>448</v>
      </c>
      <c r="B10" s="1236"/>
      <c r="C10" s="2"/>
      <c r="D10" s="664">
        <f aca="true" t="shared" si="0" ref="D10:D16">SUM(E10:M10)</f>
        <v>222169</v>
      </c>
      <c r="E10" s="665">
        <v>122978</v>
      </c>
      <c r="F10" s="665">
        <v>31902</v>
      </c>
      <c r="G10" s="665">
        <v>24660</v>
      </c>
      <c r="H10" s="665">
        <v>5575</v>
      </c>
      <c r="I10" s="665">
        <v>164</v>
      </c>
      <c r="J10" s="665">
        <v>266</v>
      </c>
      <c r="K10" s="665">
        <v>507</v>
      </c>
      <c r="L10" s="665">
        <v>3675</v>
      </c>
      <c r="M10" s="666">
        <v>32442</v>
      </c>
      <c r="N10" s="667"/>
    </row>
    <row r="11" spans="1:14" ht="12.75" customHeight="1">
      <c r="A11" s="1236" t="s">
        <v>449</v>
      </c>
      <c r="B11" s="1236"/>
      <c r="C11" s="2"/>
      <c r="D11" s="664">
        <f t="shared" si="0"/>
        <v>68048</v>
      </c>
      <c r="E11" s="665">
        <v>53602</v>
      </c>
      <c r="F11" s="665">
        <v>6046</v>
      </c>
      <c r="G11" s="665">
        <v>3152</v>
      </c>
      <c r="H11" s="665">
        <v>375</v>
      </c>
      <c r="I11" s="665">
        <v>25</v>
      </c>
      <c r="J11" s="665">
        <v>44</v>
      </c>
      <c r="K11" s="665">
        <v>201</v>
      </c>
      <c r="L11" s="665">
        <v>493</v>
      </c>
      <c r="M11" s="666">
        <v>4110</v>
      </c>
      <c r="N11" s="667"/>
    </row>
    <row r="12" spans="1:14" ht="12.75" customHeight="1">
      <c r="A12" s="1236" t="s">
        <v>450</v>
      </c>
      <c r="B12" s="1236"/>
      <c r="C12" s="2"/>
      <c r="D12" s="664">
        <f t="shared" si="0"/>
        <v>60288</v>
      </c>
      <c r="E12" s="665">
        <v>44445</v>
      </c>
      <c r="F12" s="665">
        <v>8694</v>
      </c>
      <c r="G12" s="665">
        <v>2347</v>
      </c>
      <c r="H12" s="665">
        <v>382</v>
      </c>
      <c r="I12" s="665">
        <v>31</v>
      </c>
      <c r="J12" s="665">
        <v>40</v>
      </c>
      <c r="K12" s="665">
        <v>100</v>
      </c>
      <c r="L12" s="665">
        <v>481</v>
      </c>
      <c r="M12" s="666">
        <v>3768</v>
      </c>
      <c r="N12" s="667"/>
    </row>
    <row r="13" spans="1:14" ht="12.75" customHeight="1">
      <c r="A13" s="1236" t="s">
        <v>451</v>
      </c>
      <c r="B13" s="1236"/>
      <c r="C13" s="2"/>
      <c r="D13" s="664">
        <f t="shared" si="0"/>
        <v>54693</v>
      </c>
      <c r="E13" s="665">
        <v>21716</v>
      </c>
      <c r="F13" s="665">
        <v>24405</v>
      </c>
      <c r="G13" s="665">
        <v>3128</v>
      </c>
      <c r="H13" s="665">
        <v>314</v>
      </c>
      <c r="I13" s="665">
        <v>11</v>
      </c>
      <c r="J13" s="665">
        <v>66</v>
      </c>
      <c r="K13" s="665">
        <v>108</v>
      </c>
      <c r="L13" s="665">
        <v>601</v>
      </c>
      <c r="M13" s="666">
        <v>4344</v>
      </c>
      <c r="N13" s="667"/>
    </row>
    <row r="14" spans="1:14" ht="12.75" customHeight="1">
      <c r="A14" s="1236" t="s">
        <v>452</v>
      </c>
      <c r="B14" s="1236"/>
      <c r="C14" s="2"/>
      <c r="D14" s="664">
        <f t="shared" si="0"/>
        <v>86817</v>
      </c>
      <c r="E14" s="665">
        <v>22678</v>
      </c>
      <c r="F14" s="665">
        <v>39052</v>
      </c>
      <c r="G14" s="665">
        <v>10086</v>
      </c>
      <c r="H14" s="665">
        <v>2273</v>
      </c>
      <c r="I14" s="665">
        <v>80</v>
      </c>
      <c r="J14" s="665">
        <v>111</v>
      </c>
      <c r="K14" s="665">
        <v>158</v>
      </c>
      <c r="L14" s="665">
        <v>1851</v>
      </c>
      <c r="M14" s="666">
        <v>10528</v>
      </c>
      <c r="N14" s="667"/>
    </row>
    <row r="15" spans="1:14" ht="12.75" customHeight="1">
      <c r="A15" s="1236" t="s">
        <v>453</v>
      </c>
      <c r="B15" s="1236"/>
      <c r="C15" s="2"/>
      <c r="D15" s="664">
        <f t="shared" si="0"/>
        <v>69229</v>
      </c>
      <c r="E15" s="665">
        <v>40759</v>
      </c>
      <c r="F15" s="665">
        <v>15057</v>
      </c>
      <c r="G15" s="665">
        <v>5116</v>
      </c>
      <c r="H15" s="665">
        <v>636</v>
      </c>
      <c r="I15" s="665">
        <v>20</v>
      </c>
      <c r="J15" s="665">
        <v>58</v>
      </c>
      <c r="K15" s="665">
        <v>122</v>
      </c>
      <c r="L15" s="665">
        <v>1096</v>
      </c>
      <c r="M15" s="666">
        <v>6365</v>
      </c>
      <c r="N15" s="667"/>
    </row>
    <row r="16" spans="1:14" ht="12.75" customHeight="1">
      <c r="A16" s="1236" t="s">
        <v>454</v>
      </c>
      <c r="B16" s="1236"/>
      <c r="C16" s="48"/>
      <c r="D16" s="664">
        <f t="shared" si="0"/>
        <v>104090</v>
      </c>
      <c r="E16" s="665">
        <v>61132</v>
      </c>
      <c r="F16" s="665">
        <v>17673</v>
      </c>
      <c r="G16" s="665">
        <v>11700</v>
      </c>
      <c r="H16" s="665">
        <v>1338</v>
      </c>
      <c r="I16" s="665">
        <v>18</v>
      </c>
      <c r="J16" s="665">
        <v>376</v>
      </c>
      <c r="K16" s="665">
        <v>261</v>
      </c>
      <c r="L16" s="665">
        <v>1781</v>
      </c>
      <c r="M16" s="666">
        <v>9811</v>
      </c>
      <c r="N16" s="667"/>
    </row>
    <row r="17" spans="1:14" ht="9" customHeight="1">
      <c r="A17" s="283"/>
      <c r="B17" s="283"/>
      <c r="C17" s="2"/>
      <c r="D17" s="664"/>
      <c r="E17" s="664"/>
      <c r="F17" s="664"/>
      <c r="G17" s="664"/>
      <c r="H17" s="664"/>
      <c r="I17" s="664"/>
      <c r="J17" s="664"/>
      <c r="K17" s="668"/>
      <c r="L17" s="664"/>
      <c r="M17" s="669"/>
      <c r="N17" s="667"/>
    </row>
    <row r="18" spans="1:14" ht="12.75" customHeight="1">
      <c r="A18" s="1333" t="s">
        <v>751</v>
      </c>
      <c r="B18" s="1333"/>
      <c r="C18" s="2"/>
      <c r="D18" s="670">
        <f aca="true" t="shared" si="1" ref="D18:M18">IF(SUM(D10:D16)=SUM(D21:D22),SUM(D10:D16),"Fehler")</f>
        <v>665334</v>
      </c>
      <c r="E18" s="670">
        <f t="shared" si="1"/>
        <v>367310</v>
      </c>
      <c r="F18" s="670">
        <f t="shared" si="1"/>
        <v>142829</v>
      </c>
      <c r="G18" s="670">
        <f t="shared" si="1"/>
        <v>60189</v>
      </c>
      <c r="H18" s="670">
        <f t="shared" si="1"/>
        <v>10893</v>
      </c>
      <c r="I18" s="670">
        <f t="shared" si="1"/>
        <v>349</v>
      </c>
      <c r="J18" s="670">
        <f t="shared" si="1"/>
        <v>961</v>
      </c>
      <c r="K18" s="670">
        <f t="shared" si="1"/>
        <v>1457</v>
      </c>
      <c r="L18" s="670">
        <f t="shared" si="1"/>
        <v>9978</v>
      </c>
      <c r="M18" s="671">
        <f t="shared" si="1"/>
        <v>71368</v>
      </c>
      <c r="N18" s="672" t="s">
        <v>890</v>
      </c>
    </row>
    <row r="19" spans="1:14" ht="9" customHeight="1">
      <c r="A19" s="12"/>
      <c r="B19" s="12"/>
      <c r="C19" s="2"/>
      <c r="D19" s="670"/>
      <c r="E19" s="670"/>
      <c r="F19" s="670"/>
      <c r="G19" s="670"/>
      <c r="H19" s="670"/>
      <c r="I19" s="670"/>
      <c r="J19" s="670"/>
      <c r="K19" s="673"/>
      <c r="L19" s="664"/>
      <c r="M19" s="669"/>
      <c r="N19" s="667"/>
    </row>
    <row r="20" spans="1:14" ht="12.75" customHeight="1">
      <c r="A20" s="284" t="s">
        <v>587</v>
      </c>
      <c r="B20" s="2"/>
      <c r="C20" s="2"/>
      <c r="D20" s="670"/>
      <c r="E20" s="670"/>
      <c r="F20" s="670"/>
      <c r="G20" s="670"/>
      <c r="H20" s="670"/>
      <c r="I20" s="670"/>
      <c r="J20" s="670"/>
      <c r="K20" s="673"/>
      <c r="L20" s="664"/>
      <c r="M20" s="669"/>
      <c r="N20" s="667"/>
    </row>
    <row r="21" spans="1:14" ht="12.75" customHeight="1">
      <c r="A21" s="674"/>
      <c r="B21" s="243" t="s">
        <v>961</v>
      </c>
      <c r="C21" s="2"/>
      <c r="D21" s="664">
        <f>SUM(E21:M21)</f>
        <v>445333</v>
      </c>
      <c r="E21" s="675">
        <v>246758</v>
      </c>
      <c r="F21" s="675">
        <v>98158</v>
      </c>
      <c r="G21" s="675">
        <v>32638</v>
      </c>
      <c r="H21" s="675">
        <v>6585</v>
      </c>
      <c r="I21" s="675">
        <v>252</v>
      </c>
      <c r="J21" s="675">
        <v>599</v>
      </c>
      <c r="K21" s="675">
        <v>861</v>
      </c>
      <c r="L21" s="665">
        <v>6705</v>
      </c>
      <c r="M21" s="666">
        <v>52777</v>
      </c>
      <c r="N21" s="667"/>
    </row>
    <row r="22" spans="1:14" ht="12.75" customHeight="1">
      <c r="A22" s="674"/>
      <c r="B22" s="243" t="s">
        <v>962</v>
      </c>
      <c r="C22" s="2"/>
      <c r="D22" s="664">
        <f>SUM(E22:M22)</f>
        <v>220001</v>
      </c>
      <c r="E22" s="675">
        <v>120552</v>
      </c>
      <c r="F22" s="675">
        <v>44671</v>
      </c>
      <c r="G22" s="675">
        <v>27551</v>
      </c>
      <c r="H22" s="675">
        <v>4308</v>
      </c>
      <c r="I22" s="675">
        <v>97</v>
      </c>
      <c r="J22" s="675">
        <v>362</v>
      </c>
      <c r="K22" s="675">
        <v>596</v>
      </c>
      <c r="L22" s="665">
        <v>3273</v>
      </c>
      <c r="M22" s="666">
        <v>18591</v>
      </c>
      <c r="N22" s="667"/>
    </row>
    <row r="23" spans="1:14" ht="9" customHeight="1">
      <c r="A23" s="10"/>
      <c r="B23" s="10"/>
      <c r="C23" s="2"/>
      <c r="D23" s="670"/>
      <c r="E23" s="664"/>
      <c r="F23" s="664"/>
      <c r="G23" s="664"/>
      <c r="H23" s="664"/>
      <c r="I23" s="664"/>
      <c r="J23" s="664"/>
      <c r="K23" s="668"/>
      <c r="L23" s="664"/>
      <c r="M23" s="669"/>
      <c r="N23" s="667"/>
    </row>
    <row r="24" spans="1:23" ht="12.75" customHeight="1">
      <c r="A24" s="432" t="s">
        <v>587</v>
      </c>
      <c r="B24" s="493"/>
      <c r="C24" s="2"/>
      <c r="D24" s="676"/>
      <c r="E24" s="664"/>
      <c r="F24" s="664"/>
      <c r="G24" s="664"/>
      <c r="H24" s="664"/>
      <c r="I24" s="664"/>
      <c r="J24" s="664"/>
      <c r="K24" s="668"/>
      <c r="L24" s="664"/>
      <c r="M24" s="669"/>
      <c r="N24" s="667"/>
      <c r="P24" s="1426"/>
      <c r="Q24" s="1426"/>
      <c r="R24" s="1426"/>
      <c r="S24" s="1426"/>
      <c r="T24" s="1426"/>
      <c r="U24" s="1426"/>
      <c r="V24" s="1426"/>
      <c r="W24" s="1426"/>
    </row>
    <row r="25" spans="1:22" ht="12.75" customHeight="1">
      <c r="A25" s="674"/>
      <c r="B25" s="243" t="s">
        <v>963</v>
      </c>
      <c r="C25" s="2"/>
      <c r="D25" s="664">
        <f>SUM(E25:M25)</f>
        <v>637992</v>
      </c>
      <c r="E25" s="665">
        <v>355794</v>
      </c>
      <c r="F25" s="665">
        <v>137044</v>
      </c>
      <c r="G25" s="665">
        <v>59966</v>
      </c>
      <c r="H25" s="665">
        <v>8736</v>
      </c>
      <c r="I25" s="665">
        <v>242</v>
      </c>
      <c r="J25" s="665">
        <v>932</v>
      </c>
      <c r="K25" s="675">
        <v>1434</v>
      </c>
      <c r="L25" s="665">
        <v>8934</v>
      </c>
      <c r="M25" s="666">
        <v>64910</v>
      </c>
      <c r="N25" s="667"/>
      <c r="P25" s="1427"/>
      <c r="Q25" s="1427"/>
      <c r="R25" s="1427"/>
      <c r="S25" s="1427"/>
      <c r="T25" s="1427"/>
      <c r="U25" s="1427"/>
      <c r="V25" s="1427"/>
    </row>
    <row r="26" spans="1:23" ht="12.75" customHeight="1">
      <c r="A26" s="674"/>
      <c r="B26" s="243" t="s">
        <v>964</v>
      </c>
      <c r="C26" s="2"/>
      <c r="D26" s="664">
        <f>SUM(E26:M26)</f>
        <v>27342</v>
      </c>
      <c r="E26" s="665">
        <v>11516</v>
      </c>
      <c r="F26" s="665">
        <v>5785</v>
      </c>
      <c r="G26" s="665">
        <v>223</v>
      </c>
      <c r="H26" s="665">
        <v>2157</v>
      </c>
      <c r="I26" s="665">
        <v>107</v>
      </c>
      <c r="J26" s="665">
        <v>29</v>
      </c>
      <c r="K26" s="675">
        <v>23</v>
      </c>
      <c r="L26" s="665">
        <v>1044</v>
      </c>
      <c r="M26" s="666">
        <v>6458</v>
      </c>
      <c r="N26" s="667"/>
      <c r="O26" s="677"/>
      <c r="P26" s="1428"/>
      <c r="Q26" s="1428"/>
      <c r="R26" s="1428"/>
      <c r="S26" s="1428"/>
      <c r="T26" s="1428"/>
      <c r="U26" s="1428"/>
      <c r="V26" s="1428"/>
      <c r="W26" s="1428"/>
    </row>
    <row r="27" spans="1:14" ht="9" customHeight="1">
      <c r="A27" s="2"/>
      <c r="B27" s="2"/>
      <c r="C27" s="2"/>
      <c r="D27" s="664"/>
      <c r="E27" s="664"/>
      <c r="F27" s="664"/>
      <c r="G27" s="664"/>
      <c r="H27" s="664"/>
      <c r="I27" s="664"/>
      <c r="J27" s="664"/>
      <c r="K27" s="664"/>
      <c r="L27" s="664"/>
      <c r="M27" s="669"/>
      <c r="N27" s="667"/>
    </row>
    <row r="28" spans="1:14" ht="12.75" customHeight="1">
      <c r="A28" s="1459" t="s">
        <v>764</v>
      </c>
      <c r="B28" s="1459"/>
      <c r="C28" s="2"/>
      <c r="D28" s="664">
        <v>695925</v>
      </c>
      <c r="E28" s="664">
        <v>390355</v>
      </c>
      <c r="F28" s="664">
        <v>150889</v>
      </c>
      <c r="G28" s="664">
        <v>61106</v>
      </c>
      <c r="H28" s="664">
        <v>10734</v>
      </c>
      <c r="I28" s="668">
        <v>397</v>
      </c>
      <c r="J28" s="668">
        <v>1075</v>
      </c>
      <c r="K28" s="678">
        <v>1456</v>
      </c>
      <c r="L28" s="664">
        <v>9799</v>
      </c>
      <c r="M28" s="679">
        <v>70114</v>
      </c>
      <c r="N28" s="680"/>
    </row>
    <row r="29" spans="1:24" ht="6" customHeight="1">
      <c r="A29" s="47" t="s">
        <v>408</v>
      </c>
      <c r="B29" s="2"/>
      <c r="C29" s="9"/>
      <c r="D29" s="9"/>
      <c r="E29" s="9"/>
      <c r="F29" s="9"/>
      <c r="G29" s="9"/>
      <c r="H29" s="9"/>
      <c r="I29" s="9"/>
      <c r="J29" s="9"/>
      <c r="K29" s="9"/>
      <c r="L29" s="9"/>
      <c r="M29" s="9"/>
      <c r="N29" s="2"/>
      <c r="P29"/>
      <c r="Q29"/>
      <c r="R29"/>
      <c r="S29"/>
      <c r="T29"/>
      <c r="U29"/>
      <c r="V29"/>
      <c r="W29"/>
      <c r="X29"/>
    </row>
    <row r="30" spans="1:14" ht="12.75" customHeight="1">
      <c r="A30" s="1228" t="s">
        <v>981</v>
      </c>
      <c r="B30" s="1228"/>
      <c r="C30" s="1228"/>
      <c r="D30" s="1228"/>
      <c r="E30" s="1228"/>
      <c r="F30" s="1228"/>
      <c r="G30" s="1228"/>
      <c r="H30" s="1228"/>
      <c r="I30" s="1228"/>
      <c r="J30" s="1228"/>
      <c r="K30" s="1228"/>
      <c r="L30" s="1228"/>
      <c r="M30" s="1228"/>
      <c r="N30" s="78"/>
    </row>
    <row r="31" spans="1:14" ht="12.75" customHeight="1">
      <c r="A31" s="1228"/>
      <c r="B31" s="1228"/>
      <c r="C31" s="1228"/>
      <c r="D31" s="1228"/>
      <c r="E31" s="1228"/>
      <c r="F31" s="1228"/>
      <c r="G31" s="1228"/>
      <c r="H31" s="1228"/>
      <c r="I31" s="1228"/>
      <c r="J31" s="1228"/>
      <c r="K31" s="1228"/>
      <c r="L31" s="1228"/>
      <c r="M31" s="1228"/>
      <c r="N31" s="78"/>
    </row>
    <row r="32" spans="1:14" ht="12.75" customHeight="1">
      <c r="A32" s="1228"/>
      <c r="B32" s="1228"/>
      <c r="C32" s="1228"/>
      <c r="D32" s="1228"/>
      <c r="E32" s="1228"/>
      <c r="F32" s="1228"/>
      <c r="G32" s="1228"/>
      <c r="H32" s="1228"/>
      <c r="I32" s="1228"/>
      <c r="J32" s="1228"/>
      <c r="K32" s="1228"/>
      <c r="L32" s="1228"/>
      <c r="M32" s="1228"/>
      <c r="N32" s="78"/>
    </row>
    <row r="33" spans="1:14" ht="11.25">
      <c r="A33" s="1228"/>
      <c r="B33" s="1228"/>
      <c r="C33" s="1228"/>
      <c r="D33" s="1228"/>
      <c r="E33" s="1228"/>
      <c r="F33" s="1228"/>
      <c r="G33" s="1228"/>
      <c r="H33" s="1228"/>
      <c r="I33" s="1228"/>
      <c r="J33" s="1228"/>
      <c r="K33" s="1228"/>
      <c r="L33" s="1228"/>
      <c r="M33" s="1228"/>
      <c r="N33" s="78"/>
    </row>
    <row r="34" spans="16:31" ht="15" customHeight="1">
      <c r="P34" s="1120" t="s">
        <v>965</v>
      </c>
      <c r="Q34" s="1120"/>
      <c r="R34" s="1120"/>
      <c r="S34" s="1120"/>
      <c r="T34" s="1120"/>
      <c r="U34" s="1120"/>
      <c r="V34" s="1120"/>
      <c r="W34" s="1120"/>
      <c r="X34" s="1120"/>
      <c r="Y34" s="1120"/>
      <c r="Z34" s="1120"/>
      <c r="AA34" s="1120"/>
      <c r="AB34" s="1120"/>
      <c r="AC34" s="1120"/>
      <c r="AD34" s="1120"/>
      <c r="AE34" s="1120"/>
    </row>
    <row r="35" spans="16:31" ht="15" customHeight="1">
      <c r="P35" s="1120" t="s">
        <v>980</v>
      </c>
      <c r="Q35" s="1120"/>
      <c r="R35" s="1120"/>
      <c r="S35" s="1120"/>
      <c r="T35" s="1120"/>
      <c r="U35" s="1120"/>
      <c r="V35" s="1120"/>
      <c r="W35" s="1120"/>
      <c r="X35" s="1120"/>
      <c r="Y35" s="1120"/>
      <c r="Z35" s="1120"/>
      <c r="AA35" s="1120"/>
      <c r="AB35" s="1120"/>
      <c r="AC35" s="1120"/>
      <c r="AD35" s="1120"/>
      <c r="AE35" s="1120"/>
    </row>
    <row r="36" spans="16:31" ht="9" customHeight="1">
      <c r="P36" s="2"/>
      <c r="Q36" s="2"/>
      <c r="R36" s="2"/>
      <c r="S36" s="2"/>
      <c r="T36" s="2"/>
      <c r="U36" s="2"/>
      <c r="V36" s="2"/>
      <c r="W36" s="2"/>
      <c r="X36" s="2"/>
      <c r="Y36" s="2"/>
      <c r="Z36" s="77"/>
      <c r="AA36" s="77"/>
      <c r="AB36" s="77"/>
      <c r="AC36" s="77"/>
      <c r="AD36" s="9"/>
      <c r="AE36" s="9"/>
    </row>
    <row r="37" spans="15:31" s="661" customFormat="1" ht="12" customHeight="1">
      <c r="O37" s="660"/>
      <c r="P37" s="1432" t="s">
        <v>950</v>
      </c>
      <c r="Q37" s="1432"/>
      <c r="R37" s="1456"/>
      <c r="S37" s="1443" t="s">
        <v>951</v>
      </c>
      <c r="T37" s="1435" t="s">
        <v>966</v>
      </c>
      <c r="U37" s="1436"/>
      <c r="V37" s="1436"/>
      <c r="W37" s="1436"/>
      <c r="X37" s="1436"/>
      <c r="Y37" s="1436"/>
      <c r="Z37" s="1436"/>
      <c r="AA37" s="1436"/>
      <c r="AB37" s="1436"/>
      <c r="AC37" s="1436"/>
      <c r="AD37" s="1436"/>
      <c r="AE37" s="1436"/>
    </row>
    <row r="38" spans="15:31" s="661" customFormat="1" ht="12" customHeight="1">
      <c r="O38" s="660"/>
      <c r="P38" s="1433"/>
      <c r="Q38" s="1433"/>
      <c r="R38" s="1457"/>
      <c r="S38" s="1453"/>
      <c r="T38" s="1435" t="s">
        <v>967</v>
      </c>
      <c r="U38" s="1436"/>
      <c r="V38" s="1436"/>
      <c r="W38" s="1436"/>
      <c r="X38" s="1436"/>
      <c r="Y38" s="1436"/>
      <c r="Z38" s="1435" t="s">
        <v>968</v>
      </c>
      <c r="AA38" s="1436"/>
      <c r="AB38" s="1436"/>
      <c r="AC38" s="1429" t="s">
        <v>969</v>
      </c>
      <c r="AD38" s="1437" t="s">
        <v>970</v>
      </c>
      <c r="AE38" s="1438"/>
    </row>
    <row r="39" spans="15:31" s="661" customFormat="1" ht="12" customHeight="1">
      <c r="O39" s="660"/>
      <c r="P39" s="1433"/>
      <c r="Q39" s="1433"/>
      <c r="R39" s="1457"/>
      <c r="S39" s="1444"/>
      <c r="T39" s="1443" t="s">
        <v>971</v>
      </c>
      <c r="U39" s="1443" t="s">
        <v>972</v>
      </c>
      <c r="V39" s="1443" t="s">
        <v>973</v>
      </c>
      <c r="W39" s="1443" t="s">
        <v>974</v>
      </c>
      <c r="X39" s="1443" t="s">
        <v>975</v>
      </c>
      <c r="Y39" s="1449" t="s">
        <v>976</v>
      </c>
      <c r="Z39" s="1453" t="s">
        <v>977</v>
      </c>
      <c r="AA39" s="1453" t="s">
        <v>978</v>
      </c>
      <c r="AB39" s="1446" t="s">
        <v>979</v>
      </c>
      <c r="AC39" s="1430"/>
      <c r="AD39" s="1439"/>
      <c r="AE39" s="1440"/>
    </row>
    <row r="40" spans="15:31" s="661" customFormat="1" ht="12" customHeight="1">
      <c r="O40" s="660"/>
      <c r="P40" s="1433"/>
      <c r="Q40" s="1433"/>
      <c r="R40" s="1457"/>
      <c r="S40" s="1444"/>
      <c r="T40" s="1453"/>
      <c r="U40" s="1453"/>
      <c r="V40" s="1453"/>
      <c r="W40" s="1453"/>
      <c r="X40" s="1453"/>
      <c r="Y40" s="1446"/>
      <c r="Z40" s="1453"/>
      <c r="AA40" s="1453"/>
      <c r="AB40" s="1446"/>
      <c r="AC40" s="1430"/>
      <c r="AD40" s="1439"/>
      <c r="AE40" s="1440"/>
    </row>
    <row r="41" spans="15:31" s="661" customFormat="1" ht="12" customHeight="1">
      <c r="O41" s="660"/>
      <c r="P41" s="1433"/>
      <c r="Q41" s="1433"/>
      <c r="R41" s="1457"/>
      <c r="S41" s="1444"/>
      <c r="T41" s="1453"/>
      <c r="U41" s="1444"/>
      <c r="V41" s="1444"/>
      <c r="W41" s="1444"/>
      <c r="X41" s="1444"/>
      <c r="Y41" s="1446"/>
      <c r="Z41" s="1453"/>
      <c r="AA41" s="1453"/>
      <c r="AB41" s="1446"/>
      <c r="AC41" s="1430"/>
      <c r="AD41" s="1439"/>
      <c r="AE41" s="1440"/>
    </row>
    <row r="42" spans="15:31" s="661" customFormat="1" ht="12" customHeight="1">
      <c r="O42" s="660"/>
      <c r="P42" s="1434"/>
      <c r="Q42" s="1434"/>
      <c r="R42" s="1458"/>
      <c r="S42" s="1445"/>
      <c r="T42" s="1454"/>
      <c r="U42" s="1445"/>
      <c r="V42" s="1445"/>
      <c r="W42" s="1445"/>
      <c r="X42" s="1445"/>
      <c r="Y42" s="1447"/>
      <c r="Z42" s="1454"/>
      <c r="AA42" s="1454"/>
      <c r="AB42" s="1447"/>
      <c r="AC42" s="1431"/>
      <c r="AD42" s="1441"/>
      <c r="AE42" s="1442"/>
    </row>
    <row r="43" spans="16:31" ht="9" customHeight="1">
      <c r="P43" s="4"/>
      <c r="Q43" s="4"/>
      <c r="R43" s="4"/>
      <c r="S43" s="272"/>
      <c r="T43" s="272"/>
      <c r="U43" s="272"/>
      <c r="V43" s="272"/>
      <c r="W43" s="272"/>
      <c r="X43" s="6"/>
      <c r="Y43" s="681"/>
      <c r="Z43" s="663"/>
      <c r="AA43" s="663"/>
      <c r="AB43" s="682"/>
      <c r="AC43" s="42"/>
      <c r="AD43" s="6"/>
      <c r="AE43" s="9"/>
    </row>
    <row r="44" spans="16:31" ht="12.75" customHeight="1">
      <c r="P44" s="1236" t="s">
        <v>448</v>
      </c>
      <c r="Q44" s="1236"/>
      <c r="R44" s="2"/>
      <c r="S44" s="664">
        <f aca="true" t="shared" si="2" ref="S44:S50">SUM(T44:AD44)</f>
        <v>222169</v>
      </c>
      <c r="T44" s="683">
        <v>128240</v>
      </c>
      <c r="U44" s="683">
        <v>38075</v>
      </c>
      <c r="V44" s="683">
        <v>190</v>
      </c>
      <c r="W44" s="683">
        <v>1451</v>
      </c>
      <c r="X44" s="683">
        <v>10</v>
      </c>
      <c r="Y44" s="683">
        <v>22</v>
      </c>
      <c r="Z44" s="683">
        <v>3362</v>
      </c>
      <c r="AA44" s="683">
        <v>18887</v>
      </c>
      <c r="AB44" s="683">
        <v>25527</v>
      </c>
      <c r="AC44" s="683">
        <v>4098</v>
      </c>
      <c r="AD44" s="601">
        <v>2307</v>
      </c>
      <c r="AE44" s="684"/>
    </row>
    <row r="45" spans="16:31" ht="12.75" customHeight="1">
      <c r="P45" s="1236" t="s">
        <v>449</v>
      </c>
      <c r="Q45" s="1236"/>
      <c r="R45" s="2"/>
      <c r="S45" s="664">
        <f t="shared" si="2"/>
        <v>68048</v>
      </c>
      <c r="T45" s="683">
        <v>54756</v>
      </c>
      <c r="U45" s="683">
        <v>6367</v>
      </c>
      <c r="V45" s="683">
        <v>6</v>
      </c>
      <c r="W45" s="683">
        <v>14</v>
      </c>
      <c r="X45" s="683">
        <v>0</v>
      </c>
      <c r="Y45" s="683">
        <v>4</v>
      </c>
      <c r="Z45" s="683">
        <v>396</v>
      </c>
      <c r="AA45" s="683">
        <v>2574</v>
      </c>
      <c r="AB45" s="683">
        <v>3176</v>
      </c>
      <c r="AC45" s="683">
        <v>610</v>
      </c>
      <c r="AD45" s="601">
        <v>145</v>
      </c>
      <c r="AE45" s="684"/>
    </row>
    <row r="46" spans="16:31" ht="12.75" customHeight="1">
      <c r="P46" s="1236" t="s">
        <v>450</v>
      </c>
      <c r="Q46" s="1236"/>
      <c r="R46" s="2"/>
      <c r="S46" s="664">
        <f t="shared" si="2"/>
        <v>60288</v>
      </c>
      <c r="T46" s="683">
        <v>45334</v>
      </c>
      <c r="U46" s="683">
        <v>9455</v>
      </c>
      <c r="V46" s="683">
        <v>10</v>
      </c>
      <c r="W46" s="683">
        <v>18</v>
      </c>
      <c r="X46" s="683">
        <v>6</v>
      </c>
      <c r="Y46" s="683">
        <v>3</v>
      </c>
      <c r="Z46" s="683">
        <v>773</v>
      </c>
      <c r="AA46" s="683">
        <v>2193</v>
      </c>
      <c r="AB46" s="683">
        <v>1715</v>
      </c>
      <c r="AC46" s="683">
        <v>561</v>
      </c>
      <c r="AD46" s="601">
        <v>220</v>
      </c>
      <c r="AE46" s="684"/>
    </row>
    <row r="47" spans="16:31" ht="12.75" customHeight="1">
      <c r="P47" s="1236" t="s">
        <v>451</v>
      </c>
      <c r="Q47" s="1236"/>
      <c r="R47" s="2"/>
      <c r="S47" s="664">
        <f t="shared" si="2"/>
        <v>54693</v>
      </c>
      <c r="T47" s="683">
        <v>22445</v>
      </c>
      <c r="U47" s="683">
        <v>27206</v>
      </c>
      <c r="V47" s="683">
        <v>6</v>
      </c>
      <c r="W47" s="683">
        <v>10</v>
      </c>
      <c r="X47" s="683">
        <v>4</v>
      </c>
      <c r="Y47" s="683">
        <v>6</v>
      </c>
      <c r="Z47" s="683">
        <v>227</v>
      </c>
      <c r="AA47" s="683">
        <v>1528</v>
      </c>
      <c r="AB47" s="683">
        <v>2680</v>
      </c>
      <c r="AC47" s="683">
        <v>461</v>
      </c>
      <c r="AD47" s="601">
        <v>120</v>
      </c>
      <c r="AE47" s="684"/>
    </row>
    <row r="48" spans="16:31" ht="12.75" customHeight="1">
      <c r="P48" s="1236" t="s">
        <v>452</v>
      </c>
      <c r="Q48" s="1236"/>
      <c r="R48" s="2"/>
      <c r="S48" s="664">
        <f t="shared" si="2"/>
        <v>86817</v>
      </c>
      <c r="T48" s="683">
        <v>24024</v>
      </c>
      <c r="U48" s="683">
        <v>44439</v>
      </c>
      <c r="V48" s="683">
        <v>17</v>
      </c>
      <c r="W48" s="683">
        <v>630</v>
      </c>
      <c r="X48" s="683">
        <v>3</v>
      </c>
      <c r="Y48" s="683">
        <v>4</v>
      </c>
      <c r="Z48" s="683">
        <v>1506</v>
      </c>
      <c r="AA48" s="683">
        <v>5168</v>
      </c>
      <c r="AB48" s="683">
        <v>8899</v>
      </c>
      <c r="AC48" s="683">
        <v>2025</v>
      </c>
      <c r="AD48" s="601">
        <v>102</v>
      </c>
      <c r="AE48" s="684"/>
    </row>
    <row r="49" spans="16:31" ht="12.75" customHeight="1">
      <c r="P49" s="1236" t="s">
        <v>453</v>
      </c>
      <c r="Q49" s="1236"/>
      <c r="R49" s="2"/>
      <c r="S49" s="664">
        <f t="shared" si="2"/>
        <v>69229</v>
      </c>
      <c r="T49" s="683">
        <v>42396</v>
      </c>
      <c r="U49" s="683">
        <v>17299</v>
      </c>
      <c r="V49" s="683">
        <v>12</v>
      </c>
      <c r="W49" s="683">
        <v>30</v>
      </c>
      <c r="X49" s="683">
        <v>4</v>
      </c>
      <c r="Y49" s="683">
        <v>36</v>
      </c>
      <c r="Z49" s="683">
        <v>1062</v>
      </c>
      <c r="AA49" s="683">
        <v>3038</v>
      </c>
      <c r="AB49" s="683">
        <v>3960</v>
      </c>
      <c r="AC49" s="683">
        <v>1079</v>
      </c>
      <c r="AD49" s="601">
        <v>313</v>
      </c>
      <c r="AE49" s="684"/>
    </row>
    <row r="50" spans="16:31" ht="12.75" customHeight="1">
      <c r="P50" s="1236" t="s">
        <v>454</v>
      </c>
      <c r="Q50" s="1236"/>
      <c r="R50" s="48"/>
      <c r="S50" s="664">
        <f t="shared" si="2"/>
        <v>104090</v>
      </c>
      <c r="T50" s="683">
        <v>63235</v>
      </c>
      <c r="U50" s="683">
        <v>20634</v>
      </c>
      <c r="V50" s="683">
        <v>5</v>
      </c>
      <c r="W50" s="683">
        <v>177</v>
      </c>
      <c r="X50" s="683">
        <v>20</v>
      </c>
      <c r="Y50" s="683">
        <v>22</v>
      </c>
      <c r="Z50" s="683">
        <v>1505</v>
      </c>
      <c r="AA50" s="683">
        <v>5386</v>
      </c>
      <c r="AB50" s="683">
        <v>10457</v>
      </c>
      <c r="AC50" s="683">
        <v>2238</v>
      </c>
      <c r="AD50" s="601">
        <v>411</v>
      </c>
      <c r="AE50" s="684"/>
    </row>
    <row r="51" spans="16:31" ht="9" customHeight="1">
      <c r="P51" s="283"/>
      <c r="Q51" s="283"/>
      <c r="R51" s="2"/>
      <c r="S51" s="664"/>
      <c r="T51" s="685"/>
      <c r="U51" s="685"/>
      <c r="V51" s="685"/>
      <c r="W51" s="685"/>
      <c r="X51" s="685"/>
      <c r="Y51" s="685"/>
      <c r="Z51" s="685"/>
      <c r="AA51" s="685"/>
      <c r="AB51" s="57"/>
      <c r="AC51" s="57"/>
      <c r="AD51" s="57"/>
      <c r="AE51" s="684"/>
    </row>
    <row r="52" spans="16:31" ht="12.75" customHeight="1">
      <c r="P52" s="1333" t="s">
        <v>751</v>
      </c>
      <c r="Q52" s="1333"/>
      <c r="R52" s="2"/>
      <c r="S52" s="670">
        <f aca="true" t="shared" si="3" ref="S52:AD52">IF(SUM(S44:S50)=SUM(S55:S56),SUM(S44:S50),"Fehler")</f>
        <v>665334</v>
      </c>
      <c r="T52" s="686">
        <f t="shared" si="3"/>
        <v>380430</v>
      </c>
      <c r="U52" s="686">
        <f t="shared" si="3"/>
        <v>163475</v>
      </c>
      <c r="V52" s="686">
        <f t="shared" si="3"/>
        <v>246</v>
      </c>
      <c r="W52" s="686">
        <f t="shared" si="3"/>
        <v>2330</v>
      </c>
      <c r="X52" s="686">
        <f t="shared" si="3"/>
        <v>47</v>
      </c>
      <c r="Y52" s="686">
        <f t="shared" si="3"/>
        <v>97</v>
      </c>
      <c r="Z52" s="686">
        <f t="shared" si="3"/>
        <v>8831</v>
      </c>
      <c r="AA52" s="686">
        <f t="shared" si="3"/>
        <v>38774</v>
      </c>
      <c r="AB52" s="686">
        <f t="shared" si="3"/>
        <v>56414</v>
      </c>
      <c r="AC52" s="686">
        <f t="shared" si="3"/>
        <v>11072</v>
      </c>
      <c r="AD52" s="606">
        <f t="shared" si="3"/>
        <v>3618</v>
      </c>
      <c r="AE52" s="672" t="s">
        <v>890</v>
      </c>
    </row>
    <row r="53" spans="16:31" ht="9" customHeight="1">
      <c r="P53" s="12"/>
      <c r="Q53" s="12"/>
      <c r="R53" s="2"/>
      <c r="S53" s="670"/>
      <c r="T53" s="686"/>
      <c r="U53" s="686"/>
      <c r="V53" s="686"/>
      <c r="W53" s="686"/>
      <c r="X53" s="686"/>
      <c r="Y53" s="686"/>
      <c r="Z53" s="685"/>
      <c r="AA53" s="685"/>
      <c r="AB53" s="57"/>
      <c r="AC53" s="685"/>
      <c r="AD53" s="57"/>
      <c r="AE53" s="684"/>
    </row>
    <row r="54" spans="16:31" ht="12.75" customHeight="1">
      <c r="P54" s="284" t="s">
        <v>587</v>
      </c>
      <c r="Q54" s="2"/>
      <c r="R54" s="2"/>
      <c r="S54" s="670"/>
      <c r="T54" s="686"/>
      <c r="U54" s="686"/>
      <c r="V54" s="686"/>
      <c r="W54" s="686"/>
      <c r="X54" s="686"/>
      <c r="Y54" s="686"/>
      <c r="Z54" s="685"/>
      <c r="AA54" s="685"/>
      <c r="AB54" s="57"/>
      <c r="AC54" s="685"/>
      <c r="AD54" s="57"/>
      <c r="AE54" s="684"/>
    </row>
    <row r="55" spans="16:31" ht="12.75" customHeight="1">
      <c r="P55" s="674"/>
      <c r="Q55" s="243" t="s">
        <v>961</v>
      </c>
      <c r="R55" s="2"/>
      <c r="S55" s="664">
        <f>SUM(T55:AD55)</f>
        <v>445333</v>
      </c>
      <c r="T55" s="687">
        <v>258231</v>
      </c>
      <c r="U55" s="687">
        <v>115862</v>
      </c>
      <c r="V55" s="687">
        <v>224</v>
      </c>
      <c r="W55" s="687">
        <v>938</v>
      </c>
      <c r="X55" s="687">
        <v>25</v>
      </c>
      <c r="Y55" s="687">
        <v>72</v>
      </c>
      <c r="Z55" s="683">
        <v>4678</v>
      </c>
      <c r="AA55" s="683">
        <v>26762</v>
      </c>
      <c r="AB55" s="683">
        <v>28105</v>
      </c>
      <c r="AC55" s="683">
        <v>8285</v>
      </c>
      <c r="AD55" s="601">
        <v>2151</v>
      </c>
      <c r="AE55" s="684"/>
    </row>
    <row r="56" spans="16:31" ht="12.75" customHeight="1">
      <c r="P56" s="674"/>
      <c r="Q56" s="243" t="s">
        <v>962</v>
      </c>
      <c r="R56" s="2"/>
      <c r="S56" s="664">
        <f>SUM(T56:AD56)</f>
        <v>220001</v>
      </c>
      <c r="T56" s="687">
        <v>122199</v>
      </c>
      <c r="U56" s="687">
        <v>47613</v>
      </c>
      <c r="V56" s="687">
        <v>22</v>
      </c>
      <c r="W56" s="687">
        <v>1392</v>
      </c>
      <c r="X56" s="687">
        <v>22</v>
      </c>
      <c r="Y56" s="687">
        <v>25</v>
      </c>
      <c r="Z56" s="683">
        <v>4153</v>
      </c>
      <c r="AA56" s="683">
        <v>12012</v>
      </c>
      <c r="AB56" s="683">
        <v>28309</v>
      </c>
      <c r="AC56" s="683">
        <v>2787</v>
      </c>
      <c r="AD56" s="601">
        <v>1467</v>
      </c>
      <c r="AE56" s="684"/>
    </row>
    <row r="57" spans="16:31" ht="9" customHeight="1">
      <c r="P57" s="10"/>
      <c r="Q57" s="10"/>
      <c r="R57" s="2"/>
      <c r="S57" s="670"/>
      <c r="T57" s="685"/>
      <c r="U57" s="685"/>
      <c r="V57" s="685"/>
      <c r="W57" s="685"/>
      <c r="X57" s="685"/>
      <c r="Y57" s="685"/>
      <c r="Z57" s="685"/>
      <c r="AA57" s="685"/>
      <c r="AB57" s="688"/>
      <c r="AC57" s="688"/>
      <c r="AD57" s="57"/>
      <c r="AE57" s="684"/>
    </row>
    <row r="58" spans="16:40" ht="12.75" customHeight="1">
      <c r="P58" s="432" t="s">
        <v>587</v>
      </c>
      <c r="Q58" s="493"/>
      <c r="R58" s="2"/>
      <c r="S58" s="676"/>
      <c r="T58" s="685"/>
      <c r="U58" s="685"/>
      <c r="V58" s="685"/>
      <c r="W58" s="685"/>
      <c r="X58" s="685"/>
      <c r="Y58" s="685"/>
      <c r="Z58" s="685"/>
      <c r="AA58" s="685"/>
      <c r="AB58" s="688"/>
      <c r="AC58" s="688"/>
      <c r="AD58" s="57"/>
      <c r="AE58" s="684"/>
      <c r="AG58" s="1426"/>
      <c r="AH58" s="1426"/>
      <c r="AI58" s="1426"/>
      <c r="AJ58" s="1426"/>
      <c r="AK58" s="1426"/>
      <c r="AL58" s="1426"/>
      <c r="AM58" s="1426"/>
      <c r="AN58" s="1426"/>
    </row>
    <row r="59" spans="16:39" ht="12.75" customHeight="1">
      <c r="P59" s="674"/>
      <c r="Q59" s="243" t="s">
        <v>963</v>
      </c>
      <c r="R59" s="2"/>
      <c r="S59" s="664">
        <f>SUM(T59:AD59)</f>
        <v>637992</v>
      </c>
      <c r="T59" s="683">
        <v>369808</v>
      </c>
      <c r="U59" s="683">
        <v>157882</v>
      </c>
      <c r="V59" s="683">
        <v>49</v>
      </c>
      <c r="W59" s="683">
        <v>298</v>
      </c>
      <c r="X59" s="683">
        <v>47</v>
      </c>
      <c r="Y59" s="683">
        <v>74</v>
      </c>
      <c r="Z59" s="683">
        <v>7934</v>
      </c>
      <c r="AA59" s="683">
        <v>35420</v>
      </c>
      <c r="AB59" s="683">
        <v>54392</v>
      </c>
      <c r="AC59" s="683">
        <v>11067</v>
      </c>
      <c r="AD59" s="601">
        <v>1021</v>
      </c>
      <c r="AE59" s="684"/>
      <c r="AG59" s="1427"/>
      <c r="AH59" s="1427"/>
      <c r="AI59" s="1427"/>
      <c r="AJ59" s="1427"/>
      <c r="AK59" s="1427"/>
      <c r="AL59" s="1427"/>
      <c r="AM59" s="1427"/>
    </row>
    <row r="60" spans="16:40" ht="12.75" customHeight="1">
      <c r="P60" s="674"/>
      <c r="Q60" s="243" t="s">
        <v>964</v>
      </c>
      <c r="R60" s="2"/>
      <c r="S60" s="664">
        <f>SUM(T60:AD60)</f>
        <v>27342</v>
      </c>
      <c r="T60" s="683">
        <v>10622</v>
      </c>
      <c r="U60" s="683">
        <v>5593</v>
      </c>
      <c r="V60" s="683">
        <v>197</v>
      </c>
      <c r="W60" s="683">
        <v>2032</v>
      </c>
      <c r="X60" s="683">
        <v>0</v>
      </c>
      <c r="Y60" s="683">
        <v>23</v>
      </c>
      <c r="Z60" s="683">
        <v>897</v>
      </c>
      <c r="AA60" s="683">
        <v>3354</v>
      </c>
      <c r="AB60" s="683">
        <v>2022</v>
      </c>
      <c r="AC60" s="683">
        <v>5</v>
      </c>
      <c r="AD60" s="601">
        <v>2597</v>
      </c>
      <c r="AE60" s="684"/>
      <c r="AG60" s="1428"/>
      <c r="AH60" s="1428"/>
      <c r="AI60" s="1428"/>
      <c r="AJ60" s="1428"/>
      <c r="AK60" s="1428"/>
      <c r="AL60" s="1428"/>
      <c r="AM60" s="1428"/>
      <c r="AN60" s="1428"/>
    </row>
    <row r="61" spans="16:31" ht="9" customHeight="1">
      <c r="P61" s="674"/>
      <c r="Q61" s="243"/>
      <c r="R61" s="2"/>
      <c r="S61" s="664"/>
      <c r="T61" s="685"/>
      <c r="U61" s="685"/>
      <c r="V61" s="685"/>
      <c r="W61" s="685"/>
      <c r="X61" s="685"/>
      <c r="Y61" s="685"/>
      <c r="Z61" s="685"/>
      <c r="AA61" s="685"/>
      <c r="AB61" s="57"/>
      <c r="AC61" s="57"/>
      <c r="AD61" s="57"/>
      <c r="AE61" s="684"/>
    </row>
    <row r="62" spans="16:31" ht="12.75" customHeight="1">
      <c r="P62" s="674"/>
      <c r="Q62" s="45" t="s">
        <v>764</v>
      </c>
      <c r="R62" s="45"/>
      <c r="S62" s="664">
        <v>695925</v>
      </c>
      <c r="T62" s="685">
        <v>403628</v>
      </c>
      <c r="U62" s="685">
        <v>171128</v>
      </c>
      <c r="V62" s="685">
        <v>189</v>
      </c>
      <c r="W62" s="685">
        <v>2490</v>
      </c>
      <c r="X62" s="685">
        <v>102</v>
      </c>
      <c r="Y62" s="685">
        <v>78</v>
      </c>
      <c r="Z62" s="685">
        <v>6963</v>
      </c>
      <c r="AA62" s="685">
        <v>37637</v>
      </c>
      <c r="AB62" s="685">
        <v>59336</v>
      </c>
      <c r="AC62" s="685">
        <v>10639</v>
      </c>
      <c r="AD62" s="57">
        <v>3735</v>
      </c>
      <c r="AE62" s="684"/>
    </row>
    <row r="63" spans="2:31" ht="6" customHeight="1">
      <c r="B63" s="2"/>
      <c r="C63" s="2"/>
      <c r="D63" s="2"/>
      <c r="E63" s="2"/>
      <c r="F63" s="2"/>
      <c r="G63" s="2"/>
      <c r="H63" s="2"/>
      <c r="I63" s="689"/>
      <c r="J63" s="2"/>
      <c r="K63" s="2"/>
      <c r="L63" s="2"/>
      <c r="M63" s="2"/>
      <c r="N63" s="2"/>
      <c r="O63" s="1"/>
      <c r="P63" s="47" t="s">
        <v>408</v>
      </c>
      <c r="Q63" s="2"/>
      <c r="R63" s="2"/>
      <c r="S63" s="2"/>
      <c r="T63" s="2"/>
      <c r="U63" s="2"/>
      <c r="V63" s="2"/>
      <c r="W63" s="2"/>
      <c r="X63" s="2"/>
      <c r="Y63" s="2"/>
      <c r="Z63" s="2"/>
      <c r="AA63" s="2"/>
      <c r="AB63" s="2"/>
      <c r="AC63" s="2"/>
      <c r="AD63" s="2"/>
      <c r="AE63" s="2"/>
    </row>
    <row r="64" spans="16:31" ht="12.75" customHeight="1">
      <c r="P64" s="1228" t="s">
        <v>982</v>
      </c>
      <c r="Q64" s="1425"/>
      <c r="R64" s="1425"/>
      <c r="S64" s="1425"/>
      <c r="T64" s="1425"/>
      <c r="U64" s="1425"/>
      <c r="V64" s="1425"/>
      <c r="W64" s="1425"/>
      <c r="X64" s="1425"/>
      <c r="Y64" s="1425"/>
      <c r="Z64" s="1425"/>
      <c r="AA64" s="1425"/>
      <c r="AB64" s="1425"/>
      <c r="AC64" s="1425"/>
      <c r="AD64" s="1425"/>
      <c r="AE64" s="690"/>
    </row>
    <row r="65" spans="16:31" ht="11.25">
      <c r="P65" s="1425"/>
      <c r="Q65" s="1425"/>
      <c r="R65" s="1425"/>
      <c r="S65" s="1425"/>
      <c r="T65" s="1425"/>
      <c r="U65" s="1425"/>
      <c r="V65" s="1425"/>
      <c r="W65" s="1425"/>
      <c r="X65" s="1425"/>
      <c r="Y65" s="1425"/>
      <c r="Z65" s="1425"/>
      <c r="AA65" s="1425"/>
      <c r="AB65" s="1425"/>
      <c r="AC65" s="1425"/>
      <c r="AD65" s="1425"/>
      <c r="AE65" s="690"/>
    </row>
    <row r="66" spans="16:31" ht="11.25">
      <c r="P66" s="1425"/>
      <c r="Q66" s="1425"/>
      <c r="R66" s="1425"/>
      <c r="S66" s="1425"/>
      <c r="T66" s="1425"/>
      <c r="U66" s="1425"/>
      <c r="V66" s="1425"/>
      <c r="W66" s="1425"/>
      <c r="X66" s="1425"/>
      <c r="Y66" s="1425"/>
      <c r="Z66" s="1425"/>
      <c r="AA66" s="1425"/>
      <c r="AB66" s="1425"/>
      <c r="AC66" s="1425"/>
      <c r="AD66" s="1425"/>
      <c r="AE66" s="2"/>
    </row>
    <row r="67" spans="16:31" ht="11.25">
      <c r="P67" s="1425"/>
      <c r="Q67" s="1425"/>
      <c r="R67" s="1425"/>
      <c r="S67" s="1425"/>
      <c r="T67" s="1425"/>
      <c r="U67" s="1425"/>
      <c r="V67" s="1425"/>
      <c r="W67" s="1425"/>
      <c r="X67" s="1425"/>
      <c r="Y67" s="1425"/>
      <c r="Z67" s="1425"/>
      <c r="AA67" s="1425"/>
      <c r="AB67" s="1425"/>
      <c r="AC67" s="1425"/>
      <c r="AD67" s="1425"/>
      <c r="AE67" s="2"/>
    </row>
    <row r="68" spans="16:31" ht="11.25">
      <c r="P68" s="1425"/>
      <c r="Q68" s="1425"/>
      <c r="R68" s="1425"/>
      <c r="S68" s="1425"/>
      <c r="T68" s="1425"/>
      <c r="U68" s="1425"/>
      <c r="V68" s="1425"/>
      <c r="W68" s="1425"/>
      <c r="X68" s="1425"/>
      <c r="Y68" s="1425"/>
      <c r="Z68" s="1425"/>
      <c r="AA68" s="1425"/>
      <c r="AB68" s="1425"/>
      <c r="AC68" s="1425"/>
      <c r="AD68" s="1425"/>
      <c r="AE68" s="2"/>
    </row>
  </sheetData>
  <sheetProtection/>
  <mergeCells count="58">
    <mergeCell ref="P49:Q49"/>
    <mergeCell ref="P50:Q50"/>
    <mergeCell ref="P52:Q52"/>
    <mergeCell ref="P45:Q45"/>
    <mergeCell ref="P46:Q46"/>
    <mergeCell ref="P47:Q47"/>
    <mergeCell ref="P48:Q48"/>
    <mergeCell ref="P44:Q44"/>
    <mergeCell ref="A10:B10"/>
    <mergeCell ref="A11:B11"/>
    <mergeCell ref="A12:B12"/>
    <mergeCell ref="A13:B13"/>
    <mergeCell ref="A14:B14"/>
    <mergeCell ref="A15:B15"/>
    <mergeCell ref="A16:B16"/>
    <mergeCell ref="A18:B18"/>
    <mergeCell ref="P24:W24"/>
    <mergeCell ref="F6:F8"/>
    <mergeCell ref="C5:C8"/>
    <mergeCell ref="P26:W26"/>
    <mergeCell ref="U39:U42"/>
    <mergeCell ref="E6:E8"/>
    <mergeCell ref="V39:V42"/>
    <mergeCell ref="W39:W42"/>
    <mergeCell ref="A30:M33"/>
    <mergeCell ref="T38:Y38"/>
    <mergeCell ref="Y39:Y42"/>
    <mergeCell ref="Z39:Z42"/>
    <mergeCell ref="AA39:AA42"/>
    <mergeCell ref="X39:X42"/>
    <mergeCell ref="A3:N3"/>
    <mergeCell ref="R37:R42"/>
    <mergeCell ref="S37:S42"/>
    <mergeCell ref="T39:T42"/>
    <mergeCell ref="A28:B28"/>
    <mergeCell ref="E5:N5"/>
    <mergeCell ref="P25:V25"/>
    <mergeCell ref="Z38:AB38"/>
    <mergeCell ref="G6:G8"/>
    <mergeCell ref="H6:H8"/>
    <mergeCell ref="M6:N8"/>
    <mergeCell ref="J6:J8"/>
    <mergeCell ref="L6:L8"/>
    <mergeCell ref="K6:K8"/>
    <mergeCell ref="AC38:AC42"/>
    <mergeCell ref="A5:B8"/>
    <mergeCell ref="T37:AE37"/>
    <mergeCell ref="AD38:AE42"/>
    <mergeCell ref="P34:AE34"/>
    <mergeCell ref="P35:AE35"/>
    <mergeCell ref="P37:Q42"/>
    <mergeCell ref="D5:D8"/>
    <mergeCell ref="I6:I8"/>
    <mergeCell ref="AB39:AB42"/>
    <mergeCell ref="P64:AD68"/>
    <mergeCell ref="AG58:AN58"/>
    <mergeCell ref="AG59:AM59"/>
    <mergeCell ref="AG60:AN60"/>
  </mergeCells>
  <printOptions/>
  <pageMargins left="0.5511811023622047" right="0.4330708661417323" top="0.5118110236220472" bottom="0.1968503937007874" header="0.5118110236220472" footer="0"/>
  <pageSetup horizontalDpi="300" verticalDpi="300" orientation="portrait" paperSize="9" r:id="rId2"/>
  <colBreaks count="1" manualBreakCount="1">
    <brk id="14" max="65535" man="1"/>
  </colBreaks>
  <drawing r:id="rId1"/>
</worksheet>
</file>

<file path=xl/worksheets/sheet22.xml><?xml version="1.0" encoding="utf-8"?>
<worksheet xmlns="http://schemas.openxmlformats.org/spreadsheetml/2006/main" xmlns:r="http://schemas.openxmlformats.org/officeDocument/2006/relationships">
  <dimension ref="A1:Z74"/>
  <sheetViews>
    <sheetView zoomScaleSheetLayoutView="75" workbookViewId="0" topLeftCell="G1">
      <selection activeCell="E37" sqref="E37"/>
    </sheetView>
  </sheetViews>
  <sheetFormatPr defaultColWidth="12" defaultRowHeight="11.25"/>
  <cols>
    <col min="1" max="2" width="2.33203125" style="562" customWidth="1"/>
    <col min="3" max="3" width="18.5" style="562" customWidth="1"/>
    <col min="4" max="4" width="1.0078125" style="562" customWidth="1"/>
    <col min="5" max="5" width="12.66015625" style="562" customWidth="1"/>
    <col min="6" max="6" width="9" style="562" customWidth="1"/>
    <col min="7" max="14" width="8.83203125" style="562" customWidth="1"/>
    <col min="15" max="15" width="0.65625" style="562" customWidth="1"/>
    <col min="16" max="17" width="2.66015625" style="562" customWidth="1"/>
    <col min="18" max="18" width="17.83203125" style="562" customWidth="1"/>
    <col min="19" max="19" width="1.0078125" style="562" customWidth="1"/>
    <col min="20" max="20" width="16.5" style="562" customWidth="1"/>
    <col min="21" max="25" width="15.16015625" style="562" customWidth="1"/>
    <col min="26" max="26" width="0.65625" style="562" customWidth="1"/>
    <col min="27" max="16384" width="12" style="562" customWidth="1"/>
  </cols>
  <sheetData>
    <row r="1" spans="1:15" ht="12.75">
      <c r="A1" s="691" t="s">
        <v>983</v>
      </c>
      <c r="B1" s="560"/>
      <c r="C1" s="560"/>
      <c r="D1" s="560"/>
      <c r="E1" s="17"/>
      <c r="F1" s="17"/>
      <c r="G1" s="17"/>
      <c r="H1" s="17"/>
      <c r="I1" s="17"/>
      <c r="J1" s="17"/>
      <c r="K1" s="17"/>
      <c r="L1" s="17"/>
      <c r="M1" s="17"/>
      <c r="N1" s="17"/>
      <c r="O1" s="17"/>
    </row>
    <row r="2" spans="1:15" ht="6" customHeight="1">
      <c r="A2" s="17"/>
      <c r="B2" s="17"/>
      <c r="C2" s="17"/>
      <c r="D2" s="17"/>
      <c r="E2" s="17"/>
      <c r="F2" s="17"/>
      <c r="G2" s="17"/>
      <c r="H2" s="17"/>
      <c r="I2" s="17"/>
      <c r="J2" s="17"/>
      <c r="K2" s="17"/>
      <c r="L2" s="17"/>
      <c r="M2" s="17"/>
      <c r="N2" s="17"/>
      <c r="O2" s="17"/>
    </row>
    <row r="3" spans="1:15" ht="12.75" customHeight="1">
      <c r="A3" s="1120" t="s">
        <v>984</v>
      </c>
      <c r="B3" s="1120"/>
      <c r="C3" s="1120"/>
      <c r="D3" s="1120"/>
      <c r="E3" s="1120"/>
      <c r="F3" s="1120"/>
      <c r="G3" s="1120"/>
      <c r="H3" s="1120"/>
      <c r="I3" s="1120"/>
      <c r="J3" s="1120"/>
      <c r="K3" s="1120"/>
      <c r="L3" s="1120"/>
      <c r="M3" s="1120"/>
      <c r="N3" s="1120"/>
      <c r="O3" s="692"/>
    </row>
    <row r="4" spans="1:15" ht="6" customHeight="1">
      <c r="A4" s="17"/>
      <c r="B4" s="17"/>
      <c r="C4" s="17"/>
      <c r="D4" s="17"/>
      <c r="E4" s="17"/>
      <c r="F4" s="17"/>
      <c r="G4" s="17"/>
      <c r="H4" s="17"/>
      <c r="I4" s="17"/>
      <c r="J4" s="17"/>
      <c r="K4" s="17"/>
      <c r="L4" s="17"/>
      <c r="M4" s="17"/>
      <c r="N4" s="17"/>
      <c r="O4" s="17"/>
    </row>
    <row r="5" spans="1:15" ht="14.25" customHeight="1">
      <c r="A5" s="1384" t="s">
        <v>985</v>
      </c>
      <c r="B5" s="1384"/>
      <c r="C5" s="1384"/>
      <c r="D5" s="1406"/>
      <c r="E5" s="1399" t="s">
        <v>986</v>
      </c>
      <c r="F5" s="1393" t="s">
        <v>987</v>
      </c>
      <c r="G5" s="1394"/>
      <c r="H5" s="1394"/>
      <c r="I5" s="1394"/>
      <c r="J5" s="1394"/>
      <c r="K5" s="1394"/>
      <c r="L5" s="1394"/>
      <c r="M5" s="1394"/>
      <c r="N5" s="1394"/>
      <c r="O5" s="693"/>
    </row>
    <row r="6" spans="1:15" ht="12.75" customHeight="1">
      <c r="A6" s="1385"/>
      <c r="B6" s="1385"/>
      <c r="C6" s="1385"/>
      <c r="D6" s="1407"/>
      <c r="E6" s="1409"/>
      <c r="F6" s="1399" t="s">
        <v>988</v>
      </c>
      <c r="G6" s="694">
        <v>51</v>
      </c>
      <c r="H6" s="694">
        <v>101</v>
      </c>
      <c r="I6" s="694">
        <v>201</v>
      </c>
      <c r="J6" s="694">
        <v>301</v>
      </c>
      <c r="K6" s="694">
        <v>401</v>
      </c>
      <c r="L6" s="694">
        <v>501</v>
      </c>
      <c r="M6" s="694">
        <v>601</v>
      </c>
      <c r="N6" s="1390" t="s">
        <v>760</v>
      </c>
      <c r="O6" s="695"/>
    </row>
    <row r="7" spans="1:15" ht="11.25">
      <c r="A7" s="1385"/>
      <c r="B7" s="1385"/>
      <c r="C7" s="1385"/>
      <c r="D7" s="1407"/>
      <c r="E7" s="1409"/>
      <c r="F7" s="1409"/>
      <c r="G7" s="1393" t="s">
        <v>721</v>
      </c>
      <c r="H7" s="1394"/>
      <c r="I7" s="1394"/>
      <c r="J7" s="1394"/>
      <c r="K7" s="1394"/>
      <c r="L7" s="1394"/>
      <c r="M7" s="1402"/>
      <c r="N7" s="1400"/>
      <c r="O7" s="695"/>
    </row>
    <row r="8" spans="1:15" ht="12.75" customHeight="1">
      <c r="A8" s="1386"/>
      <c r="B8" s="1386"/>
      <c r="C8" s="1386"/>
      <c r="D8" s="1408"/>
      <c r="E8" s="1405"/>
      <c r="F8" s="1405"/>
      <c r="G8" s="694">
        <v>100</v>
      </c>
      <c r="H8" s="694">
        <v>200</v>
      </c>
      <c r="I8" s="694">
        <v>300</v>
      </c>
      <c r="J8" s="694">
        <v>400</v>
      </c>
      <c r="K8" s="694">
        <v>500</v>
      </c>
      <c r="L8" s="694">
        <v>600</v>
      </c>
      <c r="M8" s="694">
        <v>700</v>
      </c>
      <c r="N8" s="1401"/>
      <c r="O8" s="695"/>
    </row>
    <row r="9" spans="1:15" ht="6" customHeight="1">
      <c r="A9" s="567"/>
      <c r="B9" s="567"/>
      <c r="C9" s="567"/>
      <c r="D9" s="567"/>
      <c r="E9" s="568"/>
      <c r="F9" s="568"/>
      <c r="G9" s="694"/>
      <c r="H9" s="694"/>
      <c r="I9" s="694"/>
      <c r="J9" s="694"/>
      <c r="K9" s="568"/>
      <c r="L9" s="568"/>
      <c r="M9" s="568"/>
      <c r="N9" s="568"/>
      <c r="O9" s="574"/>
    </row>
    <row r="10" spans="1:15" ht="11.25">
      <c r="A10" s="1238" t="s">
        <v>448</v>
      </c>
      <c r="B10" s="1238"/>
      <c r="C10" s="1238"/>
      <c r="D10" s="574"/>
      <c r="E10" s="18">
        <f>SUM(F10:N10)</f>
        <v>222169</v>
      </c>
      <c r="F10" s="570">
        <v>555</v>
      </c>
      <c r="G10" s="570">
        <v>8266</v>
      </c>
      <c r="H10" s="570">
        <v>45219</v>
      </c>
      <c r="I10" s="570">
        <v>61893</v>
      </c>
      <c r="J10" s="570">
        <v>54780</v>
      </c>
      <c r="K10" s="570">
        <v>31662</v>
      </c>
      <c r="L10" s="570">
        <v>13005</v>
      </c>
      <c r="M10" s="570">
        <v>5951</v>
      </c>
      <c r="N10" s="570">
        <v>838</v>
      </c>
      <c r="O10" s="574"/>
    </row>
    <row r="11" spans="1:15" ht="11.25">
      <c r="A11" s="15"/>
      <c r="B11" s="15"/>
      <c r="C11" s="15"/>
      <c r="D11" s="574"/>
      <c r="E11" s="18"/>
      <c r="F11" s="18"/>
      <c r="G11" s="18"/>
      <c r="H11" s="18"/>
      <c r="I11" s="18"/>
      <c r="J11" s="18"/>
      <c r="K11" s="18"/>
      <c r="L11" s="18"/>
      <c r="M11" s="18"/>
      <c r="N11" s="18"/>
      <c r="O11" s="574"/>
    </row>
    <row r="12" spans="1:15" ht="11.25">
      <c r="A12" s="1238" t="s">
        <v>449</v>
      </c>
      <c r="B12" s="1238"/>
      <c r="C12" s="1238"/>
      <c r="D12" s="17"/>
      <c r="E12" s="18">
        <f>SUM(F12:N12)</f>
        <v>68048</v>
      </c>
      <c r="F12" s="570">
        <v>267</v>
      </c>
      <c r="G12" s="570">
        <v>7587</v>
      </c>
      <c r="H12" s="570">
        <v>18235</v>
      </c>
      <c r="I12" s="570">
        <v>18350</v>
      </c>
      <c r="J12" s="570">
        <v>10891</v>
      </c>
      <c r="K12" s="570">
        <v>11082</v>
      </c>
      <c r="L12" s="570">
        <v>1035</v>
      </c>
      <c r="M12" s="570">
        <v>601</v>
      </c>
      <c r="N12" s="570">
        <v>0</v>
      </c>
      <c r="O12" s="574"/>
    </row>
    <row r="13" spans="1:15" ht="11.25">
      <c r="A13" s="15"/>
      <c r="B13" s="15"/>
      <c r="C13" s="15"/>
      <c r="D13" s="17"/>
      <c r="E13" s="18"/>
      <c r="F13" s="18"/>
      <c r="G13" s="18"/>
      <c r="H13" s="18"/>
      <c r="I13" s="18"/>
      <c r="J13" s="18"/>
      <c r="K13" s="18"/>
      <c r="L13" s="18"/>
      <c r="M13" s="18"/>
      <c r="N13" s="18"/>
      <c r="O13" s="574"/>
    </row>
    <row r="14" spans="1:15" ht="11.25">
      <c r="A14" s="1238" t="s">
        <v>450</v>
      </c>
      <c r="B14" s="1238"/>
      <c r="C14" s="1238"/>
      <c r="D14" s="17"/>
      <c r="E14" s="18">
        <f>SUM(F14:N14)</f>
        <v>60288</v>
      </c>
      <c r="F14" s="570">
        <v>1016</v>
      </c>
      <c r="G14" s="570">
        <v>5508</v>
      </c>
      <c r="H14" s="570">
        <v>19464</v>
      </c>
      <c r="I14" s="570">
        <v>15851</v>
      </c>
      <c r="J14" s="570">
        <v>10963</v>
      </c>
      <c r="K14" s="570">
        <v>4790</v>
      </c>
      <c r="L14" s="570">
        <v>2696</v>
      </c>
      <c r="M14" s="570">
        <v>0</v>
      </c>
      <c r="N14" s="570">
        <v>0</v>
      </c>
      <c r="O14" s="574"/>
    </row>
    <row r="15" spans="1:15" ht="11.25">
      <c r="A15" s="15"/>
      <c r="B15" s="15"/>
      <c r="C15" s="15"/>
      <c r="D15" s="17"/>
      <c r="E15" s="18"/>
      <c r="F15" s="18"/>
      <c r="G15" s="18"/>
      <c r="H15" s="18"/>
      <c r="I15" s="18"/>
      <c r="J15" s="18"/>
      <c r="K15" s="18"/>
      <c r="L15" s="18"/>
      <c r="M15" s="18"/>
      <c r="N15" s="18"/>
      <c r="O15" s="574"/>
    </row>
    <row r="16" spans="1:15" ht="11.25">
      <c r="A16" s="1238" t="s">
        <v>451</v>
      </c>
      <c r="B16" s="1238"/>
      <c r="C16" s="1238"/>
      <c r="D16" s="17"/>
      <c r="E16" s="18">
        <f>SUM(F16:N16)</f>
        <v>54693</v>
      </c>
      <c r="F16" s="570">
        <v>231</v>
      </c>
      <c r="G16" s="570">
        <v>5220</v>
      </c>
      <c r="H16" s="570">
        <v>16020</v>
      </c>
      <c r="I16" s="570">
        <v>15943</v>
      </c>
      <c r="J16" s="570">
        <v>11587</v>
      </c>
      <c r="K16" s="570">
        <v>5159</v>
      </c>
      <c r="L16" s="570">
        <v>533</v>
      </c>
      <c r="M16" s="570">
        <v>0</v>
      </c>
      <c r="N16" s="570">
        <v>0</v>
      </c>
      <c r="O16" s="574"/>
    </row>
    <row r="17" spans="1:15" ht="11.25">
      <c r="A17" s="15"/>
      <c r="B17" s="15"/>
      <c r="C17" s="15"/>
      <c r="D17" s="17"/>
      <c r="E17" s="18"/>
      <c r="F17" s="18"/>
      <c r="G17" s="18"/>
      <c r="H17" s="18"/>
      <c r="I17" s="18"/>
      <c r="J17" s="18"/>
      <c r="K17" s="18"/>
      <c r="L17" s="18"/>
      <c r="M17" s="18"/>
      <c r="N17" s="18"/>
      <c r="O17" s="574"/>
    </row>
    <row r="18" spans="1:15" ht="11.25">
      <c r="A18" s="1238" t="s">
        <v>452</v>
      </c>
      <c r="B18" s="1238"/>
      <c r="C18" s="1238"/>
      <c r="D18" s="17"/>
      <c r="E18" s="18">
        <f>SUM(F18:N18)</f>
        <v>86817</v>
      </c>
      <c r="F18" s="696">
        <v>265</v>
      </c>
      <c r="G18" s="570">
        <v>4409</v>
      </c>
      <c r="H18" s="570">
        <v>20860</v>
      </c>
      <c r="I18" s="570">
        <v>22389</v>
      </c>
      <c r="J18" s="570">
        <v>22859</v>
      </c>
      <c r="K18" s="570">
        <v>13384</v>
      </c>
      <c r="L18" s="570">
        <v>2651</v>
      </c>
      <c r="M18" s="570">
        <v>0</v>
      </c>
      <c r="N18" s="570">
        <v>0</v>
      </c>
      <c r="O18" s="574"/>
    </row>
    <row r="19" spans="1:15" ht="11.25">
      <c r="A19" s="15"/>
      <c r="B19" s="15"/>
      <c r="C19" s="15"/>
      <c r="D19" s="17"/>
      <c r="E19" s="18"/>
      <c r="F19" s="697"/>
      <c r="G19" s="18"/>
      <c r="H19" s="18"/>
      <c r="I19" s="18"/>
      <c r="J19" s="18"/>
      <c r="K19" s="18"/>
      <c r="L19" s="18"/>
      <c r="M19" s="18"/>
      <c r="N19" s="18"/>
      <c r="O19" s="574"/>
    </row>
    <row r="20" spans="1:15" ht="11.25">
      <c r="A20" s="1238" t="s">
        <v>453</v>
      </c>
      <c r="B20" s="1238"/>
      <c r="C20" s="1238"/>
      <c r="D20" s="17"/>
      <c r="E20" s="18">
        <f>SUM(F20:N20)</f>
        <v>69229</v>
      </c>
      <c r="F20" s="570">
        <v>77</v>
      </c>
      <c r="G20" s="570">
        <v>6394</v>
      </c>
      <c r="H20" s="570">
        <v>24848</v>
      </c>
      <c r="I20" s="570">
        <v>18463</v>
      </c>
      <c r="J20" s="570">
        <v>14595</v>
      </c>
      <c r="K20" s="570">
        <v>4330</v>
      </c>
      <c r="L20" s="570">
        <v>522</v>
      </c>
      <c r="M20" s="570">
        <v>0</v>
      </c>
      <c r="N20" s="570">
        <v>0</v>
      </c>
      <c r="O20" s="574"/>
    </row>
    <row r="21" spans="1:15" ht="11.25">
      <c r="A21" s="15"/>
      <c r="B21" s="15"/>
      <c r="C21" s="15"/>
      <c r="D21" s="17"/>
      <c r="E21" s="18"/>
      <c r="F21" s="18"/>
      <c r="G21" s="18"/>
      <c r="H21" s="18"/>
      <c r="I21" s="18"/>
      <c r="J21" s="18"/>
      <c r="K21" s="18"/>
      <c r="L21" s="18"/>
      <c r="M21" s="18"/>
      <c r="N21" s="18"/>
      <c r="O21" s="574"/>
    </row>
    <row r="22" spans="1:15" ht="11.25">
      <c r="A22" s="1238" t="s">
        <v>454</v>
      </c>
      <c r="B22" s="1238"/>
      <c r="C22" s="1238"/>
      <c r="D22" s="17"/>
      <c r="E22" s="18">
        <f>SUM(F22:N22)</f>
        <v>104090</v>
      </c>
      <c r="F22" s="570">
        <v>228</v>
      </c>
      <c r="G22" s="570">
        <v>6413</v>
      </c>
      <c r="H22" s="570">
        <v>24878</v>
      </c>
      <c r="I22" s="570">
        <v>26061</v>
      </c>
      <c r="J22" s="570">
        <v>26373</v>
      </c>
      <c r="K22" s="570">
        <v>14018</v>
      </c>
      <c r="L22" s="570">
        <v>6119</v>
      </c>
      <c r="M22" s="570">
        <v>0</v>
      </c>
      <c r="N22" s="570">
        <v>0</v>
      </c>
      <c r="O22" s="574"/>
    </row>
    <row r="23" spans="1:15" ht="13.5" customHeight="1">
      <c r="A23" s="17"/>
      <c r="B23" s="17"/>
      <c r="C23" s="17"/>
      <c r="D23" s="17"/>
      <c r="E23" s="18"/>
      <c r="F23" s="18"/>
      <c r="G23" s="18"/>
      <c r="H23" s="18"/>
      <c r="I23" s="18"/>
      <c r="J23" s="18"/>
      <c r="K23" s="18"/>
      <c r="L23" s="18"/>
      <c r="M23" s="18"/>
      <c r="N23" s="18"/>
      <c r="O23" s="574"/>
    </row>
    <row r="24" spans="1:15" ht="11.25">
      <c r="A24" s="1333" t="s">
        <v>751</v>
      </c>
      <c r="B24" s="1333"/>
      <c r="C24" s="1333"/>
      <c r="D24" s="17"/>
      <c r="E24" s="571">
        <f aca="true" t="shared" si="0" ref="E24:O24">IF(SUM(E10:E22)=SUM(E28:E30),SUM(E10:E22),"Fehler")</f>
        <v>665334</v>
      </c>
      <c r="F24" s="571">
        <f t="shared" si="0"/>
        <v>2639</v>
      </c>
      <c r="G24" s="571">
        <f t="shared" si="0"/>
        <v>43797</v>
      </c>
      <c r="H24" s="571">
        <f t="shared" si="0"/>
        <v>169524</v>
      </c>
      <c r="I24" s="571">
        <f t="shared" si="0"/>
        <v>178950</v>
      </c>
      <c r="J24" s="571">
        <f t="shared" si="0"/>
        <v>152048</v>
      </c>
      <c r="K24" s="571">
        <f t="shared" si="0"/>
        <v>84425</v>
      </c>
      <c r="L24" s="571">
        <f t="shared" si="0"/>
        <v>26561</v>
      </c>
      <c r="M24" s="571">
        <f t="shared" si="0"/>
        <v>6552</v>
      </c>
      <c r="N24" s="571">
        <f t="shared" si="0"/>
        <v>838</v>
      </c>
      <c r="O24" s="20">
        <f t="shared" si="0"/>
        <v>0</v>
      </c>
    </row>
    <row r="25" spans="1:15" ht="6" customHeight="1">
      <c r="A25" s="17"/>
      <c r="B25" s="17"/>
      <c r="C25" s="17"/>
      <c r="D25" s="17"/>
      <c r="E25" s="18"/>
      <c r="F25" s="18"/>
      <c r="G25" s="18"/>
      <c r="H25" s="18"/>
      <c r="I25" s="18"/>
      <c r="J25" s="18"/>
      <c r="K25" s="18"/>
      <c r="L25" s="18"/>
      <c r="M25" s="18"/>
      <c r="N25" s="18"/>
      <c r="O25" s="574"/>
    </row>
    <row r="26" spans="1:15" ht="11.25">
      <c r="A26" s="569" t="s">
        <v>653</v>
      </c>
      <c r="B26" s="569"/>
      <c r="C26" s="569"/>
      <c r="D26" s="17"/>
      <c r="E26" s="18"/>
      <c r="F26" s="18"/>
      <c r="G26" s="18"/>
      <c r="H26" s="18"/>
      <c r="I26" s="18"/>
      <c r="J26" s="18"/>
      <c r="K26" s="18"/>
      <c r="L26" s="18"/>
      <c r="M26" s="18"/>
      <c r="N26" s="18"/>
      <c r="O26" s="574"/>
    </row>
    <row r="27" spans="1:15" ht="11.25">
      <c r="A27" s="17"/>
      <c r="B27" s="569" t="s">
        <v>989</v>
      </c>
      <c r="C27" s="17"/>
      <c r="D27" s="17"/>
      <c r="E27" s="18"/>
      <c r="F27" s="18"/>
      <c r="G27" s="18"/>
      <c r="H27" s="18"/>
      <c r="I27" s="18"/>
      <c r="J27" s="18"/>
      <c r="K27" s="18"/>
      <c r="L27" s="18"/>
      <c r="M27" s="18"/>
      <c r="N27" s="18"/>
      <c r="O27" s="574"/>
    </row>
    <row r="28" spans="1:15" ht="11.25">
      <c r="A28" s="17"/>
      <c r="B28" s="15"/>
      <c r="C28" s="243" t="s">
        <v>660</v>
      </c>
      <c r="D28" s="17"/>
      <c r="E28" s="18">
        <f>SUM(F28:N28)</f>
        <v>446019</v>
      </c>
      <c r="F28" s="570">
        <v>1297</v>
      </c>
      <c r="G28" s="570">
        <v>29710</v>
      </c>
      <c r="H28" s="570">
        <v>107737</v>
      </c>
      <c r="I28" s="570">
        <v>125399</v>
      </c>
      <c r="J28" s="570">
        <v>104911</v>
      </c>
      <c r="K28" s="570">
        <v>58022</v>
      </c>
      <c r="L28" s="570">
        <v>14240</v>
      </c>
      <c r="M28" s="570">
        <v>4703</v>
      </c>
      <c r="N28" s="570">
        <v>0</v>
      </c>
      <c r="O28" s="574"/>
    </row>
    <row r="29" spans="1:15" ht="11.25">
      <c r="A29" s="17"/>
      <c r="B29" s="698"/>
      <c r="C29" s="498" t="s">
        <v>995</v>
      </c>
      <c r="D29" s="17" t="s">
        <v>400</v>
      </c>
      <c r="E29" s="18">
        <f>SUM(F29:N29)</f>
        <v>191973</v>
      </c>
      <c r="F29" s="570">
        <v>606</v>
      </c>
      <c r="G29" s="570">
        <v>12036</v>
      </c>
      <c r="H29" s="570">
        <v>54207</v>
      </c>
      <c r="I29" s="570">
        <v>46311</v>
      </c>
      <c r="J29" s="570">
        <v>42308</v>
      </c>
      <c r="K29" s="570">
        <v>24626</v>
      </c>
      <c r="L29" s="570">
        <v>10631</v>
      </c>
      <c r="M29" s="570">
        <v>1248</v>
      </c>
      <c r="N29" s="570">
        <v>0</v>
      </c>
      <c r="O29" s="574"/>
    </row>
    <row r="30" spans="1:15" ht="11.25">
      <c r="A30" s="17"/>
      <c r="B30" s="15"/>
      <c r="C30" s="243" t="s">
        <v>763</v>
      </c>
      <c r="D30" s="17"/>
      <c r="E30" s="18">
        <f>SUM(F30:N30)</f>
        <v>27342</v>
      </c>
      <c r="F30" s="570">
        <v>736</v>
      </c>
      <c r="G30" s="570">
        <v>2051</v>
      </c>
      <c r="H30" s="570">
        <v>7580</v>
      </c>
      <c r="I30" s="570">
        <v>7240</v>
      </c>
      <c r="J30" s="570">
        <v>4829</v>
      </c>
      <c r="K30" s="570">
        <v>1777</v>
      </c>
      <c r="L30" s="570">
        <v>1690</v>
      </c>
      <c r="M30" s="570">
        <v>601</v>
      </c>
      <c r="N30" s="570">
        <v>838</v>
      </c>
      <c r="O30" s="574">
        <v>0</v>
      </c>
    </row>
    <row r="31" spans="1:15" ht="13.5" customHeight="1">
      <c r="A31" s="17"/>
      <c r="B31" s="17"/>
      <c r="C31" s="17"/>
      <c r="D31" s="17"/>
      <c r="E31" s="18"/>
      <c r="F31" s="18"/>
      <c r="G31" s="18"/>
      <c r="H31" s="18"/>
      <c r="I31" s="18"/>
      <c r="J31" s="18"/>
      <c r="K31" s="18"/>
      <c r="L31" s="18"/>
      <c r="M31" s="18"/>
      <c r="N31" s="18"/>
      <c r="O31" s="574"/>
    </row>
    <row r="32" spans="1:15" ht="11.25">
      <c r="A32" s="17"/>
      <c r="B32" s="573"/>
      <c r="C32" s="573" t="s">
        <v>764</v>
      </c>
      <c r="D32" s="17"/>
      <c r="E32" s="18">
        <v>695925</v>
      </c>
      <c r="F32" s="18">
        <v>1560</v>
      </c>
      <c r="G32" s="18">
        <v>32681</v>
      </c>
      <c r="H32" s="18">
        <v>124573</v>
      </c>
      <c r="I32" s="18">
        <v>165778</v>
      </c>
      <c r="J32" s="18">
        <v>184118</v>
      </c>
      <c r="K32" s="18">
        <v>110810</v>
      </c>
      <c r="L32" s="18">
        <v>56016</v>
      </c>
      <c r="M32" s="18">
        <v>16617</v>
      </c>
      <c r="N32" s="18">
        <v>3772</v>
      </c>
      <c r="O32" s="574"/>
    </row>
    <row r="33" spans="1:22" ht="6" customHeight="1">
      <c r="A33" s="580" t="s">
        <v>408</v>
      </c>
      <c r="B33" s="574"/>
      <c r="C33" s="574"/>
      <c r="D33" s="574"/>
      <c r="E33" s="574"/>
      <c r="F33" s="574"/>
      <c r="G33" s="574"/>
      <c r="H33" s="574"/>
      <c r="I33" s="574"/>
      <c r="J33" s="574"/>
      <c r="K33" s="574"/>
      <c r="L33" s="17"/>
      <c r="M33" s="17"/>
      <c r="N33" s="17"/>
      <c r="O33" s="17"/>
      <c r="P33" s="575"/>
      <c r="Q33" s="575"/>
      <c r="R33" s="575"/>
      <c r="S33" s="575"/>
      <c r="T33" s="575"/>
      <c r="U33" s="575"/>
      <c r="V33" s="575"/>
    </row>
    <row r="34" spans="1:15" ht="11.25">
      <c r="A34" s="1228" t="s">
        <v>990</v>
      </c>
      <c r="B34" s="1228"/>
      <c r="C34" s="1228"/>
      <c r="D34" s="1463"/>
      <c r="E34" s="1463"/>
      <c r="F34" s="1463"/>
      <c r="G34" s="1463"/>
      <c r="H34" s="1463"/>
      <c r="I34" s="1463"/>
      <c r="J34" s="1463"/>
      <c r="K34" s="1463"/>
      <c r="L34" s="1463"/>
      <c r="M34" s="1463"/>
      <c r="N34" s="1463"/>
      <c r="O34" s="574"/>
    </row>
    <row r="35" spans="1:15" ht="11.25">
      <c r="A35" s="635"/>
      <c r="B35" s="635"/>
      <c r="C35" s="635"/>
      <c r="D35" s="17"/>
      <c r="E35" s="574"/>
      <c r="F35" s="574"/>
      <c r="G35" s="574"/>
      <c r="H35" s="574"/>
      <c r="I35" s="574"/>
      <c r="J35" s="574"/>
      <c r="K35" s="574"/>
      <c r="L35" s="574"/>
      <c r="M35" s="574"/>
      <c r="N35" s="574"/>
      <c r="O35" s="574"/>
    </row>
    <row r="36" spans="1:15" ht="11.25">
      <c r="A36" s="17"/>
      <c r="B36" s="17"/>
      <c r="C36" s="17"/>
      <c r="D36" s="17"/>
      <c r="E36" s="574"/>
      <c r="F36" s="574"/>
      <c r="G36" s="574"/>
      <c r="H36" s="574"/>
      <c r="I36" s="574"/>
      <c r="J36" s="574"/>
      <c r="K36" s="574"/>
      <c r="L36" s="574"/>
      <c r="M36" s="574"/>
      <c r="N36" s="574"/>
      <c r="O36" s="574"/>
    </row>
    <row r="37" spans="16:25" ht="13.5" customHeight="1">
      <c r="P37" s="1120" t="s">
        <v>991</v>
      </c>
      <c r="Q37" s="1120"/>
      <c r="R37" s="1120"/>
      <c r="S37" s="1120"/>
      <c r="T37" s="1120"/>
      <c r="U37" s="1120"/>
      <c r="V37" s="1120"/>
      <c r="W37" s="1120"/>
      <c r="X37" s="1120"/>
      <c r="Y37" s="1120"/>
    </row>
    <row r="38" spans="16:25" ht="6" customHeight="1">
      <c r="P38" s="17"/>
      <c r="Q38" s="17"/>
      <c r="R38" s="17"/>
      <c r="S38" s="17"/>
      <c r="T38" s="17"/>
      <c r="U38" s="17"/>
      <c r="V38" s="17"/>
      <c r="W38" s="17"/>
      <c r="X38" s="17"/>
      <c r="Y38" s="17"/>
    </row>
    <row r="39" spans="16:26" ht="12.75" customHeight="1">
      <c r="P39" s="1384" t="s">
        <v>552</v>
      </c>
      <c r="Q39" s="1384"/>
      <c r="R39" s="1384"/>
      <c r="S39" s="1406"/>
      <c r="T39" s="1399" t="s">
        <v>951</v>
      </c>
      <c r="U39" s="1393" t="s">
        <v>992</v>
      </c>
      <c r="V39" s="1394"/>
      <c r="W39" s="1394"/>
      <c r="X39" s="1394"/>
      <c r="Y39" s="1394"/>
      <c r="Z39" s="289"/>
    </row>
    <row r="40" spans="16:25" ht="12" customHeight="1">
      <c r="P40" s="1385"/>
      <c r="Q40" s="1462"/>
      <c r="R40" s="1462"/>
      <c r="S40" s="1407"/>
      <c r="T40" s="1409"/>
      <c r="U40" s="1399" t="s">
        <v>848</v>
      </c>
      <c r="V40" s="694">
        <v>16</v>
      </c>
      <c r="W40" s="694">
        <v>21</v>
      </c>
      <c r="X40" s="694">
        <v>26</v>
      </c>
      <c r="Y40" s="1390" t="s">
        <v>993</v>
      </c>
    </row>
    <row r="41" spans="16:25" ht="11.25">
      <c r="P41" s="1385"/>
      <c r="Q41" s="1462"/>
      <c r="R41" s="1462"/>
      <c r="S41" s="1407"/>
      <c r="T41" s="1409"/>
      <c r="U41" s="1409"/>
      <c r="V41" s="1393" t="s">
        <v>721</v>
      </c>
      <c r="W41" s="1215"/>
      <c r="X41" s="1215"/>
      <c r="Y41" s="1248"/>
    </row>
    <row r="42" spans="16:25" ht="12" customHeight="1">
      <c r="P42" s="1386"/>
      <c r="Q42" s="1386"/>
      <c r="R42" s="1386"/>
      <c r="S42" s="1408"/>
      <c r="T42" s="1405"/>
      <c r="U42" s="1405"/>
      <c r="V42" s="694">
        <v>20</v>
      </c>
      <c r="W42" s="694">
        <v>25</v>
      </c>
      <c r="X42" s="694">
        <v>30</v>
      </c>
      <c r="Y42" s="1218"/>
    </row>
    <row r="43" spans="16:26" ht="6" customHeight="1">
      <c r="P43" s="567"/>
      <c r="Q43" s="567"/>
      <c r="R43" s="567"/>
      <c r="S43" s="567"/>
      <c r="T43" s="568"/>
      <c r="U43" s="568"/>
      <c r="V43" s="568"/>
      <c r="W43" s="568"/>
      <c r="X43" s="568"/>
      <c r="Y43" s="568"/>
      <c r="Z43" s="289"/>
    </row>
    <row r="44" spans="16:26" ht="12" customHeight="1">
      <c r="P44" s="1238" t="s">
        <v>448</v>
      </c>
      <c r="Q44" s="1238"/>
      <c r="R44" s="1238"/>
      <c r="S44" s="17"/>
      <c r="T44" s="577">
        <f>SUM(U44:Y44)</f>
        <v>222169</v>
      </c>
      <c r="U44" s="578">
        <v>7668</v>
      </c>
      <c r="V44" s="578">
        <v>66392</v>
      </c>
      <c r="W44" s="578">
        <v>112342</v>
      </c>
      <c r="X44" s="578">
        <v>35556</v>
      </c>
      <c r="Y44" s="578">
        <v>211</v>
      </c>
      <c r="Z44" s="562">
        <v>0</v>
      </c>
    </row>
    <row r="45" spans="16:25" ht="11.25">
      <c r="P45" s="437"/>
      <c r="Q45" s="437"/>
      <c r="R45" s="437"/>
      <c r="S45" s="17"/>
      <c r="T45" s="577"/>
      <c r="U45" s="577"/>
      <c r="V45" s="577"/>
      <c r="W45" s="577"/>
      <c r="X45" s="577"/>
      <c r="Y45" s="577"/>
    </row>
    <row r="46" spans="16:25" ht="12" customHeight="1">
      <c r="P46" s="1238" t="s">
        <v>449</v>
      </c>
      <c r="Q46" s="1238"/>
      <c r="R46" s="1238"/>
      <c r="S46" s="17"/>
      <c r="T46" s="577">
        <f>SUM(U46:Y46)</f>
        <v>68048</v>
      </c>
      <c r="U46" s="578">
        <v>3048</v>
      </c>
      <c r="V46" s="578">
        <v>21977</v>
      </c>
      <c r="W46" s="578">
        <v>30073</v>
      </c>
      <c r="X46" s="578">
        <v>12729</v>
      </c>
      <c r="Y46" s="578">
        <v>221</v>
      </c>
    </row>
    <row r="47" spans="16:25" ht="11.25" customHeight="1">
      <c r="P47" s="437"/>
      <c r="Q47" s="437"/>
      <c r="R47" s="437"/>
      <c r="S47" s="17"/>
      <c r="T47" s="577"/>
      <c r="U47" s="577"/>
      <c r="V47" s="577"/>
      <c r="W47" s="577"/>
      <c r="X47" s="577"/>
      <c r="Y47" s="577"/>
    </row>
    <row r="48" spans="16:25" ht="12" customHeight="1">
      <c r="P48" s="1238" t="s">
        <v>450</v>
      </c>
      <c r="Q48" s="1238"/>
      <c r="R48" s="1238"/>
      <c r="S48" s="17"/>
      <c r="T48" s="577">
        <f>SUM(U48:Y48)</f>
        <v>60288</v>
      </c>
      <c r="U48" s="578">
        <v>2481</v>
      </c>
      <c r="V48" s="578">
        <v>17873</v>
      </c>
      <c r="W48" s="578">
        <v>28639</v>
      </c>
      <c r="X48" s="578">
        <v>11295</v>
      </c>
      <c r="Y48" s="578">
        <v>0</v>
      </c>
    </row>
    <row r="49" spans="16:25" ht="11.25">
      <c r="P49" s="437"/>
      <c r="Q49" s="437"/>
      <c r="R49" s="437"/>
      <c r="S49" s="17"/>
      <c r="T49" s="577"/>
      <c r="U49" s="577"/>
      <c r="V49" s="577"/>
      <c r="W49" s="577"/>
      <c r="X49" s="577"/>
      <c r="Y49" s="577"/>
    </row>
    <row r="50" spans="16:25" ht="12" customHeight="1">
      <c r="P50" s="1238" t="s">
        <v>451</v>
      </c>
      <c r="Q50" s="1238"/>
      <c r="R50" s="1238"/>
      <c r="S50" s="17"/>
      <c r="T50" s="577">
        <f>SUM(U50:Y50)</f>
        <v>54693</v>
      </c>
      <c r="U50" s="578">
        <v>2314</v>
      </c>
      <c r="V50" s="578">
        <v>19580</v>
      </c>
      <c r="W50" s="578">
        <v>24625</v>
      </c>
      <c r="X50" s="578">
        <v>8112</v>
      </c>
      <c r="Y50" s="578">
        <v>62</v>
      </c>
    </row>
    <row r="51" spans="16:25" ht="11.25">
      <c r="P51" s="437"/>
      <c r="Q51" s="437"/>
      <c r="R51" s="437"/>
      <c r="S51" s="17"/>
      <c r="T51" s="577"/>
      <c r="U51" s="577"/>
      <c r="V51" s="577"/>
      <c r="W51" s="577"/>
      <c r="X51" s="577"/>
      <c r="Y51" s="577"/>
    </row>
    <row r="52" spans="16:25" ht="12" customHeight="1">
      <c r="P52" s="1238" t="s">
        <v>452</v>
      </c>
      <c r="Q52" s="1238"/>
      <c r="R52" s="1238"/>
      <c r="S52" s="17"/>
      <c r="T52" s="577">
        <f>SUM(U52:Y52)</f>
        <v>86817</v>
      </c>
      <c r="U52" s="578">
        <v>2623</v>
      </c>
      <c r="V52" s="578">
        <v>25493</v>
      </c>
      <c r="W52" s="578">
        <v>45843</v>
      </c>
      <c r="X52" s="578">
        <v>12827</v>
      </c>
      <c r="Y52" s="578">
        <v>31</v>
      </c>
    </row>
    <row r="53" spans="16:25" ht="11.25">
      <c r="P53" s="437"/>
      <c r="Q53" s="437"/>
      <c r="R53" s="437"/>
      <c r="S53" s="17"/>
      <c r="T53" s="577"/>
      <c r="U53" s="577"/>
      <c r="V53" s="577"/>
      <c r="W53" s="577"/>
      <c r="X53" s="577"/>
      <c r="Y53" s="577"/>
    </row>
    <row r="54" spans="16:25" ht="12" customHeight="1">
      <c r="P54" s="1238" t="s">
        <v>453</v>
      </c>
      <c r="Q54" s="1238"/>
      <c r="R54" s="1238"/>
      <c r="S54" s="17"/>
      <c r="T54" s="577">
        <f>SUM(U54:Y54)</f>
        <v>69229</v>
      </c>
      <c r="U54" s="578">
        <v>2999</v>
      </c>
      <c r="V54" s="578">
        <v>22579</v>
      </c>
      <c r="W54" s="578">
        <v>33018</v>
      </c>
      <c r="X54" s="578">
        <v>10539</v>
      </c>
      <c r="Y54" s="578">
        <v>94</v>
      </c>
    </row>
    <row r="55" spans="16:25" ht="11.25">
      <c r="P55" s="437"/>
      <c r="Q55" s="437"/>
      <c r="R55" s="437"/>
      <c r="S55" s="17"/>
      <c r="T55" s="577"/>
      <c r="U55" s="577"/>
      <c r="V55" s="577"/>
      <c r="W55" s="577"/>
      <c r="X55" s="577"/>
      <c r="Y55" s="577"/>
    </row>
    <row r="56" spans="16:25" ht="12" customHeight="1">
      <c r="P56" s="1238" t="s">
        <v>454</v>
      </c>
      <c r="Q56" s="1238"/>
      <c r="R56" s="1238"/>
      <c r="S56" s="17"/>
      <c r="T56" s="577">
        <f>SUM(U56:Y56)</f>
        <v>104090</v>
      </c>
      <c r="U56" s="578">
        <v>3347</v>
      </c>
      <c r="V56" s="578">
        <v>32425</v>
      </c>
      <c r="W56" s="578">
        <v>52389</v>
      </c>
      <c r="X56" s="578">
        <v>15761</v>
      </c>
      <c r="Y56" s="578">
        <v>168</v>
      </c>
    </row>
    <row r="57" spans="16:25" ht="11.25" customHeight="1">
      <c r="P57" s="437"/>
      <c r="Q57" s="437"/>
      <c r="R57" s="437"/>
      <c r="S57" s="17"/>
      <c r="T57" s="577"/>
      <c r="U57" s="577"/>
      <c r="V57" s="577"/>
      <c r="W57" s="577"/>
      <c r="X57" s="577"/>
      <c r="Y57" s="577"/>
    </row>
    <row r="58" spans="16:25" ht="12" customHeight="1">
      <c r="P58" s="1333" t="s">
        <v>751</v>
      </c>
      <c r="Q58" s="1333"/>
      <c r="R58" s="1333"/>
      <c r="S58" s="17"/>
      <c r="T58" s="298">
        <f aca="true" t="shared" si="1" ref="T58:Y58">IF(SUM(T44:T56)=SUM(T60:T69),SUM(T44:T56),"Fehler")</f>
        <v>665334</v>
      </c>
      <c r="U58" s="298">
        <f t="shared" si="1"/>
        <v>24480</v>
      </c>
      <c r="V58" s="298">
        <f t="shared" si="1"/>
        <v>206319</v>
      </c>
      <c r="W58" s="298">
        <f t="shared" si="1"/>
        <v>326929</v>
      </c>
      <c r="X58" s="298">
        <f t="shared" si="1"/>
        <v>106819</v>
      </c>
      <c r="Y58" s="298">
        <f t="shared" si="1"/>
        <v>787</v>
      </c>
    </row>
    <row r="59" spans="16:25" ht="11.25" customHeight="1">
      <c r="P59" s="437"/>
      <c r="Q59" s="437"/>
      <c r="R59" s="437"/>
      <c r="S59" s="17"/>
      <c r="T59" s="577"/>
      <c r="U59" s="577"/>
      <c r="V59" s="577"/>
      <c r="W59" s="577"/>
      <c r="X59" s="577"/>
      <c r="Y59" s="577"/>
    </row>
    <row r="60" spans="16:25" ht="12" customHeight="1">
      <c r="P60" s="1308" t="s">
        <v>653</v>
      </c>
      <c r="Q60" s="1395"/>
      <c r="R60" s="243" t="s">
        <v>557</v>
      </c>
      <c r="S60" s="17"/>
      <c r="T60" s="577">
        <f aca="true" t="shared" si="2" ref="T60:T69">SUM(U60:Y60)</f>
        <v>52263</v>
      </c>
      <c r="U60" s="578">
        <v>2001</v>
      </c>
      <c r="V60" s="578">
        <v>15266</v>
      </c>
      <c r="W60" s="578">
        <v>28453</v>
      </c>
      <c r="X60" s="578">
        <v>6543</v>
      </c>
      <c r="Y60" s="578">
        <v>0</v>
      </c>
    </row>
    <row r="61" spans="16:25" ht="12" customHeight="1">
      <c r="P61" s="437"/>
      <c r="Q61" s="17"/>
      <c r="R61" s="243" t="s">
        <v>558</v>
      </c>
      <c r="S61" s="17"/>
      <c r="T61" s="577">
        <f t="shared" si="2"/>
        <v>23497</v>
      </c>
      <c r="U61" s="578">
        <v>616</v>
      </c>
      <c r="V61" s="578">
        <v>7291</v>
      </c>
      <c r="W61" s="578">
        <v>13275</v>
      </c>
      <c r="X61" s="578">
        <v>2315</v>
      </c>
      <c r="Y61" s="578">
        <v>0</v>
      </c>
    </row>
    <row r="62" spans="16:25" ht="12" customHeight="1">
      <c r="P62" s="437"/>
      <c r="Q62" s="17"/>
      <c r="R62" s="243" t="s">
        <v>559</v>
      </c>
      <c r="S62" s="17"/>
      <c r="T62" s="577">
        <f t="shared" si="2"/>
        <v>13219</v>
      </c>
      <c r="U62" s="578">
        <v>515</v>
      </c>
      <c r="V62" s="578">
        <v>5517</v>
      </c>
      <c r="W62" s="578">
        <v>6724</v>
      </c>
      <c r="X62" s="578">
        <v>425</v>
      </c>
      <c r="Y62" s="578">
        <v>38</v>
      </c>
    </row>
    <row r="63" spans="16:25" ht="12" customHeight="1">
      <c r="P63" s="437"/>
      <c r="Q63" s="17"/>
      <c r="R63" s="243" t="s">
        <v>560</v>
      </c>
      <c r="S63" s="17"/>
      <c r="T63" s="577">
        <f t="shared" si="2"/>
        <v>4676</v>
      </c>
      <c r="U63" s="578">
        <v>329</v>
      </c>
      <c r="V63" s="578">
        <v>1428</v>
      </c>
      <c r="W63" s="578">
        <v>2112</v>
      </c>
      <c r="X63" s="578">
        <v>807</v>
      </c>
      <c r="Y63" s="578">
        <v>0</v>
      </c>
    </row>
    <row r="64" spans="16:25" ht="12" customHeight="1">
      <c r="P64" s="437"/>
      <c r="Q64" s="17"/>
      <c r="R64" s="243" t="s">
        <v>561</v>
      </c>
      <c r="S64" s="17"/>
      <c r="T64" s="577">
        <f t="shared" si="2"/>
        <v>6297</v>
      </c>
      <c r="U64" s="578">
        <v>216</v>
      </c>
      <c r="V64" s="578">
        <v>1557</v>
      </c>
      <c r="W64" s="578">
        <v>3641</v>
      </c>
      <c r="X64" s="578">
        <v>883</v>
      </c>
      <c r="Y64" s="578">
        <v>0</v>
      </c>
    </row>
    <row r="65" spans="16:25" ht="12" customHeight="1">
      <c r="P65" s="437"/>
      <c r="Q65" s="17"/>
      <c r="R65" s="243" t="s">
        <v>562</v>
      </c>
      <c r="S65" s="17"/>
      <c r="T65" s="577">
        <f t="shared" si="2"/>
        <v>6936</v>
      </c>
      <c r="U65" s="578">
        <v>97</v>
      </c>
      <c r="V65" s="578">
        <v>2127</v>
      </c>
      <c r="W65" s="578">
        <v>4038</v>
      </c>
      <c r="X65" s="578">
        <v>674</v>
      </c>
      <c r="Y65" s="578">
        <v>0</v>
      </c>
    </row>
    <row r="66" spans="16:25" ht="12" customHeight="1">
      <c r="P66" s="437"/>
      <c r="Q66" s="17"/>
      <c r="R66" s="243" t="s">
        <v>563</v>
      </c>
      <c r="S66" s="17"/>
      <c r="T66" s="577">
        <f t="shared" si="2"/>
        <v>5161</v>
      </c>
      <c r="U66" s="578">
        <v>98</v>
      </c>
      <c r="V66" s="578">
        <v>1154</v>
      </c>
      <c r="W66" s="578">
        <v>3284</v>
      </c>
      <c r="X66" s="578">
        <v>625</v>
      </c>
      <c r="Y66" s="578">
        <v>0</v>
      </c>
    </row>
    <row r="67" spans="16:25" ht="12" customHeight="1">
      <c r="P67" s="437"/>
      <c r="Q67" s="17"/>
      <c r="R67" s="243" t="s">
        <v>564</v>
      </c>
      <c r="S67" s="17"/>
      <c r="T67" s="577">
        <f t="shared" si="2"/>
        <v>5728</v>
      </c>
      <c r="U67" s="578">
        <v>218</v>
      </c>
      <c r="V67" s="578">
        <v>1989</v>
      </c>
      <c r="W67" s="578">
        <v>2903</v>
      </c>
      <c r="X67" s="578">
        <v>618</v>
      </c>
      <c r="Y67" s="578">
        <v>0</v>
      </c>
    </row>
    <row r="68" spans="16:25" ht="12" customHeight="1">
      <c r="P68" s="437"/>
      <c r="Q68" s="17"/>
      <c r="R68" s="243" t="s">
        <v>994</v>
      </c>
      <c r="S68" s="17"/>
      <c r="T68" s="577">
        <f t="shared" si="2"/>
        <v>44280</v>
      </c>
      <c r="U68" s="578">
        <v>1406</v>
      </c>
      <c r="V68" s="578">
        <v>14372</v>
      </c>
      <c r="W68" s="578">
        <v>22368</v>
      </c>
      <c r="X68" s="578">
        <v>6038</v>
      </c>
      <c r="Y68" s="578">
        <v>96</v>
      </c>
    </row>
    <row r="69" spans="16:25" ht="12" customHeight="1">
      <c r="P69" s="437"/>
      <c r="Q69" s="17"/>
      <c r="R69" s="243" t="s">
        <v>566</v>
      </c>
      <c r="S69" s="17"/>
      <c r="T69" s="577">
        <f t="shared" si="2"/>
        <v>503277</v>
      </c>
      <c r="U69" s="578">
        <v>18984</v>
      </c>
      <c r="V69" s="578">
        <v>155618</v>
      </c>
      <c r="W69" s="578">
        <v>240131</v>
      </c>
      <c r="X69" s="578">
        <v>87891</v>
      </c>
      <c r="Y69" s="578">
        <v>653</v>
      </c>
    </row>
    <row r="70" spans="16:25" ht="3.75" customHeight="1">
      <c r="P70" s="17"/>
      <c r="Q70" s="17"/>
      <c r="R70" s="17"/>
      <c r="S70" s="17"/>
      <c r="T70" s="577"/>
      <c r="U70" s="577"/>
      <c r="V70" s="577"/>
      <c r="W70" s="577"/>
      <c r="X70" s="577"/>
      <c r="Y70" s="577"/>
    </row>
    <row r="71" spans="16:25" ht="12" customHeight="1">
      <c r="P71" s="569" t="s">
        <v>822</v>
      </c>
      <c r="Q71" s="17"/>
      <c r="R71" s="17"/>
      <c r="S71" s="17"/>
      <c r="T71" s="577"/>
      <c r="U71" s="577"/>
      <c r="V71" s="577"/>
      <c r="W71" s="577"/>
      <c r="X71" s="577"/>
      <c r="Y71" s="577"/>
    </row>
    <row r="72" spans="16:25" ht="12" customHeight="1">
      <c r="P72" s="15"/>
      <c r="Q72" s="1238" t="s">
        <v>402</v>
      </c>
      <c r="R72" s="1395"/>
      <c r="S72" s="17"/>
      <c r="T72" s="577">
        <f>SUM(U72:Y72)</f>
        <v>27342</v>
      </c>
      <c r="U72" s="578">
        <v>1535</v>
      </c>
      <c r="V72" s="578">
        <v>6638</v>
      </c>
      <c r="W72" s="578">
        <v>15430</v>
      </c>
      <c r="X72" s="578">
        <v>3453</v>
      </c>
      <c r="Y72" s="578">
        <v>286</v>
      </c>
    </row>
    <row r="73" spans="16:25" ht="10.5" customHeight="1">
      <c r="P73" s="17"/>
      <c r="Q73" s="17"/>
      <c r="R73" s="17"/>
      <c r="S73" s="17"/>
      <c r="T73" s="577"/>
      <c r="U73" s="577"/>
      <c r="V73" s="577"/>
      <c r="W73" s="577"/>
      <c r="X73" s="577"/>
      <c r="Y73" s="577"/>
    </row>
    <row r="74" spans="16:25" ht="12" customHeight="1">
      <c r="P74" s="1382" t="s">
        <v>764</v>
      </c>
      <c r="Q74" s="1382"/>
      <c r="R74" s="1382"/>
      <c r="S74" s="17"/>
      <c r="T74" s="577">
        <v>695925</v>
      </c>
      <c r="U74" s="577">
        <v>20576</v>
      </c>
      <c r="V74" s="577">
        <v>197946</v>
      </c>
      <c r="W74" s="577">
        <v>347342</v>
      </c>
      <c r="X74" s="577">
        <v>129232</v>
      </c>
      <c r="Y74" s="577">
        <v>829</v>
      </c>
    </row>
  </sheetData>
  <sheetProtection/>
  <mergeCells count="36">
    <mergeCell ref="V41:X41"/>
    <mergeCell ref="Y40:Y42"/>
    <mergeCell ref="P50:R50"/>
    <mergeCell ref="P52:R52"/>
    <mergeCell ref="Q72:R72"/>
    <mergeCell ref="P54:R54"/>
    <mergeCell ref="P56:R56"/>
    <mergeCell ref="P58:R58"/>
    <mergeCell ref="P60:Q60"/>
    <mergeCell ref="A24:C24"/>
    <mergeCell ref="P44:R44"/>
    <mergeCell ref="P46:R46"/>
    <mergeCell ref="P48:R48"/>
    <mergeCell ref="A34:N34"/>
    <mergeCell ref="A16:C16"/>
    <mergeCell ref="A18:C18"/>
    <mergeCell ref="A20:C20"/>
    <mergeCell ref="A22:C22"/>
    <mergeCell ref="D5:D8"/>
    <mergeCell ref="F5:N5"/>
    <mergeCell ref="G7:M7"/>
    <mergeCell ref="N6:N8"/>
    <mergeCell ref="A5:C8"/>
    <mergeCell ref="A10:C10"/>
    <mergeCell ref="A12:C12"/>
    <mergeCell ref="A14:C14"/>
    <mergeCell ref="P74:R74"/>
    <mergeCell ref="A3:N3"/>
    <mergeCell ref="P37:Y37"/>
    <mergeCell ref="P39:R42"/>
    <mergeCell ref="U40:U42"/>
    <mergeCell ref="E5:E8"/>
    <mergeCell ref="F6:F8"/>
    <mergeCell ref="S39:S42"/>
    <mergeCell ref="T39:T42"/>
    <mergeCell ref="U39:Y39"/>
  </mergeCells>
  <printOptions/>
  <pageMargins left="0.5118110236220472" right="0.5118110236220472" top="0.5118110236220472" bottom="0.3937007874015748" header="0.5118110236220472" footer="0.5118110236220472"/>
  <pageSetup horizontalDpi="300" verticalDpi="300" orientation="portrait" paperSize="9" r:id="rId1"/>
  <colBreaks count="1" manualBreakCount="1">
    <brk id="15" max="65535" man="1"/>
  </colBreaks>
</worksheet>
</file>

<file path=xl/worksheets/sheet23.xml><?xml version="1.0" encoding="utf-8"?>
<worksheet xmlns="http://schemas.openxmlformats.org/spreadsheetml/2006/main" xmlns:r="http://schemas.openxmlformats.org/officeDocument/2006/relationships">
  <dimension ref="A1:AC365"/>
  <sheetViews>
    <sheetView workbookViewId="0" topLeftCell="A1">
      <selection activeCell="R18" sqref="R18"/>
    </sheetView>
  </sheetViews>
  <sheetFormatPr defaultColWidth="12" defaultRowHeight="11.25"/>
  <cols>
    <col min="1" max="1" width="1.83203125" style="702" customWidth="1"/>
    <col min="2" max="2" width="2.33203125" style="702" customWidth="1"/>
    <col min="3" max="3" width="4.33203125" style="702" customWidth="1"/>
    <col min="4" max="4" width="15.33203125" style="702" customWidth="1"/>
    <col min="5" max="5" width="0.82421875" style="702" customWidth="1"/>
    <col min="6" max="16" width="8.33203125" style="730" customWidth="1"/>
    <col min="17" max="16384" width="13.33203125" style="702" customWidth="1"/>
  </cols>
  <sheetData>
    <row r="1" spans="1:16" ht="12.75">
      <c r="A1" s="699"/>
      <c r="B1" s="699"/>
      <c r="C1" s="699"/>
      <c r="D1" s="699"/>
      <c r="E1" s="699"/>
      <c r="F1" s="700"/>
      <c r="G1" s="700"/>
      <c r="H1" s="700"/>
      <c r="I1" s="700"/>
      <c r="J1" s="700"/>
      <c r="K1" s="700"/>
      <c r="L1" s="700"/>
      <c r="M1" s="700"/>
      <c r="N1" s="700"/>
      <c r="O1" s="700"/>
      <c r="P1" s="701" t="s">
        <v>996</v>
      </c>
    </row>
    <row r="2" spans="1:16" ht="6" customHeight="1">
      <c r="A2" s="699"/>
      <c r="B2" s="699"/>
      <c r="C2" s="699"/>
      <c r="D2" s="699"/>
      <c r="E2" s="699"/>
      <c r="F2" s="700"/>
      <c r="G2" s="700"/>
      <c r="H2" s="700"/>
      <c r="I2" s="700"/>
      <c r="J2" s="700"/>
      <c r="K2" s="700"/>
      <c r="L2" s="700"/>
      <c r="M2" s="700"/>
      <c r="N2" s="700"/>
      <c r="O2" s="700"/>
      <c r="P2" s="701"/>
    </row>
    <row r="3" spans="1:16" ht="14.25" customHeight="1">
      <c r="A3" s="83" t="s">
        <v>997</v>
      </c>
      <c r="B3" s="201"/>
      <c r="C3" s="201"/>
      <c r="D3" s="201"/>
      <c r="E3" s="201"/>
      <c r="F3" s="703"/>
      <c r="G3" s="703"/>
      <c r="H3" s="703"/>
      <c r="I3" s="703"/>
      <c r="J3" s="704"/>
      <c r="K3" s="704"/>
      <c r="L3" s="704"/>
      <c r="M3" s="704"/>
      <c r="N3" s="704"/>
      <c r="O3" s="704"/>
      <c r="P3" s="704"/>
    </row>
    <row r="4" spans="1:16" ht="14.25" customHeight="1">
      <c r="A4" s="201" t="s">
        <v>998</v>
      </c>
      <c r="B4" s="201"/>
      <c r="C4" s="201"/>
      <c r="D4" s="201"/>
      <c r="E4" s="201"/>
      <c r="F4" s="704"/>
      <c r="G4" s="704"/>
      <c r="H4" s="704"/>
      <c r="I4" s="704"/>
      <c r="J4" s="704"/>
      <c r="K4" s="704"/>
      <c r="L4" s="704"/>
      <c r="M4" s="704"/>
      <c r="N4" s="704"/>
      <c r="O4" s="704"/>
      <c r="P4" s="704"/>
    </row>
    <row r="5" spans="1:16" ht="6" customHeight="1">
      <c r="A5" s="705"/>
      <c r="B5" s="705"/>
      <c r="C5" s="705"/>
      <c r="D5" s="705"/>
      <c r="E5" s="705"/>
      <c r="F5" s="706"/>
      <c r="G5" s="706"/>
      <c r="H5" s="700"/>
      <c r="I5" s="700"/>
      <c r="J5" s="700"/>
      <c r="K5" s="700"/>
      <c r="L5" s="700"/>
      <c r="M5" s="700"/>
      <c r="N5" s="700"/>
      <c r="O5" s="700"/>
      <c r="P5" s="700"/>
    </row>
    <row r="6" spans="1:16" s="709" customFormat="1" ht="15" customHeight="1">
      <c r="A6" s="707" t="s">
        <v>864</v>
      </c>
      <c r="B6" s="707"/>
      <c r="C6" s="707"/>
      <c r="D6" s="707"/>
      <c r="E6" s="708"/>
      <c r="F6" s="1471" t="s">
        <v>901</v>
      </c>
      <c r="G6" s="1478" t="s">
        <v>999</v>
      </c>
      <c r="H6" s="1479"/>
      <c r="I6" s="1479"/>
      <c r="J6" s="1479"/>
      <c r="K6" s="1479"/>
      <c r="L6" s="1479"/>
      <c r="M6" s="1479"/>
      <c r="N6" s="1479"/>
      <c r="O6" s="1479"/>
      <c r="P6" s="1479"/>
    </row>
    <row r="7" spans="1:16" s="709" customFormat="1" ht="5.25" customHeight="1">
      <c r="A7" s="1477" t="s">
        <v>1000</v>
      </c>
      <c r="B7" s="1477"/>
      <c r="C7" s="1477"/>
      <c r="D7" s="1477"/>
      <c r="E7" s="708"/>
      <c r="F7" s="1472"/>
      <c r="G7" s="1471">
        <v>1</v>
      </c>
      <c r="H7" s="1471">
        <v>2</v>
      </c>
      <c r="I7" s="1471">
        <v>3</v>
      </c>
      <c r="J7" s="1471">
        <v>4</v>
      </c>
      <c r="K7" s="1471">
        <v>5</v>
      </c>
      <c r="L7" s="1471">
        <v>6</v>
      </c>
      <c r="M7" s="1471">
        <v>7</v>
      </c>
      <c r="N7" s="1471">
        <v>8</v>
      </c>
      <c r="O7" s="1471">
        <v>9</v>
      </c>
      <c r="P7" s="1474">
        <v>10</v>
      </c>
    </row>
    <row r="8" spans="1:16" s="709" customFormat="1" ht="15" customHeight="1">
      <c r="A8" s="707" t="s">
        <v>800</v>
      </c>
      <c r="B8" s="707"/>
      <c r="C8" s="707"/>
      <c r="D8" s="707"/>
      <c r="E8" s="708"/>
      <c r="F8" s="1472"/>
      <c r="G8" s="1472"/>
      <c r="H8" s="1472"/>
      <c r="I8" s="1472"/>
      <c r="J8" s="1472"/>
      <c r="K8" s="1472"/>
      <c r="L8" s="1472"/>
      <c r="M8" s="1472"/>
      <c r="N8" s="1472"/>
      <c r="O8" s="1472"/>
      <c r="P8" s="1475"/>
    </row>
    <row r="9" spans="1:16" s="709" customFormat="1" ht="5.25" customHeight="1">
      <c r="A9" s="1477" t="s">
        <v>1000</v>
      </c>
      <c r="B9" s="1477"/>
      <c r="C9" s="1477"/>
      <c r="D9" s="1477"/>
      <c r="E9" s="708"/>
      <c r="F9" s="1472"/>
      <c r="G9" s="1472"/>
      <c r="H9" s="1472"/>
      <c r="I9" s="1472"/>
      <c r="J9" s="1472"/>
      <c r="K9" s="1472"/>
      <c r="L9" s="1472"/>
      <c r="M9" s="1472"/>
      <c r="N9" s="1472"/>
      <c r="O9" s="1472"/>
      <c r="P9" s="1475"/>
    </row>
    <row r="10" spans="1:16" s="709" customFormat="1" ht="14.25" customHeight="1">
      <c r="A10" s="707" t="s">
        <v>1001</v>
      </c>
      <c r="B10" s="707"/>
      <c r="C10" s="707"/>
      <c r="D10" s="707"/>
      <c r="E10" s="708"/>
      <c r="F10" s="1473"/>
      <c r="G10" s="1473"/>
      <c r="H10" s="1473"/>
      <c r="I10" s="1473"/>
      <c r="J10" s="1473"/>
      <c r="K10" s="1473"/>
      <c r="L10" s="1473"/>
      <c r="M10" s="1473"/>
      <c r="N10" s="1473"/>
      <c r="O10" s="1473"/>
      <c r="P10" s="1476"/>
    </row>
    <row r="11" spans="1:16" s="709" customFormat="1" ht="13.5" customHeight="1">
      <c r="A11" s="710"/>
      <c r="B11" s="710"/>
      <c r="C11" s="710"/>
      <c r="D11" s="710"/>
      <c r="E11" s="710"/>
      <c r="F11" s="711"/>
      <c r="G11" s="711"/>
      <c r="H11" s="711"/>
      <c r="I11" s="711"/>
      <c r="J11" s="711"/>
      <c r="K11" s="711"/>
      <c r="L11" s="711"/>
      <c r="M11" s="711"/>
      <c r="N11" s="711"/>
      <c r="O11" s="711"/>
      <c r="P11" s="711"/>
    </row>
    <row r="12" spans="1:16" s="709" customFormat="1" ht="12.75" customHeight="1">
      <c r="A12" s="1238" t="s">
        <v>448</v>
      </c>
      <c r="B12" s="1238"/>
      <c r="C12" s="1238"/>
      <c r="D12" s="1238"/>
      <c r="E12" s="708"/>
      <c r="F12" s="712">
        <f>SUM(G12:P12)</f>
        <v>222169</v>
      </c>
      <c r="G12" s="713">
        <v>37553</v>
      </c>
      <c r="H12" s="713">
        <v>38824</v>
      </c>
      <c r="I12" s="713">
        <v>39254</v>
      </c>
      <c r="J12" s="713">
        <v>40308</v>
      </c>
      <c r="K12" s="713">
        <v>12177</v>
      </c>
      <c r="L12" s="713">
        <v>11464</v>
      </c>
      <c r="M12" s="713">
        <v>12107</v>
      </c>
      <c r="N12" s="713">
        <v>12857</v>
      </c>
      <c r="O12" s="713">
        <v>13833</v>
      </c>
      <c r="P12" s="713">
        <v>3792</v>
      </c>
    </row>
    <row r="13" spans="1:16" s="709" customFormat="1" ht="12.75" customHeight="1">
      <c r="A13" s="714" t="s">
        <v>1002</v>
      </c>
      <c r="B13" s="715"/>
      <c r="C13" s="715"/>
      <c r="D13" s="715"/>
      <c r="E13" s="715"/>
      <c r="F13" s="712">
        <f>SUM(G13:P13)</f>
        <v>215555</v>
      </c>
      <c r="G13" s="713">
        <v>36418</v>
      </c>
      <c r="H13" s="713">
        <v>37504</v>
      </c>
      <c r="I13" s="713">
        <v>38293</v>
      </c>
      <c r="J13" s="713">
        <v>39323</v>
      </c>
      <c r="K13" s="713">
        <v>11799</v>
      </c>
      <c r="L13" s="713">
        <v>10989</v>
      </c>
      <c r="M13" s="713">
        <v>11649</v>
      </c>
      <c r="N13" s="713">
        <v>12448</v>
      </c>
      <c r="O13" s="713">
        <v>13445</v>
      </c>
      <c r="P13" s="713">
        <v>3687</v>
      </c>
    </row>
    <row r="14" spans="1:16" s="709" customFormat="1" ht="15" customHeight="1">
      <c r="A14" s="715"/>
      <c r="B14" s="715"/>
      <c r="C14" s="715"/>
      <c r="D14" s="716" t="s">
        <v>383</v>
      </c>
      <c r="E14" s="715"/>
      <c r="F14" s="717">
        <f aca="true" t="shared" si="0" ref="F14:P14">F13/F12*100</f>
        <v>97.02298700538779</v>
      </c>
      <c r="G14" s="717">
        <f t="shared" si="0"/>
        <v>96.9776049849546</v>
      </c>
      <c r="H14" s="717">
        <f t="shared" si="0"/>
        <v>96.60004121162167</v>
      </c>
      <c r="I14" s="717">
        <f t="shared" si="0"/>
        <v>97.55184185051205</v>
      </c>
      <c r="J14" s="717">
        <f t="shared" si="0"/>
        <v>97.55631636399723</v>
      </c>
      <c r="K14" s="717">
        <f t="shared" si="0"/>
        <v>96.89578713968959</v>
      </c>
      <c r="L14" s="717">
        <f t="shared" si="0"/>
        <v>95.85659455687369</v>
      </c>
      <c r="M14" s="717">
        <f t="shared" si="0"/>
        <v>96.21706450813579</v>
      </c>
      <c r="N14" s="717">
        <f t="shared" si="0"/>
        <v>96.81885354281714</v>
      </c>
      <c r="O14" s="717">
        <f t="shared" si="0"/>
        <v>97.19511313525628</v>
      </c>
      <c r="P14" s="717">
        <f t="shared" si="0"/>
        <v>97.23101265822784</v>
      </c>
    </row>
    <row r="15" spans="1:16" s="709" customFormat="1" ht="7.5" customHeight="1">
      <c r="A15" s="716"/>
      <c r="B15" s="716"/>
      <c r="C15" s="716"/>
      <c r="D15" s="716"/>
      <c r="E15" s="715"/>
      <c r="F15" s="712"/>
      <c r="G15" s="712"/>
      <c r="H15" s="712"/>
      <c r="I15" s="712"/>
      <c r="J15" s="712"/>
      <c r="K15" s="712"/>
      <c r="L15" s="712"/>
      <c r="M15" s="712"/>
      <c r="N15" s="712"/>
      <c r="O15" s="712"/>
      <c r="P15" s="712"/>
    </row>
    <row r="16" spans="1:16" s="709" customFormat="1" ht="12.75" customHeight="1">
      <c r="A16" s="1238" t="s">
        <v>449</v>
      </c>
      <c r="B16" s="1238"/>
      <c r="C16" s="1238"/>
      <c r="D16" s="1238"/>
      <c r="E16" s="715"/>
      <c r="F16" s="712">
        <f>SUM(G16:P16)</f>
        <v>68048</v>
      </c>
      <c r="G16" s="713">
        <v>9985</v>
      </c>
      <c r="H16" s="713">
        <v>10884</v>
      </c>
      <c r="I16" s="713">
        <v>10962</v>
      </c>
      <c r="J16" s="713">
        <v>11704</v>
      </c>
      <c r="K16" s="713">
        <v>4445</v>
      </c>
      <c r="L16" s="713">
        <v>4461</v>
      </c>
      <c r="M16" s="713">
        <v>4317</v>
      </c>
      <c r="N16" s="713">
        <v>4830</v>
      </c>
      <c r="O16" s="713">
        <v>4987</v>
      </c>
      <c r="P16" s="713">
        <v>1473</v>
      </c>
    </row>
    <row r="17" spans="1:16" s="709" customFormat="1" ht="12.75" customHeight="1">
      <c r="A17" s="714" t="s">
        <v>1002</v>
      </c>
      <c r="B17" s="715"/>
      <c r="C17" s="715"/>
      <c r="D17" s="715"/>
      <c r="E17" s="715"/>
      <c r="F17" s="712">
        <f>SUM(G17:P17)</f>
        <v>66180</v>
      </c>
      <c r="G17" s="713">
        <v>9525</v>
      </c>
      <c r="H17" s="713">
        <v>10299</v>
      </c>
      <c r="I17" s="713">
        <v>10628</v>
      </c>
      <c r="J17" s="713">
        <v>11465</v>
      </c>
      <c r="K17" s="713">
        <v>4409</v>
      </c>
      <c r="L17" s="713">
        <v>4427</v>
      </c>
      <c r="M17" s="713">
        <v>4266</v>
      </c>
      <c r="N17" s="713">
        <v>4774</v>
      </c>
      <c r="O17" s="713">
        <v>4923</v>
      </c>
      <c r="P17" s="713">
        <v>1464</v>
      </c>
    </row>
    <row r="18" spans="1:16" s="709" customFormat="1" ht="15" customHeight="1">
      <c r="A18" s="715"/>
      <c r="B18" s="715"/>
      <c r="C18" s="715"/>
      <c r="D18" s="716" t="s">
        <v>383</v>
      </c>
      <c r="E18" s="715"/>
      <c r="F18" s="717">
        <f aca="true" t="shared" si="1" ref="F18:P18">F17/F16*100</f>
        <v>97.2548789090054</v>
      </c>
      <c r="G18" s="717">
        <f t="shared" si="1"/>
        <v>95.39308963445168</v>
      </c>
      <c r="H18" s="717">
        <f t="shared" si="1"/>
        <v>94.62513781697905</v>
      </c>
      <c r="I18" s="717">
        <f t="shared" si="1"/>
        <v>96.9531107462142</v>
      </c>
      <c r="J18" s="717">
        <f t="shared" si="1"/>
        <v>97.95796308954203</v>
      </c>
      <c r="K18" s="717">
        <f t="shared" si="1"/>
        <v>99.19010123734533</v>
      </c>
      <c r="L18" s="717">
        <f t="shared" si="1"/>
        <v>99.23783904954047</v>
      </c>
      <c r="M18" s="717">
        <f t="shared" si="1"/>
        <v>98.81862404447533</v>
      </c>
      <c r="N18" s="717">
        <f t="shared" si="1"/>
        <v>98.84057971014492</v>
      </c>
      <c r="O18" s="717">
        <f t="shared" si="1"/>
        <v>98.71666332464407</v>
      </c>
      <c r="P18" s="717">
        <f t="shared" si="1"/>
        <v>99.38900203665987</v>
      </c>
    </row>
    <row r="19" spans="1:16" s="709" customFormat="1" ht="7.5" customHeight="1">
      <c r="A19" s="716"/>
      <c r="B19" s="716"/>
      <c r="C19" s="716"/>
      <c r="D19" s="716"/>
      <c r="E19" s="715"/>
      <c r="F19" s="712"/>
      <c r="G19" s="712"/>
      <c r="H19" s="712"/>
      <c r="I19" s="712"/>
      <c r="J19" s="712"/>
      <c r="K19" s="712"/>
      <c r="L19" s="712"/>
      <c r="M19" s="712"/>
      <c r="N19" s="712"/>
      <c r="O19" s="712"/>
      <c r="P19" s="712"/>
    </row>
    <row r="20" spans="1:16" s="709" customFormat="1" ht="12.75" customHeight="1">
      <c r="A20" s="1238" t="s">
        <v>450</v>
      </c>
      <c r="B20" s="1238"/>
      <c r="C20" s="1238"/>
      <c r="D20" s="1238"/>
      <c r="E20" s="715"/>
      <c r="F20" s="712">
        <f>SUM(G20:P20)</f>
        <v>60288</v>
      </c>
      <c r="G20" s="713">
        <v>8893</v>
      </c>
      <c r="H20" s="713">
        <v>9443</v>
      </c>
      <c r="I20" s="713">
        <v>9832</v>
      </c>
      <c r="J20" s="713">
        <v>10527</v>
      </c>
      <c r="K20" s="713">
        <v>3991</v>
      </c>
      <c r="L20" s="713">
        <v>3786</v>
      </c>
      <c r="M20" s="713">
        <v>3895</v>
      </c>
      <c r="N20" s="713">
        <v>4111</v>
      </c>
      <c r="O20" s="713">
        <v>4412</v>
      </c>
      <c r="P20" s="713">
        <v>1398</v>
      </c>
    </row>
    <row r="21" spans="1:16" s="709" customFormat="1" ht="12.75" customHeight="1">
      <c r="A21" s="714" t="s">
        <v>1002</v>
      </c>
      <c r="B21" s="715"/>
      <c r="C21" s="715"/>
      <c r="D21" s="715"/>
      <c r="E21" s="715"/>
      <c r="F21" s="712">
        <f>SUM(G21:P21)</f>
        <v>57598</v>
      </c>
      <c r="G21" s="713">
        <v>8290</v>
      </c>
      <c r="H21" s="713">
        <v>8725</v>
      </c>
      <c r="I21" s="713">
        <v>9300</v>
      </c>
      <c r="J21" s="713">
        <v>9990</v>
      </c>
      <c r="K21" s="713">
        <v>3917</v>
      </c>
      <c r="L21" s="713">
        <v>3701</v>
      </c>
      <c r="M21" s="713">
        <v>3848</v>
      </c>
      <c r="N21" s="713">
        <v>4051</v>
      </c>
      <c r="O21" s="713">
        <v>4378</v>
      </c>
      <c r="P21" s="713">
        <v>1398</v>
      </c>
    </row>
    <row r="22" spans="1:16" s="709" customFormat="1" ht="15" customHeight="1">
      <c r="A22" s="715"/>
      <c r="B22" s="715"/>
      <c r="C22" s="715"/>
      <c r="D22" s="716" t="s">
        <v>383</v>
      </c>
      <c r="E22" s="715"/>
      <c r="F22" s="717">
        <f aca="true" t="shared" si="2" ref="F22:P22">F21/F20*100</f>
        <v>95.53808386411889</v>
      </c>
      <c r="G22" s="717">
        <f t="shared" si="2"/>
        <v>93.2193860339593</v>
      </c>
      <c r="H22" s="717">
        <f t="shared" si="2"/>
        <v>92.3964841681669</v>
      </c>
      <c r="I22" s="717">
        <f t="shared" si="2"/>
        <v>94.58909682668836</v>
      </c>
      <c r="J22" s="717">
        <f t="shared" si="2"/>
        <v>94.89883157594757</v>
      </c>
      <c r="K22" s="717">
        <f t="shared" si="2"/>
        <v>98.14582811325482</v>
      </c>
      <c r="L22" s="717">
        <f t="shared" si="2"/>
        <v>97.75488642366614</v>
      </c>
      <c r="M22" s="717">
        <f t="shared" si="2"/>
        <v>98.79332477535301</v>
      </c>
      <c r="N22" s="717">
        <f t="shared" si="2"/>
        <v>98.54050109462418</v>
      </c>
      <c r="O22" s="717">
        <f t="shared" si="2"/>
        <v>99.22937443336355</v>
      </c>
      <c r="P22" s="717">
        <f t="shared" si="2"/>
        <v>100</v>
      </c>
    </row>
    <row r="23" spans="1:16" s="709" customFormat="1" ht="7.5" customHeight="1">
      <c r="A23" s="716"/>
      <c r="B23" s="716"/>
      <c r="C23" s="716"/>
      <c r="D23" s="716"/>
      <c r="E23" s="715"/>
      <c r="F23" s="712"/>
      <c r="G23" s="712"/>
      <c r="H23" s="712"/>
      <c r="I23" s="712"/>
      <c r="J23" s="712"/>
      <c r="K23" s="712"/>
      <c r="L23" s="712"/>
      <c r="M23" s="712"/>
      <c r="N23" s="712"/>
      <c r="O23" s="712"/>
      <c r="P23" s="712"/>
    </row>
    <row r="24" spans="1:16" s="709" customFormat="1" ht="12.75" customHeight="1">
      <c r="A24" s="1238" t="s">
        <v>451</v>
      </c>
      <c r="B24" s="1238"/>
      <c r="C24" s="1238"/>
      <c r="D24" s="1238"/>
      <c r="E24" s="715"/>
      <c r="F24" s="712">
        <f>SUM(G24:P24)</f>
        <v>54693</v>
      </c>
      <c r="G24" s="713">
        <v>8253</v>
      </c>
      <c r="H24" s="713">
        <v>8961</v>
      </c>
      <c r="I24" s="713">
        <v>9378</v>
      </c>
      <c r="J24" s="713">
        <v>9818</v>
      </c>
      <c r="K24" s="713">
        <v>3335</v>
      </c>
      <c r="L24" s="713">
        <v>3225</v>
      </c>
      <c r="M24" s="713">
        <v>3221</v>
      </c>
      <c r="N24" s="713">
        <v>3427</v>
      </c>
      <c r="O24" s="713">
        <v>3920</v>
      </c>
      <c r="P24" s="713">
        <v>1155</v>
      </c>
    </row>
    <row r="25" spans="1:16" s="709" customFormat="1" ht="12.75" customHeight="1">
      <c r="A25" s="714" t="s">
        <v>1002</v>
      </c>
      <c r="B25" s="715"/>
      <c r="C25" s="715"/>
      <c r="D25" s="715"/>
      <c r="E25" s="715"/>
      <c r="F25" s="712">
        <f>SUM(G25:P25)</f>
        <v>53155</v>
      </c>
      <c r="G25" s="713">
        <v>7809</v>
      </c>
      <c r="H25" s="713">
        <v>8392</v>
      </c>
      <c r="I25" s="713">
        <v>9168</v>
      </c>
      <c r="J25" s="713">
        <v>9689</v>
      </c>
      <c r="K25" s="713">
        <v>3300</v>
      </c>
      <c r="L25" s="713">
        <v>3202</v>
      </c>
      <c r="M25" s="713">
        <v>3178</v>
      </c>
      <c r="N25" s="713">
        <v>3376</v>
      </c>
      <c r="O25" s="713">
        <v>3886</v>
      </c>
      <c r="P25" s="713">
        <v>1155</v>
      </c>
    </row>
    <row r="26" spans="1:16" s="709" customFormat="1" ht="15" customHeight="1">
      <c r="A26" s="715"/>
      <c r="B26" s="715"/>
      <c r="C26" s="715"/>
      <c r="D26" s="716" t="s">
        <v>383</v>
      </c>
      <c r="E26" s="715"/>
      <c r="F26" s="717">
        <f aca="true" t="shared" si="3" ref="F26:P26">F25/F24*100</f>
        <v>97.18793995575302</v>
      </c>
      <c r="G26" s="717">
        <f t="shared" si="3"/>
        <v>94.62013813158852</v>
      </c>
      <c r="H26" s="717">
        <f t="shared" si="3"/>
        <v>93.65026224751702</v>
      </c>
      <c r="I26" s="717">
        <f t="shared" si="3"/>
        <v>97.76071657069738</v>
      </c>
      <c r="J26" s="717">
        <f t="shared" si="3"/>
        <v>98.68608677938481</v>
      </c>
      <c r="K26" s="717">
        <f t="shared" si="3"/>
        <v>98.95052473763118</v>
      </c>
      <c r="L26" s="717">
        <f t="shared" si="3"/>
        <v>99.28682170542635</v>
      </c>
      <c r="M26" s="717">
        <f t="shared" si="3"/>
        <v>98.66501086619063</v>
      </c>
      <c r="N26" s="717">
        <f t="shared" si="3"/>
        <v>98.51181791654508</v>
      </c>
      <c r="O26" s="717">
        <f t="shared" si="3"/>
        <v>99.13265306122449</v>
      </c>
      <c r="P26" s="717">
        <f t="shared" si="3"/>
        <v>100</v>
      </c>
    </row>
    <row r="27" spans="1:16" s="709" customFormat="1" ht="7.5" customHeight="1">
      <c r="A27" s="716"/>
      <c r="B27" s="716"/>
      <c r="C27" s="716"/>
      <c r="D27" s="716"/>
      <c r="E27" s="715"/>
      <c r="F27" s="712"/>
      <c r="G27" s="712"/>
      <c r="H27" s="712"/>
      <c r="I27" s="712"/>
      <c r="J27" s="712"/>
      <c r="K27" s="712"/>
      <c r="L27" s="712"/>
      <c r="M27" s="712"/>
      <c r="N27" s="712"/>
      <c r="O27" s="712"/>
      <c r="P27" s="712"/>
    </row>
    <row r="28" spans="1:16" s="709" customFormat="1" ht="12.75" customHeight="1">
      <c r="A28" s="1238" t="s">
        <v>452</v>
      </c>
      <c r="B28" s="1238"/>
      <c r="C28" s="1238"/>
      <c r="D28" s="1238"/>
      <c r="E28" s="715"/>
      <c r="F28" s="712">
        <f>SUM(G28:P28)</f>
        <v>86817</v>
      </c>
      <c r="G28" s="713">
        <v>13449</v>
      </c>
      <c r="H28" s="713">
        <v>14342</v>
      </c>
      <c r="I28" s="713">
        <v>14861</v>
      </c>
      <c r="J28" s="713">
        <v>15186</v>
      </c>
      <c r="K28" s="713">
        <v>5088</v>
      </c>
      <c r="L28" s="713">
        <v>5155</v>
      </c>
      <c r="M28" s="713">
        <v>5255</v>
      </c>
      <c r="N28" s="713">
        <v>5653</v>
      </c>
      <c r="O28" s="713">
        <v>6227</v>
      </c>
      <c r="P28" s="713">
        <v>1601</v>
      </c>
    </row>
    <row r="29" spans="1:16" s="709" customFormat="1" ht="12.75" customHeight="1">
      <c r="A29" s="714" t="s">
        <v>1002</v>
      </c>
      <c r="B29" s="715"/>
      <c r="C29" s="715"/>
      <c r="D29" s="715"/>
      <c r="E29" s="715"/>
      <c r="F29" s="712">
        <f>SUM(G29:P29)</f>
        <v>83260</v>
      </c>
      <c r="G29" s="713">
        <v>12417</v>
      </c>
      <c r="H29" s="713">
        <v>13285</v>
      </c>
      <c r="I29" s="713">
        <v>14482</v>
      </c>
      <c r="J29" s="713">
        <v>14801</v>
      </c>
      <c r="K29" s="713">
        <v>4955</v>
      </c>
      <c r="L29" s="713">
        <v>5032</v>
      </c>
      <c r="M29" s="713">
        <v>5133</v>
      </c>
      <c r="N29" s="713">
        <v>5507</v>
      </c>
      <c r="O29" s="713">
        <v>6068</v>
      </c>
      <c r="P29" s="713">
        <v>1580</v>
      </c>
    </row>
    <row r="30" spans="1:16" s="709" customFormat="1" ht="15" customHeight="1">
      <c r="A30" s="715"/>
      <c r="B30" s="715"/>
      <c r="C30" s="715"/>
      <c r="D30" s="716" t="s">
        <v>383</v>
      </c>
      <c r="E30" s="715"/>
      <c r="F30" s="717">
        <f aca="true" t="shared" si="4" ref="F30:P30">F29/F28*100</f>
        <v>95.90287616480643</v>
      </c>
      <c r="G30" s="717">
        <f t="shared" si="4"/>
        <v>92.32656703100602</v>
      </c>
      <c r="H30" s="717">
        <f t="shared" si="4"/>
        <v>92.63003765165249</v>
      </c>
      <c r="I30" s="717">
        <f t="shared" si="4"/>
        <v>97.44970055850885</v>
      </c>
      <c r="J30" s="717">
        <f t="shared" si="4"/>
        <v>97.46477018306334</v>
      </c>
      <c r="K30" s="717">
        <f t="shared" si="4"/>
        <v>97.38600628930818</v>
      </c>
      <c r="L30" s="717">
        <f t="shared" si="4"/>
        <v>97.61396702230843</v>
      </c>
      <c r="M30" s="717">
        <f t="shared" si="4"/>
        <v>97.67840152235966</v>
      </c>
      <c r="N30" s="717">
        <f t="shared" si="4"/>
        <v>97.41730054838139</v>
      </c>
      <c r="O30" s="717">
        <f t="shared" si="4"/>
        <v>97.44660350088326</v>
      </c>
      <c r="P30" s="717">
        <f t="shared" si="4"/>
        <v>98.68831980012493</v>
      </c>
    </row>
    <row r="31" spans="1:16" s="709" customFormat="1" ht="7.5" customHeight="1">
      <c r="A31" s="716"/>
      <c r="B31" s="716"/>
      <c r="C31" s="716"/>
      <c r="D31" s="716"/>
      <c r="E31" s="715"/>
      <c r="F31" s="712"/>
      <c r="G31" s="712"/>
      <c r="H31" s="712"/>
      <c r="I31" s="712"/>
      <c r="J31" s="712"/>
      <c r="K31" s="712"/>
      <c r="L31" s="712"/>
      <c r="M31" s="712"/>
      <c r="N31" s="712"/>
      <c r="O31" s="712"/>
      <c r="P31" s="712"/>
    </row>
    <row r="32" spans="1:16" s="709" customFormat="1" ht="12.75" customHeight="1">
      <c r="A32" s="1238" t="s">
        <v>453</v>
      </c>
      <c r="B32" s="1238"/>
      <c r="C32" s="1238"/>
      <c r="D32" s="1238"/>
      <c r="E32" s="715"/>
      <c r="F32" s="712">
        <f>SUM(G32:P32)</f>
        <v>69229</v>
      </c>
      <c r="G32" s="713">
        <v>10269</v>
      </c>
      <c r="H32" s="713">
        <v>11176</v>
      </c>
      <c r="I32" s="713">
        <v>11594</v>
      </c>
      <c r="J32" s="713">
        <v>12209</v>
      </c>
      <c r="K32" s="713">
        <v>4279</v>
      </c>
      <c r="L32" s="713">
        <v>4056</v>
      </c>
      <c r="M32" s="713">
        <v>4398</v>
      </c>
      <c r="N32" s="713">
        <v>4633</v>
      </c>
      <c r="O32" s="713">
        <v>5147</v>
      </c>
      <c r="P32" s="713">
        <v>1468</v>
      </c>
    </row>
    <row r="33" spans="1:16" s="709" customFormat="1" ht="12.75" customHeight="1">
      <c r="A33" s="714" t="s">
        <v>1002</v>
      </c>
      <c r="B33" s="715"/>
      <c r="C33" s="715"/>
      <c r="D33" s="715"/>
      <c r="E33" s="715"/>
      <c r="F33" s="712">
        <f>SUM(G33:P33)</f>
        <v>66065</v>
      </c>
      <c r="G33" s="713">
        <v>9437</v>
      </c>
      <c r="H33" s="713">
        <v>10219</v>
      </c>
      <c r="I33" s="713">
        <v>11324</v>
      </c>
      <c r="J33" s="713">
        <v>11941</v>
      </c>
      <c r="K33" s="713">
        <v>4115</v>
      </c>
      <c r="L33" s="713">
        <v>3928</v>
      </c>
      <c r="M33" s="713">
        <v>4249</v>
      </c>
      <c r="N33" s="713">
        <v>4458</v>
      </c>
      <c r="O33" s="713">
        <v>4957</v>
      </c>
      <c r="P33" s="713">
        <v>1437</v>
      </c>
    </row>
    <row r="34" spans="1:16" s="709" customFormat="1" ht="15" customHeight="1">
      <c r="A34" s="715"/>
      <c r="B34" s="715"/>
      <c r="C34" s="715"/>
      <c r="D34" s="716" t="s">
        <v>383</v>
      </c>
      <c r="E34" s="715"/>
      <c r="F34" s="717">
        <f aca="true" t="shared" si="5" ref="F34:P34">F33/F32*100</f>
        <v>95.42966098022505</v>
      </c>
      <c r="G34" s="717">
        <f t="shared" si="5"/>
        <v>91.8979452721784</v>
      </c>
      <c r="H34" s="717">
        <f t="shared" si="5"/>
        <v>91.43700787401575</v>
      </c>
      <c r="I34" s="717">
        <f t="shared" si="5"/>
        <v>97.67120924616181</v>
      </c>
      <c r="J34" s="717">
        <f t="shared" si="5"/>
        <v>97.80489802604636</v>
      </c>
      <c r="K34" s="717">
        <f t="shared" si="5"/>
        <v>96.16732881514373</v>
      </c>
      <c r="L34" s="717">
        <f t="shared" si="5"/>
        <v>96.84418145956607</v>
      </c>
      <c r="M34" s="717">
        <f t="shared" si="5"/>
        <v>96.61209640745794</v>
      </c>
      <c r="N34" s="717">
        <f t="shared" si="5"/>
        <v>96.22274983811785</v>
      </c>
      <c r="O34" s="717">
        <f t="shared" si="5"/>
        <v>96.30852924033417</v>
      </c>
      <c r="P34" s="717">
        <f t="shared" si="5"/>
        <v>97.88828337874659</v>
      </c>
    </row>
    <row r="35" spans="1:16" s="709" customFormat="1" ht="7.5" customHeight="1">
      <c r="A35" s="716"/>
      <c r="B35" s="716"/>
      <c r="C35" s="716"/>
      <c r="D35" s="716"/>
      <c r="E35" s="715"/>
      <c r="F35" s="712"/>
      <c r="G35" s="712"/>
      <c r="H35" s="712"/>
      <c r="I35" s="712"/>
      <c r="J35" s="712"/>
      <c r="K35" s="712"/>
      <c r="L35" s="712"/>
      <c r="M35" s="712"/>
      <c r="N35" s="712"/>
      <c r="O35" s="712"/>
      <c r="P35" s="712"/>
    </row>
    <row r="36" spans="1:16" s="709" customFormat="1" ht="12.75" customHeight="1">
      <c r="A36" s="1238" t="s">
        <v>454</v>
      </c>
      <c r="B36" s="1238"/>
      <c r="C36" s="1238"/>
      <c r="D36" s="1238"/>
      <c r="E36" s="715"/>
      <c r="F36" s="712">
        <f>SUM(G36:P36)</f>
        <v>104090</v>
      </c>
      <c r="G36" s="713">
        <v>15645</v>
      </c>
      <c r="H36" s="713">
        <v>16824</v>
      </c>
      <c r="I36" s="713">
        <v>17070</v>
      </c>
      <c r="J36" s="713">
        <v>18129</v>
      </c>
      <c r="K36" s="713">
        <v>6512</v>
      </c>
      <c r="L36" s="713">
        <v>6576</v>
      </c>
      <c r="M36" s="713">
        <v>6719</v>
      </c>
      <c r="N36" s="713">
        <v>7117</v>
      </c>
      <c r="O36" s="713">
        <v>7513</v>
      </c>
      <c r="P36" s="713">
        <v>1985</v>
      </c>
    </row>
    <row r="37" spans="1:16" s="709" customFormat="1" ht="12.75" customHeight="1">
      <c r="A37" s="714" t="s">
        <v>1002</v>
      </c>
      <c r="B37" s="715"/>
      <c r="C37" s="715"/>
      <c r="D37" s="715"/>
      <c r="E37" s="715"/>
      <c r="F37" s="712">
        <f>SUM(G37:P37)</f>
        <v>98741</v>
      </c>
      <c r="G37" s="713">
        <v>14428</v>
      </c>
      <c r="H37" s="713">
        <v>15480</v>
      </c>
      <c r="I37" s="713">
        <v>16073</v>
      </c>
      <c r="J37" s="713">
        <v>17368</v>
      </c>
      <c r="K37" s="713">
        <v>6321</v>
      </c>
      <c r="L37" s="713">
        <v>6383</v>
      </c>
      <c r="M37" s="713">
        <v>6514</v>
      </c>
      <c r="N37" s="713">
        <v>6889</v>
      </c>
      <c r="O37" s="713">
        <v>7316</v>
      </c>
      <c r="P37" s="713">
        <v>1969</v>
      </c>
    </row>
    <row r="38" spans="1:16" s="709" customFormat="1" ht="15" customHeight="1">
      <c r="A38" s="715"/>
      <c r="B38" s="715"/>
      <c r="C38" s="715"/>
      <c r="D38" s="716" t="s">
        <v>383</v>
      </c>
      <c r="E38" s="715"/>
      <c r="F38" s="717">
        <f aca="true" t="shared" si="6" ref="F38:P38">F37/F36*100</f>
        <v>94.86117782688058</v>
      </c>
      <c r="G38" s="717">
        <f t="shared" si="6"/>
        <v>92.2211569191435</v>
      </c>
      <c r="H38" s="717">
        <f t="shared" si="6"/>
        <v>92.0114122681883</v>
      </c>
      <c r="I38" s="717">
        <f t="shared" si="6"/>
        <v>94.1593438781488</v>
      </c>
      <c r="J38" s="717">
        <f t="shared" si="6"/>
        <v>95.80230569805285</v>
      </c>
      <c r="K38" s="717">
        <f t="shared" si="6"/>
        <v>97.06695331695332</v>
      </c>
      <c r="L38" s="717">
        <f t="shared" si="6"/>
        <v>97.06508515815085</v>
      </c>
      <c r="M38" s="717">
        <f t="shared" si="6"/>
        <v>96.94895073671678</v>
      </c>
      <c r="N38" s="717">
        <f t="shared" si="6"/>
        <v>96.79640297878319</v>
      </c>
      <c r="O38" s="717">
        <f t="shared" si="6"/>
        <v>97.37787834420338</v>
      </c>
      <c r="P38" s="717">
        <f t="shared" si="6"/>
        <v>99.19395465994963</v>
      </c>
    </row>
    <row r="39" spans="1:16" s="709" customFormat="1" ht="11.25" customHeight="1">
      <c r="A39" s="716"/>
      <c r="B39" s="716"/>
      <c r="C39" s="716"/>
      <c r="D39" s="716"/>
      <c r="E39" s="715"/>
      <c r="F39" s="712"/>
      <c r="G39" s="712"/>
      <c r="H39" s="712"/>
      <c r="I39" s="712"/>
      <c r="J39" s="712"/>
      <c r="K39" s="712"/>
      <c r="L39" s="712"/>
      <c r="M39" s="712"/>
      <c r="N39" s="712"/>
      <c r="O39" s="712"/>
      <c r="P39" s="712"/>
    </row>
    <row r="40" spans="1:16" s="709" customFormat="1" ht="15.75" customHeight="1">
      <c r="A40" s="1469" t="s">
        <v>455</v>
      </c>
      <c r="B40" s="1469"/>
      <c r="C40" s="1469"/>
      <c r="D40" s="1469"/>
      <c r="E40" s="715"/>
      <c r="F40" s="719">
        <f aca="true" t="shared" si="7" ref="F40:P40">SUM(F12,F16,F20,F24,F28,F32,F36)</f>
        <v>665334</v>
      </c>
      <c r="G40" s="719">
        <f t="shared" si="7"/>
        <v>104047</v>
      </c>
      <c r="H40" s="719">
        <f t="shared" si="7"/>
        <v>110454</v>
      </c>
      <c r="I40" s="719">
        <f t="shared" si="7"/>
        <v>112951</v>
      </c>
      <c r="J40" s="719">
        <f t="shared" si="7"/>
        <v>117881</v>
      </c>
      <c r="K40" s="719">
        <f t="shared" si="7"/>
        <v>39827</v>
      </c>
      <c r="L40" s="719">
        <f t="shared" si="7"/>
        <v>38723</v>
      </c>
      <c r="M40" s="719">
        <f t="shared" si="7"/>
        <v>39912</v>
      </c>
      <c r="N40" s="719">
        <f t="shared" si="7"/>
        <v>42628</v>
      </c>
      <c r="O40" s="719">
        <f t="shared" si="7"/>
        <v>46039</v>
      </c>
      <c r="P40" s="719">
        <f t="shared" si="7"/>
        <v>12872</v>
      </c>
    </row>
    <row r="41" spans="1:16" s="709" customFormat="1" ht="12.75" customHeight="1">
      <c r="A41" s="1469" t="s">
        <v>1002</v>
      </c>
      <c r="B41" s="1469"/>
      <c r="C41" s="1469"/>
      <c r="D41" s="1469"/>
      <c r="E41" s="715"/>
      <c r="F41" s="719">
        <f aca="true" t="shared" si="8" ref="F41:O41">IF(SUM(F13,F17,F21,F25,F29,F33,F37)=SUM(F52,F53,F54,F55,F56,F59),SUM(F13,F17,F21,F25,F29,F33,F37),"Fehler")</f>
        <v>640554</v>
      </c>
      <c r="G41" s="719">
        <f t="shared" si="8"/>
        <v>98324</v>
      </c>
      <c r="H41" s="719">
        <f t="shared" si="8"/>
        <v>103904</v>
      </c>
      <c r="I41" s="719">
        <f t="shared" si="8"/>
        <v>109268</v>
      </c>
      <c r="J41" s="719">
        <f t="shared" si="8"/>
        <v>114577</v>
      </c>
      <c r="K41" s="719">
        <f t="shared" si="8"/>
        <v>38816</v>
      </c>
      <c r="L41" s="719">
        <f t="shared" si="8"/>
        <v>37662</v>
      </c>
      <c r="M41" s="719">
        <f t="shared" si="8"/>
        <v>38837</v>
      </c>
      <c r="N41" s="719">
        <f t="shared" si="8"/>
        <v>41503</v>
      </c>
      <c r="O41" s="719">
        <f t="shared" si="8"/>
        <v>44973</v>
      </c>
      <c r="P41" s="719">
        <f>IF(SUM(P13,P17,P21,P25,P29,P33,P37)=SUM(P52,P53,P56,P59),SUM(P13,P17,P21,P25,P29,P33,P37),"Fehler")</f>
        <v>12690</v>
      </c>
    </row>
    <row r="42" spans="1:16" s="709" customFormat="1" ht="15" customHeight="1">
      <c r="A42" s="715"/>
      <c r="B42" s="715"/>
      <c r="C42" s="715"/>
      <c r="D42" s="718" t="s">
        <v>383</v>
      </c>
      <c r="E42" s="715"/>
      <c r="F42" s="720">
        <f aca="true" t="shared" si="9" ref="F42:P42">F41/F40*100</f>
        <v>96.2755548341134</v>
      </c>
      <c r="G42" s="720">
        <f t="shared" si="9"/>
        <v>94.49960114179169</v>
      </c>
      <c r="H42" s="720">
        <f t="shared" si="9"/>
        <v>94.06992956343817</v>
      </c>
      <c r="I42" s="720">
        <f t="shared" si="9"/>
        <v>96.73929403015467</v>
      </c>
      <c r="J42" s="720">
        <f t="shared" si="9"/>
        <v>97.19717342065303</v>
      </c>
      <c r="K42" s="720">
        <f t="shared" si="9"/>
        <v>97.46152107866523</v>
      </c>
      <c r="L42" s="720">
        <f t="shared" si="9"/>
        <v>97.26002634093433</v>
      </c>
      <c r="M42" s="720">
        <f t="shared" si="9"/>
        <v>97.30657446382041</v>
      </c>
      <c r="N42" s="720">
        <f t="shared" si="9"/>
        <v>97.36088955616027</v>
      </c>
      <c r="O42" s="720">
        <f t="shared" si="9"/>
        <v>97.68457177610287</v>
      </c>
      <c r="P42" s="720">
        <f t="shared" si="9"/>
        <v>98.586078309509</v>
      </c>
    </row>
    <row r="43" spans="1:16" s="709" customFormat="1" ht="7.5" customHeight="1">
      <c r="A43" s="716"/>
      <c r="B43" s="716"/>
      <c r="C43" s="716"/>
      <c r="D43" s="716"/>
      <c r="E43" s="715"/>
      <c r="F43" s="719"/>
      <c r="G43" s="719"/>
      <c r="H43" s="719"/>
      <c r="I43" s="719"/>
      <c r="J43" s="719"/>
      <c r="K43" s="719"/>
      <c r="L43" s="719"/>
      <c r="M43" s="719"/>
      <c r="N43" s="719"/>
      <c r="O43" s="719"/>
      <c r="P43" s="719"/>
    </row>
    <row r="44" spans="1:16" s="709" customFormat="1" ht="12.75" customHeight="1">
      <c r="A44" s="437"/>
      <c r="B44" s="1238" t="s">
        <v>1003</v>
      </c>
      <c r="C44" s="1238"/>
      <c r="D44" s="1238"/>
      <c r="E44" s="715"/>
      <c r="F44" s="712">
        <f>SUM(G44:P44)</f>
        <v>27342</v>
      </c>
      <c r="G44" s="713">
        <v>3638</v>
      </c>
      <c r="H44" s="713">
        <v>3763</v>
      </c>
      <c r="I44" s="713">
        <v>3854</v>
      </c>
      <c r="J44" s="713">
        <v>4007</v>
      </c>
      <c r="K44" s="713">
        <v>2596</v>
      </c>
      <c r="L44" s="713">
        <v>2360</v>
      </c>
      <c r="M44" s="713">
        <v>2292</v>
      </c>
      <c r="N44" s="713">
        <v>2181</v>
      </c>
      <c r="O44" s="713">
        <v>2069</v>
      </c>
      <c r="P44" s="713">
        <v>582</v>
      </c>
    </row>
    <row r="45" spans="1:16" s="709" customFormat="1" ht="12.75" customHeight="1">
      <c r="A45" s="708"/>
      <c r="B45" s="714" t="s">
        <v>1002</v>
      </c>
      <c r="C45" s="714"/>
      <c r="D45" s="708"/>
      <c r="E45" s="715" t="s">
        <v>400</v>
      </c>
      <c r="F45" s="712">
        <f>SUM(G45:P45)</f>
        <v>17311</v>
      </c>
      <c r="G45" s="713">
        <v>2183</v>
      </c>
      <c r="H45" s="713">
        <v>2222</v>
      </c>
      <c r="I45" s="713">
        <v>2329</v>
      </c>
      <c r="J45" s="713">
        <v>2718</v>
      </c>
      <c r="K45" s="713">
        <v>1689</v>
      </c>
      <c r="L45" s="713">
        <v>1433</v>
      </c>
      <c r="M45" s="713">
        <v>1436</v>
      </c>
      <c r="N45" s="713">
        <v>1408</v>
      </c>
      <c r="O45" s="713">
        <v>1493</v>
      </c>
      <c r="P45" s="713">
        <v>400</v>
      </c>
    </row>
    <row r="46" spans="1:16" s="709" customFormat="1" ht="15" customHeight="1">
      <c r="A46" s="721"/>
      <c r="B46" s="721"/>
      <c r="C46" s="721"/>
      <c r="D46" s="722" t="s">
        <v>383</v>
      </c>
      <c r="E46" s="715"/>
      <c r="F46" s="717">
        <f aca="true" t="shared" si="10" ref="F46:P46">F45/F44*100</f>
        <v>63.31285202252944</v>
      </c>
      <c r="G46" s="717">
        <f t="shared" si="10"/>
        <v>60.00549752611325</v>
      </c>
      <c r="H46" s="717">
        <f t="shared" si="10"/>
        <v>59.048631411108154</v>
      </c>
      <c r="I46" s="717">
        <f t="shared" si="10"/>
        <v>60.43072132848988</v>
      </c>
      <c r="J46" s="717">
        <f t="shared" si="10"/>
        <v>67.83129523334165</v>
      </c>
      <c r="K46" s="717">
        <f t="shared" si="10"/>
        <v>65.06163328197226</v>
      </c>
      <c r="L46" s="717">
        <f t="shared" si="10"/>
        <v>60.72033898305085</v>
      </c>
      <c r="M46" s="717">
        <f t="shared" si="10"/>
        <v>62.652705061082024</v>
      </c>
      <c r="N46" s="717">
        <f t="shared" si="10"/>
        <v>64.55754241173773</v>
      </c>
      <c r="O46" s="717">
        <f t="shared" si="10"/>
        <v>72.1604639922668</v>
      </c>
      <c r="P46" s="717">
        <f t="shared" si="10"/>
        <v>68.72852233676976</v>
      </c>
    </row>
    <row r="47" spans="1:16" s="709" customFormat="1" ht="7.5" customHeight="1">
      <c r="A47" s="716"/>
      <c r="B47" s="716"/>
      <c r="C47" s="716"/>
      <c r="D47" s="716"/>
      <c r="E47" s="715"/>
      <c r="F47" s="712"/>
      <c r="G47" s="712"/>
      <c r="H47" s="712"/>
      <c r="I47" s="712"/>
      <c r="J47" s="712"/>
      <c r="K47" s="712"/>
      <c r="L47" s="712"/>
      <c r="M47" s="712"/>
      <c r="N47" s="712"/>
      <c r="O47" s="712"/>
      <c r="P47" s="712"/>
    </row>
    <row r="48" spans="1:16" s="709" customFormat="1" ht="12.75" customHeight="1">
      <c r="A48" s="714" t="s">
        <v>1004</v>
      </c>
      <c r="B48" s="715"/>
      <c r="C48" s="715"/>
      <c r="D48" s="715"/>
      <c r="E48" s="715"/>
      <c r="F48" s="712"/>
      <c r="G48" s="712"/>
      <c r="H48" s="712"/>
      <c r="I48" s="712"/>
      <c r="J48" s="712"/>
      <c r="K48" s="712"/>
      <c r="L48" s="712"/>
      <c r="M48" s="712"/>
      <c r="N48" s="712"/>
      <c r="O48" s="712"/>
      <c r="P48" s="712"/>
    </row>
    <row r="49" spans="1:16" s="709" customFormat="1" ht="12.75" customHeight="1">
      <c r="A49" s="715"/>
      <c r="B49" s="714" t="s">
        <v>1005</v>
      </c>
      <c r="C49" s="714"/>
      <c r="D49" s="715"/>
      <c r="E49" s="715"/>
      <c r="F49" s="712"/>
      <c r="G49" s="712"/>
      <c r="H49" s="712"/>
      <c r="I49" s="712"/>
      <c r="J49" s="712"/>
      <c r="K49" s="712"/>
      <c r="L49" s="712"/>
      <c r="M49" s="712"/>
      <c r="N49" s="712"/>
      <c r="O49" s="712"/>
      <c r="P49" s="712"/>
    </row>
    <row r="50" spans="1:16" s="709" customFormat="1" ht="12.75" customHeight="1">
      <c r="A50" s="715"/>
      <c r="B50" s="714" t="s">
        <v>1006</v>
      </c>
      <c r="C50" s="714"/>
      <c r="D50" s="715"/>
      <c r="E50" s="715"/>
      <c r="F50" s="712"/>
      <c r="G50" s="712"/>
      <c r="H50" s="723"/>
      <c r="I50" s="712"/>
      <c r="J50" s="712"/>
      <c r="K50" s="712"/>
      <c r="L50" s="712"/>
      <c r="M50" s="712"/>
      <c r="N50" s="712"/>
      <c r="O50" s="712"/>
      <c r="P50" s="712"/>
    </row>
    <row r="51" spans="1:16" s="709" customFormat="1" ht="7.5" customHeight="1">
      <c r="A51" s="715"/>
      <c r="B51" s="715"/>
      <c r="C51" s="715"/>
      <c r="D51" s="715"/>
      <c r="E51" s="715"/>
      <c r="F51" s="712"/>
      <c r="G51" s="712"/>
      <c r="H51" s="712"/>
      <c r="I51" s="712"/>
      <c r="J51" s="712"/>
      <c r="K51" s="712"/>
      <c r="L51" s="712"/>
      <c r="M51" s="712"/>
      <c r="N51" s="712"/>
      <c r="O51" s="712"/>
      <c r="P51" s="712"/>
    </row>
    <row r="52" spans="1:16" s="709" customFormat="1" ht="12.75" customHeight="1">
      <c r="A52" s="715"/>
      <c r="B52" s="1238" t="s">
        <v>781</v>
      </c>
      <c r="C52" s="1238"/>
      <c r="D52" s="1468"/>
      <c r="E52" s="715"/>
      <c r="F52" s="712">
        <f>SUM(G52:P52)</f>
        <v>585049</v>
      </c>
      <c r="G52" s="713">
        <v>95730</v>
      </c>
      <c r="H52" s="713">
        <v>101216</v>
      </c>
      <c r="I52" s="713">
        <v>107481</v>
      </c>
      <c r="J52" s="713">
        <v>113387</v>
      </c>
      <c r="K52" s="713">
        <v>36113</v>
      </c>
      <c r="L52" s="713">
        <v>35654</v>
      </c>
      <c r="M52" s="713">
        <v>30364</v>
      </c>
      <c r="N52" s="713">
        <v>31468</v>
      </c>
      <c r="O52" s="713">
        <v>33636</v>
      </c>
      <c r="P52" s="713">
        <v>0</v>
      </c>
    </row>
    <row r="53" spans="1:16" s="709" customFormat="1" ht="12.75" customHeight="1">
      <c r="A53" s="715"/>
      <c r="B53" s="1340" t="s">
        <v>1008</v>
      </c>
      <c r="C53" s="1340"/>
      <c r="D53" s="1470"/>
      <c r="E53" s="715"/>
      <c r="F53" s="712">
        <f>SUM(G53:P53)</f>
        <v>40717</v>
      </c>
      <c r="G53" s="713">
        <v>0</v>
      </c>
      <c r="H53" s="713">
        <v>0</v>
      </c>
      <c r="I53" s="713">
        <v>0</v>
      </c>
      <c r="J53" s="713">
        <v>0</v>
      </c>
      <c r="K53" s="713">
        <v>44</v>
      </c>
      <c r="L53" s="713">
        <v>51</v>
      </c>
      <c r="M53" s="713">
        <v>7931</v>
      </c>
      <c r="N53" s="713">
        <v>9560</v>
      </c>
      <c r="O53" s="713">
        <v>10441</v>
      </c>
      <c r="P53" s="713">
        <v>12690</v>
      </c>
    </row>
    <row r="54" spans="1:16" s="709" customFormat="1" ht="12.75" customHeight="1">
      <c r="A54" s="715"/>
      <c r="B54" s="1238" t="s">
        <v>782</v>
      </c>
      <c r="C54" s="1238"/>
      <c r="D54" s="1468"/>
      <c r="E54" s="715"/>
      <c r="F54" s="712">
        <f>SUM(G54:P54)</f>
        <v>645</v>
      </c>
      <c r="G54" s="713">
        <v>0</v>
      </c>
      <c r="H54" s="713">
        <v>0</v>
      </c>
      <c r="I54" s="713">
        <v>0</v>
      </c>
      <c r="J54" s="713">
        <v>0</v>
      </c>
      <c r="K54" s="713">
        <v>0</v>
      </c>
      <c r="L54" s="713">
        <v>0</v>
      </c>
      <c r="M54" s="713">
        <v>0</v>
      </c>
      <c r="N54" s="713">
        <v>40</v>
      </c>
      <c r="O54" s="713">
        <v>605</v>
      </c>
      <c r="P54" s="713">
        <v>0</v>
      </c>
    </row>
    <row r="55" spans="1:16" s="709" customFormat="1" ht="12.75" customHeight="1">
      <c r="A55" s="715"/>
      <c r="B55" s="1340" t="s">
        <v>1009</v>
      </c>
      <c r="C55" s="1464"/>
      <c r="D55" s="1465"/>
      <c r="E55" s="715"/>
      <c r="F55" s="712">
        <f>SUM(G55:P55)</f>
        <v>11752</v>
      </c>
      <c r="G55" s="713">
        <v>2224</v>
      </c>
      <c r="H55" s="713">
        <v>2309</v>
      </c>
      <c r="I55" s="713">
        <v>1562</v>
      </c>
      <c r="J55" s="713">
        <v>1034</v>
      </c>
      <c r="K55" s="713">
        <v>2287</v>
      </c>
      <c r="L55" s="713">
        <v>1606</v>
      </c>
      <c r="M55" s="713">
        <v>428</v>
      </c>
      <c r="N55" s="713">
        <v>197</v>
      </c>
      <c r="O55" s="713">
        <v>105</v>
      </c>
      <c r="P55" s="713">
        <v>0</v>
      </c>
    </row>
    <row r="56" spans="1:16" s="709" customFormat="1" ht="12.75" customHeight="1">
      <c r="A56" s="715"/>
      <c r="B56" s="1340" t="s">
        <v>1010</v>
      </c>
      <c r="C56" s="1464"/>
      <c r="D56" s="1465"/>
      <c r="E56" s="715"/>
      <c r="F56" s="712">
        <f>SUM(G56:P56)</f>
        <v>1789</v>
      </c>
      <c r="G56" s="713">
        <v>325</v>
      </c>
      <c r="H56" s="713">
        <v>363</v>
      </c>
      <c r="I56" s="713">
        <v>214</v>
      </c>
      <c r="J56" s="713">
        <v>156</v>
      </c>
      <c r="K56" s="713">
        <v>243</v>
      </c>
      <c r="L56" s="713">
        <v>351</v>
      </c>
      <c r="M56" s="713">
        <v>0</v>
      </c>
      <c r="N56" s="713">
        <v>47</v>
      </c>
      <c r="O56" s="713">
        <v>90</v>
      </c>
      <c r="P56" s="713">
        <v>0</v>
      </c>
    </row>
    <row r="57" spans="1:16" s="709" customFormat="1" ht="12.75" customHeight="1">
      <c r="A57" s="715"/>
      <c r="B57" s="714" t="s">
        <v>783</v>
      </c>
      <c r="C57" s="714"/>
      <c r="D57" s="715"/>
      <c r="E57" s="715"/>
      <c r="F57" s="712"/>
      <c r="G57" s="712"/>
      <c r="H57" s="712"/>
      <c r="I57" s="712"/>
      <c r="J57" s="712"/>
      <c r="K57" s="712"/>
      <c r="L57" s="712"/>
      <c r="M57" s="712"/>
      <c r="N57" s="712"/>
      <c r="O57" s="712"/>
      <c r="P57" s="712"/>
    </row>
    <row r="58" spans="1:16" s="709" customFormat="1" ht="12.75" customHeight="1">
      <c r="A58" s="715"/>
      <c r="B58" s="714"/>
      <c r="C58" s="714" t="s">
        <v>784</v>
      </c>
      <c r="D58" s="715"/>
      <c r="E58" s="715"/>
      <c r="F58" s="712"/>
      <c r="G58" s="712"/>
      <c r="H58" s="712"/>
      <c r="I58" s="712"/>
      <c r="J58" s="712"/>
      <c r="K58" s="712"/>
      <c r="L58" s="712"/>
      <c r="M58" s="712"/>
      <c r="N58" s="712"/>
      <c r="O58" s="712"/>
      <c r="P58" s="712"/>
    </row>
    <row r="59" spans="1:16" s="709" customFormat="1" ht="12.75" customHeight="1">
      <c r="A59" s="715"/>
      <c r="B59" s="715"/>
      <c r="C59" s="1340" t="s">
        <v>1011</v>
      </c>
      <c r="D59" s="1464"/>
      <c r="E59" s="715"/>
      <c r="F59" s="712">
        <f>SUM(G59:P59)</f>
        <v>602</v>
      </c>
      <c r="G59" s="713">
        <v>45</v>
      </c>
      <c r="H59" s="713">
        <v>16</v>
      </c>
      <c r="I59" s="713">
        <v>11</v>
      </c>
      <c r="J59" s="713">
        <v>0</v>
      </c>
      <c r="K59" s="713">
        <v>129</v>
      </c>
      <c r="L59" s="713">
        <v>0</v>
      </c>
      <c r="M59" s="713">
        <v>114</v>
      </c>
      <c r="N59" s="713">
        <v>191</v>
      </c>
      <c r="O59" s="713">
        <v>96</v>
      </c>
      <c r="P59" s="713">
        <v>0</v>
      </c>
    </row>
    <row r="60" spans="1:16" s="709" customFormat="1" ht="7.5" customHeight="1">
      <c r="A60" s="724"/>
      <c r="B60" s="724"/>
      <c r="C60" s="724"/>
      <c r="D60" s="724"/>
      <c r="E60" s="715"/>
      <c r="F60" s="712"/>
      <c r="G60" s="712"/>
      <c r="H60" s="712"/>
      <c r="I60" s="712"/>
      <c r="J60" s="712"/>
      <c r="K60" s="712"/>
      <c r="L60" s="712"/>
      <c r="M60" s="712"/>
      <c r="N60" s="712"/>
      <c r="O60" s="712"/>
      <c r="P60" s="712"/>
    </row>
    <row r="61" spans="1:22" s="709" customFormat="1" ht="6" customHeight="1">
      <c r="A61" s="708" t="s">
        <v>408</v>
      </c>
      <c r="B61" s="715"/>
      <c r="C61" s="725"/>
      <c r="D61" s="725"/>
      <c r="E61" s="725"/>
      <c r="F61" s="725"/>
      <c r="G61" s="725"/>
      <c r="H61" s="725"/>
      <c r="I61" s="725"/>
      <c r="J61" s="725"/>
      <c r="K61" s="725"/>
      <c r="L61" s="715"/>
      <c r="M61" s="715"/>
      <c r="N61" s="715"/>
      <c r="O61" s="715"/>
      <c r="P61" s="715"/>
      <c r="Q61" s="726"/>
      <c r="R61" s="726"/>
      <c r="S61" s="726"/>
      <c r="T61" s="726"/>
      <c r="U61" s="726"/>
      <c r="V61" s="726"/>
    </row>
    <row r="62" spans="1:29" s="709" customFormat="1" ht="11.25" customHeight="1">
      <c r="A62" s="1466" t="s">
        <v>1007</v>
      </c>
      <c r="B62" s="1466"/>
      <c r="C62" s="1466"/>
      <c r="D62" s="1466"/>
      <c r="E62" s="1466"/>
      <c r="F62" s="1466"/>
      <c r="G62" s="1466"/>
      <c r="H62" s="1466"/>
      <c r="I62" s="1466"/>
      <c r="J62" s="1466"/>
      <c r="K62" s="1466"/>
      <c r="L62" s="1466"/>
      <c r="M62" s="1466"/>
      <c r="N62" s="1466"/>
      <c r="O62" s="1466"/>
      <c r="P62" s="1466"/>
      <c r="Q62" s="727"/>
      <c r="R62" s="727"/>
      <c r="S62" s="727"/>
      <c r="T62" s="727"/>
      <c r="U62" s="727"/>
      <c r="V62" s="727"/>
      <c r="W62" s="727"/>
      <c r="X62" s="727"/>
      <c r="Y62" s="727"/>
      <c r="Z62" s="727"/>
      <c r="AA62" s="727"/>
      <c r="AB62" s="727"/>
      <c r="AC62" s="727"/>
    </row>
    <row r="63" spans="1:29" s="709" customFormat="1" ht="11.25">
      <c r="A63" s="1466"/>
      <c r="B63" s="1466"/>
      <c r="C63" s="1466"/>
      <c r="D63" s="1466"/>
      <c r="E63" s="1466"/>
      <c r="F63" s="1466"/>
      <c r="G63" s="1466"/>
      <c r="H63" s="1466"/>
      <c r="I63" s="1466"/>
      <c r="J63" s="1466"/>
      <c r="K63" s="1466"/>
      <c r="L63" s="1466"/>
      <c r="M63" s="1466"/>
      <c r="N63" s="1466"/>
      <c r="O63" s="1466"/>
      <c r="P63" s="1466"/>
      <c r="Q63" s="727"/>
      <c r="R63" s="727"/>
      <c r="S63" s="727"/>
      <c r="T63" s="727"/>
      <c r="U63" s="727"/>
      <c r="V63" s="727"/>
      <c r="W63" s="727"/>
      <c r="X63" s="727"/>
      <c r="Y63" s="727"/>
      <c r="Z63" s="727"/>
      <c r="AA63" s="727"/>
      <c r="AB63" s="727"/>
      <c r="AC63" s="727"/>
    </row>
    <row r="64" spans="1:16" s="709" customFormat="1" ht="11.25">
      <c r="A64" s="1467"/>
      <c r="B64" s="1467"/>
      <c r="C64" s="1467"/>
      <c r="D64" s="1467"/>
      <c r="E64" s="1467"/>
      <c r="F64" s="1467"/>
      <c r="G64" s="1467"/>
      <c r="H64" s="1467"/>
      <c r="I64" s="1467"/>
      <c r="J64" s="1467"/>
      <c r="K64" s="1467"/>
      <c r="L64" s="1467"/>
      <c r="M64" s="1467"/>
      <c r="N64" s="1467"/>
      <c r="O64" s="1467"/>
      <c r="P64" s="1467"/>
    </row>
    <row r="65" spans="2:16" s="709" customFormat="1" ht="11.25">
      <c r="B65" s="727"/>
      <c r="C65" s="727"/>
      <c r="D65" s="727"/>
      <c r="E65" s="727"/>
      <c r="F65" s="727"/>
      <c r="G65" s="727"/>
      <c r="H65" s="727"/>
      <c r="I65" s="727"/>
      <c r="J65" s="727"/>
      <c r="K65" s="727"/>
      <c r="L65" s="727"/>
      <c r="M65" s="727"/>
      <c r="N65" s="727"/>
      <c r="O65" s="727"/>
      <c r="P65" s="728"/>
    </row>
    <row r="66" spans="2:16" s="709" customFormat="1" ht="11.25">
      <c r="B66" s="729"/>
      <c r="C66" s="729"/>
      <c r="D66" s="727"/>
      <c r="E66" s="727"/>
      <c r="F66" s="727"/>
      <c r="G66" s="727"/>
      <c r="H66" s="727"/>
      <c r="I66" s="727"/>
      <c r="J66" s="727"/>
      <c r="K66" s="727"/>
      <c r="L66" s="727"/>
      <c r="M66" s="727"/>
      <c r="N66" s="727"/>
      <c r="O66" s="727"/>
      <c r="P66" s="728"/>
    </row>
    <row r="67" spans="2:16" s="709" customFormat="1" ht="11.25">
      <c r="B67" s="727"/>
      <c r="C67" s="727"/>
      <c r="D67" s="727"/>
      <c r="E67" s="727"/>
      <c r="F67" s="727"/>
      <c r="G67" s="727"/>
      <c r="H67" s="727"/>
      <c r="I67" s="727"/>
      <c r="J67" s="727"/>
      <c r="K67" s="727"/>
      <c r="L67" s="727"/>
      <c r="M67" s="727"/>
      <c r="N67" s="727"/>
      <c r="O67" s="727"/>
      <c r="P67" s="728"/>
    </row>
    <row r="68" spans="2:16" s="709" customFormat="1" ht="11.25">
      <c r="B68" s="729"/>
      <c r="C68" s="729"/>
      <c r="D68" s="727"/>
      <c r="E68" s="727"/>
      <c r="F68" s="727"/>
      <c r="G68" s="727"/>
      <c r="H68" s="727"/>
      <c r="I68" s="727"/>
      <c r="J68" s="727"/>
      <c r="K68" s="727"/>
      <c r="L68" s="727"/>
      <c r="M68" s="727"/>
      <c r="N68" s="727"/>
      <c r="O68" s="727"/>
      <c r="P68" s="728"/>
    </row>
    <row r="69" spans="2:16" s="709" customFormat="1" ht="11.25">
      <c r="B69" s="727"/>
      <c r="C69" s="727"/>
      <c r="D69" s="727"/>
      <c r="E69" s="727"/>
      <c r="F69" s="727"/>
      <c r="G69" s="727"/>
      <c r="H69" s="727"/>
      <c r="I69" s="727"/>
      <c r="J69" s="727"/>
      <c r="K69" s="727"/>
      <c r="L69" s="727"/>
      <c r="M69" s="727"/>
      <c r="N69" s="727"/>
      <c r="O69" s="727"/>
      <c r="P69" s="728"/>
    </row>
    <row r="70" spans="6:16" s="709" customFormat="1" ht="11.25">
      <c r="F70" s="728"/>
      <c r="G70" s="728"/>
      <c r="H70" s="728"/>
      <c r="I70" s="728"/>
      <c r="J70" s="728"/>
      <c r="K70" s="728"/>
      <c r="L70" s="728"/>
      <c r="M70" s="728"/>
      <c r="N70" s="728"/>
      <c r="O70" s="728"/>
      <c r="P70" s="728"/>
    </row>
    <row r="71" spans="6:16" s="709" customFormat="1" ht="11.25">
      <c r="F71" s="728"/>
      <c r="G71" s="728"/>
      <c r="H71" s="728"/>
      <c r="I71" s="728"/>
      <c r="J71" s="728"/>
      <c r="K71" s="728"/>
      <c r="L71" s="728"/>
      <c r="M71" s="728"/>
      <c r="N71" s="728"/>
      <c r="O71" s="728"/>
      <c r="P71" s="728"/>
    </row>
    <row r="72" spans="6:16" s="709" customFormat="1" ht="11.25">
      <c r="F72" s="728"/>
      <c r="G72" s="728"/>
      <c r="H72" s="728"/>
      <c r="I72" s="728"/>
      <c r="J72" s="728"/>
      <c r="K72" s="728"/>
      <c r="L72" s="728"/>
      <c r="M72" s="728"/>
      <c r="N72" s="728"/>
      <c r="O72" s="728"/>
      <c r="P72" s="728"/>
    </row>
    <row r="73" spans="6:16" s="709" customFormat="1" ht="11.25">
      <c r="F73" s="728"/>
      <c r="G73" s="728"/>
      <c r="H73" s="728"/>
      <c r="I73" s="728"/>
      <c r="J73" s="728"/>
      <c r="K73" s="728"/>
      <c r="L73" s="728"/>
      <c r="M73" s="728"/>
      <c r="N73" s="728"/>
      <c r="O73" s="728"/>
      <c r="P73" s="728"/>
    </row>
    <row r="74" spans="6:16" s="709" customFormat="1" ht="11.25">
      <c r="F74" s="728"/>
      <c r="G74" s="728"/>
      <c r="H74" s="728"/>
      <c r="I74" s="728"/>
      <c r="J74" s="728"/>
      <c r="K74" s="728"/>
      <c r="L74" s="728"/>
      <c r="M74" s="728"/>
      <c r="N74" s="728"/>
      <c r="O74" s="728"/>
      <c r="P74" s="728"/>
    </row>
    <row r="75" spans="6:16" s="709" customFormat="1" ht="11.25">
      <c r="F75" s="728"/>
      <c r="G75" s="728"/>
      <c r="H75" s="728"/>
      <c r="I75" s="728"/>
      <c r="J75" s="728"/>
      <c r="K75" s="728"/>
      <c r="L75" s="728"/>
      <c r="M75" s="728"/>
      <c r="N75" s="728"/>
      <c r="O75" s="728"/>
      <c r="P75" s="728"/>
    </row>
    <row r="76" spans="6:16" s="709" customFormat="1" ht="11.25">
      <c r="F76" s="728"/>
      <c r="G76" s="728"/>
      <c r="H76" s="728"/>
      <c r="I76" s="728"/>
      <c r="J76" s="728"/>
      <c r="K76" s="728"/>
      <c r="L76" s="728"/>
      <c r="M76" s="728"/>
      <c r="N76" s="728"/>
      <c r="O76" s="728"/>
      <c r="P76" s="728"/>
    </row>
    <row r="77" spans="6:16" s="709" customFormat="1" ht="11.25">
      <c r="F77" s="728"/>
      <c r="G77" s="728"/>
      <c r="H77" s="728"/>
      <c r="I77" s="728"/>
      <c r="J77" s="728"/>
      <c r="K77" s="728"/>
      <c r="L77" s="728"/>
      <c r="M77" s="728"/>
      <c r="N77" s="728"/>
      <c r="O77" s="728"/>
      <c r="P77" s="728"/>
    </row>
    <row r="78" spans="6:16" s="709" customFormat="1" ht="11.25">
      <c r="F78" s="728"/>
      <c r="G78" s="728"/>
      <c r="H78" s="728"/>
      <c r="I78" s="728"/>
      <c r="J78" s="728"/>
      <c r="K78" s="728"/>
      <c r="L78" s="728"/>
      <c r="M78" s="728"/>
      <c r="N78" s="728"/>
      <c r="O78" s="728"/>
      <c r="P78" s="728"/>
    </row>
    <row r="79" spans="6:16" s="709" customFormat="1" ht="11.25">
      <c r="F79" s="728"/>
      <c r="G79" s="728"/>
      <c r="H79" s="728"/>
      <c r="I79" s="728"/>
      <c r="J79" s="728"/>
      <c r="K79" s="728"/>
      <c r="L79" s="728"/>
      <c r="M79" s="728"/>
      <c r="N79" s="728"/>
      <c r="O79" s="728"/>
      <c r="P79" s="728"/>
    </row>
    <row r="80" spans="6:16" s="709" customFormat="1" ht="11.25">
      <c r="F80" s="728"/>
      <c r="G80" s="728"/>
      <c r="H80" s="728"/>
      <c r="I80" s="728"/>
      <c r="J80" s="728"/>
      <c r="K80" s="728"/>
      <c r="L80" s="728"/>
      <c r="M80" s="728"/>
      <c r="N80" s="728"/>
      <c r="O80" s="728"/>
      <c r="P80" s="728"/>
    </row>
    <row r="81" spans="6:16" s="709" customFormat="1" ht="11.25">
      <c r="F81" s="728"/>
      <c r="G81" s="728"/>
      <c r="H81" s="728"/>
      <c r="I81" s="728"/>
      <c r="J81" s="728"/>
      <c r="K81" s="728"/>
      <c r="L81" s="728"/>
      <c r="M81" s="728"/>
      <c r="N81" s="728"/>
      <c r="O81" s="728"/>
      <c r="P81" s="728"/>
    </row>
    <row r="82" spans="6:16" s="709" customFormat="1" ht="11.25">
      <c r="F82" s="728"/>
      <c r="G82" s="728"/>
      <c r="H82" s="728"/>
      <c r="I82" s="728"/>
      <c r="J82" s="728"/>
      <c r="K82" s="728"/>
      <c r="L82" s="728"/>
      <c r="M82" s="728"/>
      <c r="N82" s="728"/>
      <c r="O82" s="728"/>
      <c r="P82" s="728"/>
    </row>
    <row r="83" spans="6:16" s="709" customFormat="1" ht="11.25">
      <c r="F83" s="728"/>
      <c r="G83" s="728"/>
      <c r="H83" s="728"/>
      <c r="I83" s="728"/>
      <c r="J83" s="728"/>
      <c r="K83" s="728"/>
      <c r="L83" s="728"/>
      <c r="M83" s="728"/>
      <c r="N83" s="728"/>
      <c r="O83" s="728"/>
      <c r="P83" s="728"/>
    </row>
    <row r="84" spans="6:16" s="709" customFormat="1" ht="11.25">
      <c r="F84" s="728"/>
      <c r="G84" s="728"/>
      <c r="H84" s="728"/>
      <c r="I84" s="728"/>
      <c r="J84" s="728"/>
      <c r="K84" s="728"/>
      <c r="L84" s="728"/>
      <c r="M84" s="728"/>
      <c r="N84" s="728"/>
      <c r="O84" s="728"/>
      <c r="P84" s="728"/>
    </row>
    <row r="85" spans="6:16" s="709" customFormat="1" ht="11.25">
      <c r="F85" s="728"/>
      <c r="G85" s="728"/>
      <c r="H85" s="728"/>
      <c r="I85" s="728"/>
      <c r="J85" s="728"/>
      <c r="K85" s="728"/>
      <c r="L85" s="728"/>
      <c r="M85" s="728"/>
      <c r="N85" s="728"/>
      <c r="O85" s="728"/>
      <c r="P85" s="728"/>
    </row>
    <row r="86" spans="6:16" s="709" customFormat="1" ht="11.25">
      <c r="F86" s="728"/>
      <c r="G86" s="728"/>
      <c r="H86" s="728"/>
      <c r="I86" s="728"/>
      <c r="J86" s="728"/>
      <c r="K86" s="728"/>
      <c r="L86" s="728"/>
      <c r="M86" s="728"/>
      <c r="N86" s="728"/>
      <c r="O86" s="728"/>
      <c r="P86" s="728"/>
    </row>
    <row r="87" spans="6:16" s="709" customFormat="1" ht="11.25">
      <c r="F87" s="728"/>
      <c r="G87" s="728"/>
      <c r="H87" s="728"/>
      <c r="I87" s="728"/>
      <c r="J87" s="728"/>
      <c r="K87" s="728"/>
      <c r="L87" s="728"/>
      <c r="M87" s="728"/>
      <c r="N87" s="728"/>
      <c r="O87" s="728"/>
      <c r="P87" s="728"/>
    </row>
    <row r="88" spans="6:16" s="709" customFormat="1" ht="11.25">
      <c r="F88" s="728"/>
      <c r="G88" s="728"/>
      <c r="H88" s="728"/>
      <c r="I88" s="728"/>
      <c r="J88" s="728"/>
      <c r="K88" s="728"/>
      <c r="L88" s="728"/>
      <c r="M88" s="728"/>
      <c r="N88" s="728"/>
      <c r="O88" s="728"/>
      <c r="P88" s="728"/>
    </row>
    <row r="89" spans="6:16" s="709" customFormat="1" ht="11.25">
      <c r="F89" s="728"/>
      <c r="G89" s="728"/>
      <c r="H89" s="728"/>
      <c r="I89" s="728"/>
      <c r="J89" s="728"/>
      <c r="K89" s="728"/>
      <c r="L89" s="728"/>
      <c r="M89" s="728"/>
      <c r="N89" s="728"/>
      <c r="O89" s="728"/>
      <c r="P89" s="728"/>
    </row>
    <row r="90" spans="6:16" s="709" customFormat="1" ht="11.25">
      <c r="F90" s="728"/>
      <c r="G90" s="728"/>
      <c r="H90" s="728"/>
      <c r="I90" s="728"/>
      <c r="J90" s="728"/>
      <c r="K90" s="728"/>
      <c r="L90" s="728"/>
      <c r="M90" s="728"/>
      <c r="N90" s="728"/>
      <c r="O90" s="728"/>
      <c r="P90" s="728"/>
    </row>
    <row r="91" spans="6:16" s="709" customFormat="1" ht="11.25">
      <c r="F91" s="728"/>
      <c r="G91" s="728"/>
      <c r="H91" s="728"/>
      <c r="I91" s="728"/>
      <c r="J91" s="728"/>
      <c r="K91" s="728"/>
      <c r="L91" s="728"/>
      <c r="M91" s="728"/>
      <c r="N91" s="728"/>
      <c r="O91" s="728"/>
      <c r="P91" s="728"/>
    </row>
    <row r="92" spans="6:16" s="709" customFormat="1" ht="11.25">
      <c r="F92" s="728"/>
      <c r="G92" s="728"/>
      <c r="H92" s="728"/>
      <c r="I92" s="728"/>
      <c r="J92" s="728"/>
      <c r="K92" s="728"/>
      <c r="L92" s="728"/>
      <c r="M92" s="728"/>
      <c r="N92" s="728"/>
      <c r="O92" s="728"/>
      <c r="P92" s="728"/>
    </row>
    <row r="93" spans="6:16" s="709" customFormat="1" ht="11.25">
      <c r="F93" s="728"/>
      <c r="G93" s="728"/>
      <c r="H93" s="728"/>
      <c r="I93" s="728"/>
      <c r="J93" s="728"/>
      <c r="K93" s="728"/>
      <c r="L93" s="728"/>
      <c r="M93" s="728"/>
      <c r="N93" s="728"/>
      <c r="O93" s="728"/>
      <c r="P93" s="728"/>
    </row>
    <row r="94" spans="6:16" s="709" customFormat="1" ht="11.25">
      <c r="F94" s="728"/>
      <c r="G94" s="728"/>
      <c r="H94" s="728"/>
      <c r="I94" s="728"/>
      <c r="J94" s="728"/>
      <c r="K94" s="728"/>
      <c r="L94" s="728"/>
      <c r="M94" s="728"/>
      <c r="N94" s="728"/>
      <c r="O94" s="728"/>
      <c r="P94" s="728"/>
    </row>
    <row r="95" spans="6:16" s="709" customFormat="1" ht="11.25">
      <c r="F95" s="728"/>
      <c r="G95" s="728"/>
      <c r="H95" s="728"/>
      <c r="I95" s="728"/>
      <c r="J95" s="728"/>
      <c r="K95" s="728"/>
      <c r="L95" s="728"/>
      <c r="M95" s="728"/>
      <c r="N95" s="728"/>
      <c r="O95" s="728"/>
      <c r="P95" s="728"/>
    </row>
    <row r="96" spans="6:16" s="709" customFormat="1" ht="11.25">
      <c r="F96" s="728"/>
      <c r="G96" s="728"/>
      <c r="H96" s="728"/>
      <c r="I96" s="728"/>
      <c r="J96" s="728"/>
      <c r="K96" s="728"/>
      <c r="L96" s="728"/>
      <c r="M96" s="728"/>
      <c r="N96" s="728"/>
      <c r="O96" s="728"/>
      <c r="P96" s="728"/>
    </row>
    <row r="97" spans="6:16" s="709" customFormat="1" ht="11.25">
      <c r="F97" s="728"/>
      <c r="G97" s="728"/>
      <c r="H97" s="728"/>
      <c r="I97" s="728"/>
      <c r="J97" s="728"/>
      <c r="K97" s="728"/>
      <c r="L97" s="728"/>
      <c r="M97" s="728"/>
      <c r="N97" s="728"/>
      <c r="O97" s="728"/>
      <c r="P97" s="728"/>
    </row>
    <row r="98" spans="6:16" s="709" customFormat="1" ht="11.25">
      <c r="F98" s="728"/>
      <c r="G98" s="728"/>
      <c r="H98" s="728"/>
      <c r="I98" s="728"/>
      <c r="J98" s="728"/>
      <c r="K98" s="728"/>
      <c r="L98" s="728"/>
      <c r="M98" s="728"/>
      <c r="N98" s="728"/>
      <c r="O98" s="728"/>
      <c r="P98" s="728"/>
    </row>
    <row r="99" spans="6:16" s="709" customFormat="1" ht="11.25">
      <c r="F99" s="728"/>
      <c r="G99" s="728"/>
      <c r="H99" s="728"/>
      <c r="I99" s="728"/>
      <c r="J99" s="728"/>
      <c r="K99" s="728"/>
      <c r="L99" s="728"/>
      <c r="M99" s="728"/>
      <c r="N99" s="728"/>
      <c r="O99" s="728"/>
      <c r="P99" s="728"/>
    </row>
    <row r="100" spans="6:16" s="709" customFormat="1" ht="11.25">
      <c r="F100" s="728"/>
      <c r="G100" s="728"/>
      <c r="H100" s="728"/>
      <c r="I100" s="728"/>
      <c r="J100" s="728"/>
      <c r="K100" s="728"/>
      <c r="L100" s="728"/>
      <c r="M100" s="728"/>
      <c r="N100" s="728"/>
      <c r="O100" s="728"/>
      <c r="P100" s="728"/>
    </row>
    <row r="101" spans="6:16" s="709" customFormat="1" ht="11.25">
      <c r="F101" s="728"/>
      <c r="G101" s="728"/>
      <c r="H101" s="728"/>
      <c r="I101" s="728"/>
      <c r="J101" s="728"/>
      <c r="K101" s="728"/>
      <c r="L101" s="728"/>
      <c r="M101" s="728"/>
      <c r="N101" s="728"/>
      <c r="O101" s="728"/>
      <c r="P101" s="728"/>
    </row>
    <row r="102" spans="6:16" s="709" customFormat="1" ht="11.25">
      <c r="F102" s="728"/>
      <c r="G102" s="728"/>
      <c r="H102" s="728"/>
      <c r="I102" s="728"/>
      <c r="J102" s="728"/>
      <c r="K102" s="728"/>
      <c r="L102" s="728"/>
      <c r="M102" s="728"/>
      <c r="N102" s="728"/>
      <c r="O102" s="728"/>
      <c r="P102" s="728"/>
    </row>
    <row r="103" spans="6:16" s="709" customFormat="1" ht="11.25">
      <c r="F103" s="728"/>
      <c r="G103" s="728"/>
      <c r="H103" s="728"/>
      <c r="I103" s="728"/>
      <c r="J103" s="728"/>
      <c r="K103" s="728"/>
      <c r="L103" s="728"/>
      <c r="M103" s="728"/>
      <c r="N103" s="728"/>
      <c r="O103" s="728"/>
      <c r="P103" s="728"/>
    </row>
    <row r="104" spans="6:16" s="709" customFormat="1" ht="11.25">
      <c r="F104" s="728"/>
      <c r="G104" s="728"/>
      <c r="H104" s="728"/>
      <c r="I104" s="728"/>
      <c r="J104" s="728"/>
      <c r="K104" s="728"/>
      <c r="L104" s="728"/>
      <c r="M104" s="728"/>
      <c r="N104" s="728"/>
      <c r="O104" s="728"/>
      <c r="P104" s="728"/>
    </row>
    <row r="105" spans="6:16" s="709" customFormat="1" ht="11.25">
      <c r="F105" s="728"/>
      <c r="G105" s="728"/>
      <c r="H105" s="728"/>
      <c r="I105" s="728"/>
      <c r="J105" s="728"/>
      <c r="K105" s="728"/>
      <c r="L105" s="728"/>
      <c r="M105" s="728"/>
      <c r="N105" s="728"/>
      <c r="O105" s="728"/>
      <c r="P105" s="728"/>
    </row>
    <row r="106" spans="6:16" s="709" customFormat="1" ht="11.25">
      <c r="F106" s="728"/>
      <c r="G106" s="728"/>
      <c r="H106" s="728"/>
      <c r="I106" s="728"/>
      <c r="J106" s="728"/>
      <c r="K106" s="728"/>
      <c r="L106" s="728"/>
      <c r="M106" s="728"/>
      <c r="N106" s="728"/>
      <c r="O106" s="728"/>
      <c r="P106" s="728"/>
    </row>
    <row r="107" spans="6:16" s="709" customFormat="1" ht="11.25">
      <c r="F107" s="728"/>
      <c r="G107" s="728"/>
      <c r="H107" s="728"/>
      <c r="I107" s="728"/>
      <c r="J107" s="728"/>
      <c r="K107" s="728"/>
      <c r="L107" s="728"/>
      <c r="M107" s="728"/>
      <c r="N107" s="728"/>
      <c r="O107" s="728"/>
      <c r="P107" s="728"/>
    </row>
    <row r="108" spans="6:16" s="709" customFormat="1" ht="11.25">
      <c r="F108" s="728"/>
      <c r="G108" s="728"/>
      <c r="H108" s="728"/>
      <c r="I108" s="728"/>
      <c r="J108" s="728"/>
      <c r="K108" s="728"/>
      <c r="L108" s="728"/>
      <c r="M108" s="728"/>
      <c r="N108" s="728"/>
      <c r="O108" s="728"/>
      <c r="P108" s="728"/>
    </row>
    <row r="109" spans="6:16" s="709" customFormat="1" ht="11.25">
      <c r="F109" s="728"/>
      <c r="G109" s="728"/>
      <c r="H109" s="728"/>
      <c r="I109" s="728"/>
      <c r="J109" s="728"/>
      <c r="K109" s="728"/>
      <c r="L109" s="728"/>
      <c r="M109" s="728"/>
      <c r="N109" s="728"/>
      <c r="O109" s="728"/>
      <c r="P109" s="728"/>
    </row>
    <row r="110" spans="6:16" s="709" customFormat="1" ht="11.25">
      <c r="F110" s="728"/>
      <c r="G110" s="728"/>
      <c r="H110" s="728"/>
      <c r="I110" s="728"/>
      <c r="J110" s="728"/>
      <c r="K110" s="728"/>
      <c r="L110" s="728"/>
      <c r="M110" s="728"/>
      <c r="N110" s="728"/>
      <c r="O110" s="728"/>
      <c r="P110" s="728"/>
    </row>
    <row r="111" spans="6:16" s="709" customFormat="1" ht="11.25">
      <c r="F111" s="728"/>
      <c r="G111" s="728"/>
      <c r="H111" s="728"/>
      <c r="I111" s="728"/>
      <c r="J111" s="728"/>
      <c r="K111" s="728"/>
      <c r="L111" s="728"/>
      <c r="M111" s="728"/>
      <c r="N111" s="728"/>
      <c r="O111" s="728"/>
      <c r="P111" s="728"/>
    </row>
    <row r="112" spans="6:16" s="709" customFormat="1" ht="11.25">
      <c r="F112" s="728"/>
      <c r="G112" s="728"/>
      <c r="H112" s="728"/>
      <c r="I112" s="728"/>
      <c r="J112" s="728"/>
      <c r="K112" s="728"/>
      <c r="L112" s="728"/>
      <c r="M112" s="728"/>
      <c r="N112" s="728"/>
      <c r="O112" s="728"/>
      <c r="P112" s="728"/>
    </row>
    <row r="113" spans="6:16" s="709" customFormat="1" ht="11.25">
      <c r="F113" s="728"/>
      <c r="G113" s="728"/>
      <c r="H113" s="728"/>
      <c r="I113" s="728"/>
      <c r="J113" s="728"/>
      <c r="K113" s="728"/>
      <c r="L113" s="728"/>
      <c r="M113" s="728"/>
      <c r="N113" s="728"/>
      <c r="O113" s="728"/>
      <c r="P113" s="728"/>
    </row>
    <row r="114" spans="6:16" s="709" customFormat="1" ht="11.25">
      <c r="F114" s="728"/>
      <c r="G114" s="728"/>
      <c r="H114" s="728"/>
      <c r="I114" s="728"/>
      <c r="J114" s="728"/>
      <c r="K114" s="728"/>
      <c r="L114" s="728"/>
      <c r="M114" s="728"/>
      <c r="N114" s="728"/>
      <c r="O114" s="728"/>
      <c r="P114" s="728"/>
    </row>
    <row r="115" spans="6:16" s="709" customFormat="1" ht="11.25">
      <c r="F115" s="728"/>
      <c r="G115" s="728"/>
      <c r="H115" s="728"/>
      <c r="I115" s="728"/>
      <c r="J115" s="728"/>
      <c r="K115" s="728"/>
      <c r="L115" s="728"/>
      <c r="M115" s="728"/>
      <c r="N115" s="728"/>
      <c r="O115" s="728"/>
      <c r="P115" s="728"/>
    </row>
    <row r="116" spans="6:16" s="709" customFormat="1" ht="11.25">
      <c r="F116" s="728"/>
      <c r="G116" s="728"/>
      <c r="H116" s="728"/>
      <c r="I116" s="728"/>
      <c r="J116" s="728"/>
      <c r="K116" s="728"/>
      <c r="L116" s="728"/>
      <c r="M116" s="728"/>
      <c r="N116" s="728"/>
      <c r="O116" s="728"/>
      <c r="P116" s="728"/>
    </row>
    <row r="117" spans="6:16" s="709" customFormat="1" ht="11.25">
      <c r="F117" s="728"/>
      <c r="G117" s="728"/>
      <c r="H117" s="728"/>
      <c r="I117" s="728"/>
      <c r="J117" s="728"/>
      <c r="K117" s="728"/>
      <c r="L117" s="728"/>
      <c r="M117" s="728"/>
      <c r="N117" s="728"/>
      <c r="O117" s="728"/>
      <c r="P117" s="728"/>
    </row>
    <row r="118" spans="6:16" s="709" customFormat="1" ht="11.25">
      <c r="F118" s="728"/>
      <c r="G118" s="728"/>
      <c r="H118" s="728"/>
      <c r="I118" s="728"/>
      <c r="J118" s="728"/>
      <c r="K118" s="728"/>
      <c r="L118" s="728"/>
      <c r="M118" s="728"/>
      <c r="N118" s="728"/>
      <c r="O118" s="728"/>
      <c r="P118" s="728"/>
    </row>
    <row r="119" spans="6:16" s="709" customFormat="1" ht="11.25">
      <c r="F119" s="728"/>
      <c r="G119" s="728"/>
      <c r="H119" s="728"/>
      <c r="I119" s="728"/>
      <c r="J119" s="728"/>
      <c r="K119" s="728"/>
      <c r="L119" s="728"/>
      <c r="M119" s="728"/>
      <c r="N119" s="728"/>
      <c r="O119" s="728"/>
      <c r="P119" s="728"/>
    </row>
    <row r="120" spans="6:16" s="709" customFormat="1" ht="11.25">
      <c r="F120" s="728"/>
      <c r="G120" s="728"/>
      <c r="H120" s="728"/>
      <c r="I120" s="728"/>
      <c r="J120" s="728"/>
      <c r="K120" s="728"/>
      <c r="L120" s="728"/>
      <c r="M120" s="728"/>
      <c r="N120" s="728"/>
      <c r="O120" s="728"/>
      <c r="P120" s="728"/>
    </row>
    <row r="121" spans="6:16" s="709" customFormat="1" ht="11.25">
      <c r="F121" s="728"/>
      <c r="G121" s="728"/>
      <c r="H121" s="728"/>
      <c r="I121" s="728"/>
      <c r="J121" s="728"/>
      <c r="K121" s="728"/>
      <c r="L121" s="728"/>
      <c r="M121" s="728"/>
      <c r="N121" s="728"/>
      <c r="O121" s="728"/>
      <c r="P121" s="728"/>
    </row>
    <row r="122" spans="6:16" s="709" customFormat="1" ht="11.25">
      <c r="F122" s="728"/>
      <c r="G122" s="728"/>
      <c r="H122" s="728"/>
      <c r="I122" s="728"/>
      <c r="J122" s="728"/>
      <c r="K122" s="728"/>
      <c r="L122" s="728"/>
      <c r="M122" s="728"/>
      <c r="N122" s="728"/>
      <c r="O122" s="728"/>
      <c r="P122" s="728"/>
    </row>
    <row r="123" spans="6:16" s="709" customFormat="1" ht="11.25">
      <c r="F123" s="728"/>
      <c r="G123" s="728"/>
      <c r="H123" s="728"/>
      <c r="I123" s="728"/>
      <c r="J123" s="728"/>
      <c r="K123" s="728"/>
      <c r="L123" s="728"/>
      <c r="M123" s="728"/>
      <c r="N123" s="728"/>
      <c r="O123" s="728"/>
      <c r="P123" s="728"/>
    </row>
    <row r="124" spans="6:16" s="709" customFormat="1" ht="11.25">
      <c r="F124" s="728"/>
      <c r="G124" s="728"/>
      <c r="H124" s="728"/>
      <c r="I124" s="728"/>
      <c r="J124" s="728"/>
      <c r="K124" s="728"/>
      <c r="L124" s="728"/>
      <c r="M124" s="728"/>
      <c r="N124" s="728"/>
      <c r="O124" s="728"/>
      <c r="P124" s="728"/>
    </row>
    <row r="125" spans="6:16" s="709" customFormat="1" ht="11.25">
      <c r="F125" s="728"/>
      <c r="G125" s="728"/>
      <c r="H125" s="728"/>
      <c r="I125" s="728"/>
      <c r="J125" s="728"/>
      <c r="K125" s="728"/>
      <c r="L125" s="728"/>
      <c r="M125" s="728"/>
      <c r="N125" s="728"/>
      <c r="O125" s="728"/>
      <c r="P125" s="728"/>
    </row>
    <row r="126" spans="6:16" s="709" customFormat="1" ht="11.25">
      <c r="F126" s="728"/>
      <c r="G126" s="728"/>
      <c r="H126" s="728"/>
      <c r="I126" s="728"/>
      <c r="J126" s="728"/>
      <c r="K126" s="728"/>
      <c r="L126" s="728"/>
      <c r="M126" s="728"/>
      <c r="N126" s="728"/>
      <c r="O126" s="728"/>
      <c r="P126" s="728"/>
    </row>
    <row r="127" spans="6:16" s="709" customFormat="1" ht="11.25">
      <c r="F127" s="728"/>
      <c r="G127" s="728"/>
      <c r="H127" s="728"/>
      <c r="I127" s="728"/>
      <c r="J127" s="728"/>
      <c r="K127" s="728"/>
      <c r="L127" s="728"/>
      <c r="M127" s="728"/>
      <c r="N127" s="728"/>
      <c r="O127" s="728"/>
      <c r="P127" s="728"/>
    </row>
    <row r="128" spans="6:16" s="709" customFormat="1" ht="11.25">
      <c r="F128" s="728"/>
      <c r="G128" s="728"/>
      <c r="H128" s="728"/>
      <c r="I128" s="728"/>
      <c r="J128" s="728"/>
      <c r="K128" s="728"/>
      <c r="L128" s="728"/>
      <c r="M128" s="728"/>
      <c r="N128" s="728"/>
      <c r="O128" s="728"/>
      <c r="P128" s="728"/>
    </row>
    <row r="129" spans="6:16" s="709" customFormat="1" ht="11.25">
      <c r="F129" s="728"/>
      <c r="G129" s="728"/>
      <c r="H129" s="728"/>
      <c r="I129" s="728"/>
      <c r="J129" s="728"/>
      <c r="K129" s="728"/>
      <c r="L129" s="728"/>
      <c r="M129" s="728"/>
      <c r="N129" s="728"/>
      <c r="O129" s="728"/>
      <c r="P129" s="728"/>
    </row>
    <row r="130" spans="6:16" s="709" customFormat="1" ht="11.25">
      <c r="F130" s="728"/>
      <c r="G130" s="728"/>
      <c r="H130" s="728"/>
      <c r="I130" s="728"/>
      <c r="J130" s="728"/>
      <c r="K130" s="728"/>
      <c r="L130" s="728"/>
      <c r="M130" s="728"/>
      <c r="N130" s="728"/>
      <c r="O130" s="728"/>
      <c r="P130" s="728"/>
    </row>
    <row r="131" spans="6:16" s="709" customFormat="1" ht="11.25">
      <c r="F131" s="728"/>
      <c r="G131" s="728"/>
      <c r="H131" s="728"/>
      <c r="I131" s="728"/>
      <c r="J131" s="728"/>
      <c r="K131" s="728"/>
      <c r="L131" s="728"/>
      <c r="M131" s="728"/>
      <c r="N131" s="728"/>
      <c r="O131" s="728"/>
      <c r="P131" s="728"/>
    </row>
    <row r="132" spans="6:16" s="709" customFormat="1" ht="11.25">
      <c r="F132" s="728"/>
      <c r="G132" s="728"/>
      <c r="H132" s="728"/>
      <c r="I132" s="728"/>
      <c r="J132" s="728"/>
      <c r="K132" s="728"/>
      <c r="L132" s="728"/>
      <c r="M132" s="728"/>
      <c r="N132" s="728"/>
      <c r="O132" s="728"/>
      <c r="P132" s="728"/>
    </row>
    <row r="133" spans="6:16" s="709" customFormat="1" ht="11.25">
      <c r="F133" s="728"/>
      <c r="G133" s="728"/>
      <c r="H133" s="728"/>
      <c r="I133" s="728"/>
      <c r="J133" s="728"/>
      <c r="K133" s="728"/>
      <c r="L133" s="728"/>
      <c r="M133" s="728"/>
      <c r="N133" s="728"/>
      <c r="O133" s="728"/>
      <c r="P133" s="728"/>
    </row>
    <row r="134" spans="6:16" s="709" customFormat="1" ht="11.25">
      <c r="F134" s="728"/>
      <c r="G134" s="728"/>
      <c r="H134" s="728"/>
      <c r="I134" s="728"/>
      <c r="J134" s="728"/>
      <c r="K134" s="728"/>
      <c r="L134" s="728"/>
      <c r="M134" s="728"/>
      <c r="N134" s="728"/>
      <c r="O134" s="728"/>
      <c r="P134" s="728"/>
    </row>
    <row r="135" spans="6:16" s="709" customFormat="1" ht="11.25">
      <c r="F135" s="728"/>
      <c r="G135" s="728"/>
      <c r="H135" s="728"/>
      <c r="I135" s="728"/>
      <c r="J135" s="728"/>
      <c r="K135" s="728"/>
      <c r="L135" s="728"/>
      <c r="M135" s="728"/>
      <c r="N135" s="728"/>
      <c r="O135" s="728"/>
      <c r="P135" s="728"/>
    </row>
    <row r="136" spans="6:16" s="709" customFormat="1" ht="11.25">
      <c r="F136" s="728"/>
      <c r="G136" s="728"/>
      <c r="H136" s="728"/>
      <c r="I136" s="728"/>
      <c r="J136" s="728"/>
      <c r="K136" s="728"/>
      <c r="L136" s="728"/>
      <c r="M136" s="728"/>
      <c r="N136" s="728"/>
      <c r="O136" s="728"/>
      <c r="P136" s="728"/>
    </row>
    <row r="137" spans="6:16" s="709" customFormat="1" ht="11.25">
      <c r="F137" s="728"/>
      <c r="G137" s="728"/>
      <c r="H137" s="728"/>
      <c r="I137" s="728"/>
      <c r="J137" s="728"/>
      <c r="K137" s="728"/>
      <c r="L137" s="728"/>
      <c r="M137" s="728"/>
      <c r="N137" s="728"/>
      <c r="O137" s="728"/>
      <c r="P137" s="728"/>
    </row>
    <row r="138" spans="6:16" s="709" customFormat="1" ht="11.25">
      <c r="F138" s="728"/>
      <c r="G138" s="728"/>
      <c r="H138" s="728"/>
      <c r="I138" s="728"/>
      <c r="J138" s="728"/>
      <c r="K138" s="728"/>
      <c r="L138" s="728"/>
      <c r="M138" s="728"/>
      <c r="N138" s="728"/>
      <c r="O138" s="728"/>
      <c r="P138" s="728"/>
    </row>
    <row r="139" spans="6:16" s="709" customFormat="1" ht="11.25">
      <c r="F139" s="728"/>
      <c r="G139" s="728"/>
      <c r="H139" s="728"/>
      <c r="I139" s="728"/>
      <c r="J139" s="728"/>
      <c r="K139" s="728"/>
      <c r="L139" s="728"/>
      <c r="M139" s="728"/>
      <c r="N139" s="728"/>
      <c r="O139" s="728"/>
      <c r="P139" s="728"/>
    </row>
    <row r="140" spans="6:16" s="709" customFormat="1" ht="11.25">
      <c r="F140" s="728"/>
      <c r="G140" s="728"/>
      <c r="H140" s="728"/>
      <c r="I140" s="728"/>
      <c r="J140" s="728"/>
      <c r="K140" s="728"/>
      <c r="L140" s="728"/>
      <c r="M140" s="728"/>
      <c r="N140" s="728"/>
      <c r="O140" s="728"/>
      <c r="P140" s="728"/>
    </row>
    <row r="141" spans="6:16" s="709" customFormat="1" ht="11.25">
      <c r="F141" s="728"/>
      <c r="G141" s="728"/>
      <c r="H141" s="728"/>
      <c r="I141" s="728"/>
      <c r="J141" s="728"/>
      <c r="K141" s="728"/>
      <c r="L141" s="728"/>
      <c r="M141" s="728"/>
      <c r="N141" s="728"/>
      <c r="O141" s="728"/>
      <c r="P141" s="728"/>
    </row>
    <row r="142" spans="6:16" s="709" customFormat="1" ht="11.25">
      <c r="F142" s="728"/>
      <c r="G142" s="728"/>
      <c r="H142" s="728"/>
      <c r="I142" s="728"/>
      <c r="J142" s="728"/>
      <c r="K142" s="728"/>
      <c r="L142" s="728"/>
      <c r="M142" s="728"/>
      <c r="N142" s="728"/>
      <c r="O142" s="728"/>
      <c r="P142" s="728"/>
    </row>
    <row r="143" spans="6:16" s="709" customFormat="1" ht="11.25">
      <c r="F143" s="728"/>
      <c r="G143" s="728"/>
      <c r="H143" s="728"/>
      <c r="I143" s="728"/>
      <c r="J143" s="728"/>
      <c r="K143" s="728"/>
      <c r="L143" s="728"/>
      <c r="M143" s="728"/>
      <c r="N143" s="728"/>
      <c r="O143" s="728"/>
      <c r="P143" s="728"/>
    </row>
    <row r="144" spans="6:16" s="709" customFormat="1" ht="11.25">
      <c r="F144" s="728"/>
      <c r="G144" s="728"/>
      <c r="H144" s="728"/>
      <c r="I144" s="728"/>
      <c r="J144" s="728"/>
      <c r="K144" s="728"/>
      <c r="L144" s="728"/>
      <c r="M144" s="728"/>
      <c r="N144" s="728"/>
      <c r="O144" s="728"/>
      <c r="P144" s="728"/>
    </row>
    <row r="145" spans="6:16" s="709" customFormat="1" ht="11.25">
      <c r="F145" s="728"/>
      <c r="G145" s="728"/>
      <c r="H145" s="728"/>
      <c r="I145" s="728"/>
      <c r="J145" s="728"/>
      <c r="K145" s="728"/>
      <c r="L145" s="728"/>
      <c r="M145" s="728"/>
      <c r="N145" s="728"/>
      <c r="O145" s="728"/>
      <c r="P145" s="728"/>
    </row>
    <row r="146" spans="6:16" s="709" customFormat="1" ht="11.25">
      <c r="F146" s="728"/>
      <c r="G146" s="728"/>
      <c r="H146" s="728"/>
      <c r="I146" s="728"/>
      <c r="J146" s="728"/>
      <c r="K146" s="728"/>
      <c r="L146" s="728"/>
      <c r="M146" s="728"/>
      <c r="N146" s="728"/>
      <c r="O146" s="728"/>
      <c r="P146" s="728"/>
    </row>
    <row r="147" spans="6:16" s="709" customFormat="1" ht="11.25">
      <c r="F147" s="728"/>
      <c r="G147" s="728"/>
      <c r="H147" s="728"/>
      <c r="I147" s="728"/>
      <c r="J147" s="728"/>
      <c r="K147" s="728"/>
      <c r="L147" s="728"/>
      <c r="M147" s="728"/>
      <c r="N147" s="728"/>
      <c r="O147" s="728"/>
      <c r="P147" s="728"/>
    </row>
    <row r="148" spans="6:16" s="709" customFormat="1" ht="11.25">
      <c r="F148" s="728"/>
      <c r="G148" s="728"/>
      <c r="H148" s="728"/>
      <c r="I148" s="728"/>
      <c r="J148" s="728"/>
      <c r="K148" s="728"/>
      <c r="L148" s="728"/>
      <c r="M148" s="728"/>
      <c r="N148" s="728"/>
      <c r="O148" s="728"/>
      <c r="P148" s="728"/>
    </row>
    <row r="149" spans="6:16" s="709" customFormat="1" ht="11.25">
      <c r="F149" s="728"/>
      <c r="G149" s="728"/>
      <c r="H149" s="728"/>
      <c r="I149" s="728"/>
      <c r="J149" s="728"/>
      <c r="K149" s="728"/>
      <c r="L149" s="728"/>
      <c r="M149" s="728"/>
      <c r="N149" s="728"/>
      <c r="O149" s="728"/>
      <c r="P149" s="728"/>
    </row>
    <row r="150" spans="6:16" s="709" customFormat="1" ht="11.25">
      <c r="F150" s="728"/>
      <c r="G150" s="728"/>
      <c r="H150" s="728"/>
      <c r="I150" s="728"/>
      <c r="J150" s="728"/>
      <c r="K150" s="728"/>
      <c r="L150" s="728"/>
      <c r="M150" s="728"/>
      <c r="N150" s="728"/>
      <c r="O150" s="728"/>
      <c r="P150" s="728"/>
    </row>
    <row r="151" spans="6:16" s="709" customFormat="1" ht="11.25">
      <c r="F151" s="728"/>
      <c r="G151" s="728"/>
      <c r="H151" s="728"/>
      <c r="I151" s="728"/>
      <c r="J151" s="728"/>
      <c r="K151" s="728"/>
      <c r="L151" s="728"/>
      <c r="M151" s="728"/>
      <c r="N151" s="728"/>
      <c r="O151" s="728"/>
      <c r="P151" s="728"/>
    </row>
    <row r="152" spans="6:16" s="709" customFormat="1" ht="11.25">
      <c r="F152" s="728"/>
      <c r="G152" s="728"/>
      <c r="H152" s="728"/>
      <c r="I152" s="728"/>
      <c r="J152" s="728"/>
      <c r="K152" s="728"/>
      <c r="L152" s="728"/>
      <c r="M152" s="728"/>
      <c r="N152" s="728"/>
      <c r="O152" s="728"/>
      <c r="P152" s="728"/>
    </row>
    <row r="153" spans="6:16" s="709" customFormat="1" ht="11.25">
      <c r="F153" s="728"/>
      <c r="G153" s="728"/>
      <c r="H153" s="728"/>
      <c r="I153" s="728"/>
      <c r="J153" s="728"/>
      <c r="K153" s="728"/>
      <c r="L153" s="728"/>
      <c r="M153" s="728"/>
      <c r="N153" s="728"/>
      <c r="O153" s="728"/>
      <c r="P153" s="728"/>
    </row>
    <row r="154" spans="6:16" s="709" customFormat="1" ht="11.25">
      <c r="F154" s="728"/>
      <c r="G154" s="728"/>
      <c r="H154" s="728"/>
      <c r="I154" s="728"/>
      <c r="J154" s="728"/>
      <c r="K154" s="728"/>
      <c r="L154" s="728"/>
      <c r="M154" s="728"/>
      <c r="N154" s="728"/>
      <c r="O154" s="728"/>
      <c r="P154" s="728"/>
    </row>
    <row r="155" spans="6:16" s="709" customFormat="1" ht="11.25">
      <c r="F155" s="728"/>
      <c r="G155" s="728"/>
      <c r="H155" s="728"/>
      <c r="I155" s="728"/>
      <c r="J155" s="728"/>
      <c r="K155" s="728"/>
      <c r="L155" s="728"/>
      <c r="M155" s="728"/>
      <c r="N155" s="728"/>
      <c r="O155" s="728"/>
      <c r="P155" s="728"/>
    </row>
    <row r="156" spans="6:16" s="709" customFormat="1" ht="11.25">
      <c r="F156" s="728"/>
      <c r="G156" s="728"/>
      <c r="H156" s="728"/>
      <c r="I156" s="728"/>
      <c r="J156" s="728"/>
      <c r="K156" s="728"/>
      <c r="L156" s="728"/>
      <c r="M156" s="728"/>
      <c r="N156" s="728"/>
      <c r="O156" s="728"/>
      <c r="P156" s="728"/>
    </row>
    <row r="157" spans="6:16" s="709" customFormat="1" ht="11.25">
      <c r="F157" s="728"/>
      <c r="G157" s="728"/>
      <c r="H157" s="728"/>
      <c r="I157" s="728"/>
      <c r="J157" s="728"/>
      <c r="K157" s="728"/>
      <c r="L157" s="728"/>
      <c r="M157" s="728"/>
      <c r="N157" s="728"/>
      <c r="O157" s="728"/>
      <c r="P157" s="728"/>
    </row>
    <row r="158" spans="6:16" s="709" customFormat="1" ht="11.25">
      <c r="F158" s="728"/>
      <c r="G158" s="728"/>
      <c r="H158" s="728"/>
      <c r="I158" s="728"/>
      <c r="J158" s="728"/>
      <c r="K158" s="728"/>
      <c r="L158" s="728"/>
      <c r="M158" s="728"/>
      <c r="N158" s="728"/>
      <c r="O158" s="728"/>
      <c r="P158" s="728"/>
    </row>
    <row r="159" spans="6:16" s="709" customFormat="1" ht="11.25">
      <c r="F159" s="728"/>
      <c r="G159" s="728"/>
      <c r="H159" s="728"/>
      <c r="I159" s="728"/>
      <c r="J159" s="728"/>
      <c r="K159" s="728"/>
      <c r="L159" s="728"/>
      <c r="M159" s="728"/>
      <c r="N159" s="728"/>
      <c r="O159" s="728"/>
      <c r="P159" s="728"/>
    </row>
    <row r="160" spans="6:16" s="709" customFormat="1" ht="11.25">
      <c r="F160" s="728"/>
      <c r="G160" s="728"/>
      <c r="H160" s="728"/>
      <c r="I160" s="728"/>
      <c r="J160" s="728"/>
      <c r="K160" s="728"/>
      <c r="L160" s="728"/>
      <c r="M160" s="728"/>
      <c r="N160" s="728"/>
      <c r="O160" s="728"/>
      <c r="P160" s="728"/>
    </row>
    <row r="161" spans="6:16" s="709" customFormat="1" ht="11.25">
      <c r="F161" s="728"/>
      <c r="G161" s="728"/>
      <c r="H161" s="728"/>
      <c r="I161" s="728"/>
      <c r="J161" s="728"/>
      <c r="K161" s="728"/>
      <c r="L161" s="728"/>
      <c r="M161" s="728"/>
      <c r="N161" s="728"/>
      <c r="O161" s="728"/>
      <c r="P161" s="728"/>
    </row>
    <row r="162" spans="6:16" s="709" customFormat="1" ht="11.25">
      <c r="F162" s="728"/>
      <c r="G162" s="728"/>
      <c r="H162" s="728"/>
      <c r="I162" s="728"/>
      <c r="J162" s="728"/>
      <c r="K162" s="728"/>
      <c r="L162" s="728"/>
      <c r="M162" s="728"/>
      <c r="N162" s="728"/>
      <c r="O162" s="728"/>
      <c r="P162" s="728"/>
    </row>
    <row r="163" spans="6:16" s="709" customFormat="1" ht="11.25">
      <c r="F163" s="728"/>
      <c r="G163" s="728"/>
      <c r="H163" s="728"/>
      <c r="I163" s="728"/>
      <c r="J163" s="728"/>
      <c r="K163" s="728"/>
      <c r="L163" s="728"/>
      <c r="M163" s="728"/>
      <c r="N163" s="728"/>
      <c r="O163" s="728"/>
      <c r="P163" s="728"/>
    </row>
    <row r="164" spans="6:16" s="709" customFormat="1" ht="11.25">
      <c r="F164" s="728"/>
      <c r="G164" s="728"/>
      <c r="H164" s="728"/>
      <c r="I164" s="728"/>
      <c r="J164" s="728"/>
      <c r="K164" s="728"/>
      <c r="L164" s="728"/>
      <c r="M164" s="728"/>
      <c r="N164" s="728"/>
      <c r="O164" s="728"/>
      <c r="P164" s="728"/>
    </row>
    <row r="165" spans="6:16" s="709" customFormat="1" ht="11.25">
      <c r="F165" s="728"/>
      <c r="G165" s="728"/>
      <c r="H165" s="728"/>
      <c r="I165" s="728"/>
      <c r="J165" s="728"/>
      <c r="K165" s="728"/>
      <c r="L165" s="728"/>
      <c r="M165" s="728"/>
      <c r="N165" s="728"/>
      <c r="O165" s="728"/>
      <c r="P165" s="728"/>
    </row>
    <row r="166" spans="6:16" s="709" customFormat="1" ht="11.25">
      <c r="F166" s="728"/>
      <c r="G166" s="728"/>
      <c r="H166" s="728"/>
      <c r="I166" s="728"/>
      <c r="J166" s="728"/>
      <c r="K166" s="728"/>
      <c r="L166" s="728"/>
      <c r="M166" s="728"/>
      <c r="N166" s="728"/>
      <c r="O166" s="728"/>
      <c r="P166" s="728"/>
    </row>
    <row r="167" spans="6:16" s="709" customFormat="1" ht="11.25">
      <c r="F167" s="728"/>
      <c r="G167" s="728"/>
      <c r="H167" s="728"/>
      <c r="I167" s="728"/>
      <c r="J167" s="728"/>
      <c r="K167" s="728"/>
      <c r="L167" s="728"/>
      <c r="M167" s="728"/>
      <c r="N167" s="728"/>
      <c r="O167" s="728"/>
      <c r="P167" s="728"/>
    </row>
    <row r="168" spans="6:16" s="709" customFormat="1" ht="11.25">
      <c r="F168" s="728"/>
      <c r="G168" s="728"/>
      <c r="H168" s="728"/>
      <c r="I168" s="728"/>
      <c r="J168" s="728"/>
      <c r="K168" s="728"/>
      <c r="L168" s="728"/>
      <c r="M168" s="728"/>
      <c r="N168" s="728"/>
      <c r="O168" s="728"/>
      <c r="P168" s="728"/>
    </row>
    <row r="169" spans="6:16" s="709" customFormat="1" ht="11.25">
      <c r="F169" s="728"/>
      <c r="G169" s="728"/>
      <c r="H169" s="728"/>
      <c r="I169" s="728"/>
      <c r="J169" s="728"/>
      <c r="K169" s="728"/>
      <c r="L169" s="728"/>
      <c r="M169" s="728"/>
      <c r="N169" s="728"/>
      <c r="O169" s="728"/>
      <c r="P169" s="728"/>
    </row>
    <row r="170" spans="6:16" s="709" customFormat="1" ht="11.25">
      <c r="F170" s="728"/>
      <c r="G170" s="728"/>
      <c r="H170" s="728"/>
      <c r="I170" s="728"/>
      <c r="J170" s="728"/>
      <c r="K170" s="728"/>
      <c r="L170" s="728"/>
      <c r="M170" s="728"/>
      <c r="N170" s="728"/>
      <c r="O170" s="728"/>
      <c r="P170" s="728"/>
    </row>
    <row r="171" spans="6:16" s="709" customFormat="1" ht="11.25">
      <c r="F171" s="728"/>
      <c r="G171" s="728"/>
      <c r="H171" s="728"/>
      <c r="I171" s="728"/>
      <c r="J171" s="728"/>
      <c r="K171" s="728"/>
      <c r="L171" s="728"/>
      <c r="M171" s="728"/>
      <c r="N171" s="728"/>
      <c r="O171" s="728"/>
      <c r="P171" s="728"/>
    </row>
    <row r="172" spans="6:16" s="709" customFormat="1" ht="11.25">
      <c r="F172" s="728"/>
      <c r="G172" s="728"/>
      <c r="H172" s="728"/>
      <c r="I172" s="728"/>
      <c r="J172" s="728"/>
      <c r="K172" s="728"/>
      <c r="L172" s="728"/>
      <c r="M172" s="728"/>
      <c r="N172" s="728"/>
      <c r="O172" s="728"/>
      <c r="P172" s="728"/>
    </row>
    <row r="173" spans="6:16" s="709" customFormat="1" ht="11.25">
      <c r="F173" s="728"/>
      <c r="G173" s="728"/>
      <c r="H173" s="728"/>
      <c r="I173" s="728"/>
      <c r="J173" s="728"/>
      <c r="K173" s="728"/>
      <c r="L173" s="728"/>
      <c r="M173" s="728"/>
      <c r="N173" s="728"/>
      <c r="O173" s="728"/>
      <c r="P173" s="728"/>
    </row>
    <row r="174" spans="6:16" s="709" customFormat="1" ht="11.25">
      <c r="F174" s="728"/>
      <c r="G174" s="728"/>
      <c r="H174" s="728"/>
      <c r="I174" s="728"/>
      <c r="J174" s="728"/>
      <c r="K174" s="728"/>
      <c r="L174" s="728"/>
      <c r="M174" s="728"/>
      <c r="N174" s="728"/>
      <c r="O174" s="728"/>
      <c r="P174" s="728"/>
    </row>
    <row r="175" spans="6:16" s="709" customFormat="1" ht="11.25">
      <c r="F175" s="728"/>
      <c r="G175" s="728"/>
      <c r="H175" s="728"/>
      <c r="I175" s="728"/>
      <c r="J175" s="728"/>
      <c r="K175" s="728"/>
      <c r="L175" s="728"/>
      <c r="M175" s="728"/>
      <c r="N175" s="728"/>
      <c r="O175" s="728"/>
      <c r="P175" s="728"/>
    </row>
    <row r="176" spans="6:16" s="709" customFormat="1" ht="11.25">
      <c r="F176" s="728"/>
      <c r="G176" s="728"/>
      <c r="H176" s="728"/>
      <c r="I176" s="728"/>
      <c r="J176" s="728"/>
      <c r="K176" s="728"/>
      <c r="L176" s="728"/>
      <c r="M176" s="728"/>
      <c r="N176" s="728"/>
      <c r="O176" s="728"/>
      <c r="P176" s="728"/>
    </row>
    <row r="177" spans="6:16" s="709" customFormat="1" ht="11.25">
      <c r="F177" s="728"/>
      <c r="G177" s="728"/>
      <c r="H177" s="728"/>
      <c r="I177" s="728"/>
      <c r="J177" s="728"/>
      <c r="K177" s="728"/>
      <c r="L177" s="728"/>
      <c r="M177" s="728"/>
      <c r="N177" s="728"/>
      <c r="O177" s="728"/>
      <c r="P177" s="728"/>
    </row>
    <row r="178" spans="6:16" s="709" customFormat="1" ht="11.25">
      <c r="F178" s="728"/>
      <c r="G178" s="728"/>
      <c r="H178" s="728"/>
      <c r="I178" s="728"/>
      <c r="J178" s="728"/>
      <c r="K178" s="728"/>
      <c r="L178" s="728"/>
      <c r="M178" s="728"/>
      <c r="N178" s="728"/>
      <c r="O178" s="728"/>
      <c r="P178" s="728"/>
    </row>
    <row r="179" spans="6:16" s="709" customFormat="1" ht="11.25">
      <c r="F179" s="728"/>
      <c r="G179" s="728"/>
      <c r="H179" s="728"/>
      <c r="I179" s="728"/>
      <c r="J179" s="728"/>
      <c r="K179" s="728"/>
      <c r="L179" s="728"/>
      <c r="M179" s="728"/>
      <c r="N179" s="728"/>
      <c r="O179" s="728"/>
      <c r="P179" s="728"/>
    </row>
    <row r="180" spans="6:16" s="709" customFormat="1" ht="11.25">
      <c r="F180" s="728"/>
      <c r="G180" s="728"/>
      <c r="H180" s="728"/>
      <c r="I180" s="728"/>
      <c r="J180" s="728"/>
      <c r="K180" s="728"/>
      <c r="L180" s="728"/>
      <c r="M180" s="728"/>
      <c r="N180" s="728"/>
      <c r="O180" s="728"/>
      <c r="P180" s="728"/>
    </row>
    <row r="181" spans="6:16" s="709" customFormat="1" ht="11.25">
      <c r="F181" s="728"/>
      <c r="G181" s="728"/>
      <c r="H181" s="728"/>
      <c r="I181" s="728"/>
      <c r="J181" s="728"/>
      <c r="K181" s="728"/>
      <c r="L181" s="728"/>
      <c r="M181" s="728"/>
      <c r="N181" s="728"/>
      <c r="O181" s="728"/>
      <c r="P181" s="728"/>
    </row>
    <row r="182" spans="6:16" s="709" customFormat="1" ht="11.25">
      <c r="F182" s="728"/>
      <c r="G182" s="728"/>
      <c r="H182" s="728"/>
      <c r="I182" s="728"/>
      <c r="J182" s="728"/>
      <c r="K182" s="728"/>
      <c r="L182" s="728"/>
      <c r="M182" s="728"/>
      <c r="N182" s="728"/>
      <c r="O182" s="728"/>
      <c r="P182" s="728"/>
    </row>
    <row r="183" spans="6:16" s="709" customFormat="1" ht="11.25">
      <c r="F183" s="728"/>
      <c r="G183" s="728"/>
      <c r="H183" s="728"/>
      <c r="I183" s="728"/>
      <c r="J183" s="728"/>
      <c r="K183" s="728"/>
      <c r="L183" s="728"/>
      <c r="M183" s="728"/>
      <c r="N183" s="728"/>
      <c r="O183" s="728"/>
      <c r="P183" s="728"/>
    </row>
    <row r="184" spans="6:16" s="709" customFormat="1" ht="11.25">
      <c r="F184" s="728"/>
      <c r="G184" s="728"/>
      <c r="H184" s="728"/>
      <c r="I184" s="728"/>
      <c r="J184" s="728"/>
      <c r="K184" s="728"/>
      <c r="L184" s="728"/>
      <c r="M184" s="728"/>
      <c r="N184" s="728"/>
      <c r="O184" s="728"/>
      <c r="P184" s="728"/>
    </row>
    <row r="185" spans="6:16" s="709" customFormat="1" ht="11.25">
      <c r="F185" s="728"/>
      <c r="G185" s="728"/>
      <c r="H185" s="728"/>
      <c r="I185" s="728"/>
      <c r="J185" s="728"/>
      <c r="K185" s="728"/>
      <c r="L185" s="728"/>
      <c r="M185" s="728"/>
      <c r="N185" s="728"/>
      <c r="O185" s="728"/>
      <c r="P185" s="728"/>
    </row>
    <row r="186" spans="6:16" s="709" customFormat="1" ht="11.25">
      <c r="F186" s="728"/>
      <c r="G186" s="728"/>
      <c r="H186" s="728"/>
      <c r="I186" s="728"/>
      <c r="J186" s="728"/>
      <c r="K186" s="728"/>
      <c r="L186" s="728"/>
      <c r="M186" s="728"/>
      <c r="N186" s="728"/>
      <c r="O186" s="728"/>
      <c r="P186" s="728"/>
    </row>
    <row r="187" spans="6:16" s="709" customFormat="1" ht="11.25">
      <c r="F187" s="728"/>
      <c r="G187" s="728"/>
      <c r="H187" s="728"/>
      <c r="I187" s="728"/>
      <c r="J187" s="728"/>
      <c r="K187" s="728"/>
      <c r="L187" s="728"/>
      <c r="M187" s="728"/>
      <c r="N187" s="728"/>
      <c r="O187" s="728"/>
      <c r="P187" s="728"/>
    </row>
    <row r="188" spans="6:16" s="709" customFormat="1" ht="11.25">
      <c r="F188" s="728"/>
      <c r="G188" s="728"/>
      <c r="H188" s="728"/>
      <c r="I188" s="728"/>
      <c r="J188" s="728"/>
      <c r="K188" s="728"/>
      <c r="L188" s="728"/>
      <c r="M188" s="728"/>
      <c r="N188" s="728"/>
      <c r="O188" s="728"/>
      <c r="P188" s="728"/>
    </row>
    <row r="189" spans="6:16" s="709" customFormat="1" ht="11.25">
      <c r="F189" s="728"/>
      <c r="G189" s="728"/>
      <c r="H189" s="728"/>
      <c r="I189" s="728"/>
      <c r="J189" s="728"/>
      <c r="K189" s="728"/>
      <c r="L189" s="728"/>
      <c r="M189" s="728"/>
      <c r="N189" s="728"/>
      <c r="O189" s="728"/>
      <c r="P189" s="728"/>
    </row>
    <row r="190" spans="6:16" s="709" customFormat="1" ht="11.25">
      <c r="F190" s="728"/>
      <c r="G190" s="728"/>
      <c r="H190" s="728"/>
      <c r="I190" s="728"/>
      <c r="J190" s="728"/>
      <c r="K190" s="728"/>
      <c r="L190" s="728"/>
      <c r="M190" s="728"/>
      <c r="N190" s="728"/>
      <c r="O190" s="728"/>
      <c r="P190" s="728"/>
    </row>
    <row r="191" spans="6:16" s="709" customFormat="1" ht="11.25">
      <c r="F191" s="728"/>
      <c r="G191" s="728"/>
      <c r="H191" s="728"/>
      <c r="I191" s="728"/>
      <c r="J191" s="728"/>
      <c r="K191" s="728"/>
      <c r="L191" s="728"/>
      <c r="M191" s="728"/>
      <c r="N191" s="728"/>
      <c r="O191" s="728"/>
      <c r="P191" s="728"/>
    </row>
    <row r="192" spans="6:16" s="709" customFormat="1" ht="11.25">
      <c r="F192" s="728"/>
      <c r="G192" s="728"/>
      <c r="H192" s="728"/>
      <c r="I192" s="728"/>
      <c r="J192" s="728"/>
      <c r="K192" s="728"/>
      <c r="L192" s="728"/>
      <c r="M192" s="728"/>
      <c r="N192" s="728"/>
      <c r="O192" s="728"/>
      <c r="P192" s="728"/>
    </row>
    <row r="193" spans="6:16" s="709" customFormat="1" ht="11.25">
      <c r="F193" s="728"/>
      <c r="G193" s="728"/>
      <c r="H193" s="728"/>
      <c r="I193" s="728"/>
      <c r="J193" s="728"/>
      <c r="K193" s="728"/>
      <c r="L193" s="728"/>
      <c r="M193" s="728"/>
      <c r="N193" s="728"/>
      <c r="O193" s="728"/>
      <c r="P193" s="728"/>
    </row>
    <row r="194" spans="6:16" s="709" customFormat="1" ht="11.25">
      <c r="F194" s="728"/>
      <c r="G194" s="728"/>
      <c r="H194" s="728"/>
      <c r="I194" s="728"/>
      <c r="J194" s="728"/>
      <c r="K194" s="728"/>
      <c r="L194" s="728"/>
      <c r="M194" s="728"/>
      <c r="N194" s="728"/>
      <c r="O194" s="728"/>
      <c r="P194" s="728"/>
    </row>
    <row r="195" spans="6:16" s="709" customFormat="1" ht="11.25">
      <c r="F195" s="728"/>
      <c r="G195" s="728"/>
      <c r="H195" s="728"/>
      <c r="I195" s="728"/>
      <c r="J195" s="728"/>
      <c r="K195" s="728"/>
      <c r="L195" s="728"/>
      <c r="M195" s="728"/>
      <c r="N195" s="728"/>
      <c r="O195" s="728"/>
      <c r="P195" s="728"/>
    </row>
    <row r="196" spans="6:16" s="709" customFormat="1" ht="11.25">
      <c r="F196" s="728"/>
      <c r="G196" s="728"/>
      <c r="H196" s="728"/>
      <c r="I196" s="728"/>
      <c r="J196" s="728"/>
      <c r="K196" s="728"/>
      <c r="L196" s="728"/>
      <c r="M196" s="728"/>
      <c r="N196" s="728"/>
      <c r="O196" s="728"/>
      <c r="P196" s="728"/>
    </row>
    <row r="197" spans="6:16" s="709" customFormat="1" ht="11.25">
      <c r="F197" s="728"/>
      <c r="G197" s="728"/>
      <c r="H197" s="728"/>
      <c r="I197" s="728"/>
      <c r="J197" s="728"/>
      <c r="K197" s="728"/>
      <c r="L197" s="728"/>
      <c r="M197" s="728"/>
      <c r="N197" s="728"/>
      <c r="O197" s="728"/>
      <c r="P197" s="728"/>
    </row>
    <row r="198" spans="6:16" s="709" customFormat="1" ht="11.25">
      <c r="F198" s="728"/>
      <c r="G198" s="728"/>
      <c r="H198" s="728"/>
      <c r="I198" s="728"/>
      <c r="J198" s="728"/>
      <c r="K198" s="728"/>
      <c r="L198" s="728"/>
      <c r="M198" s="728"/>
      <c r="N198" s="728"/>
      <c r="O198" s="728"/>
      <c r="P198" s="728"/>
    </row>
    <row r="199" spans="6:16" s="709" customFormat="1" ht="11.25">
      <c r="F199" s="728"/>
      <c r="G199" s="728"/>
      <c r="H199" s="728"/>
      <c r="I199" s="728"/>
      <c r="J199" s="728"/>
      <c r="K199" s="728"/>
      <c r="L199" s="728"/>
      <c r="M199" s="728"/>
      <c r="N199" s="728"/>
      <c r="O199" s="728"/>
      <c r="P199" s="728"/>
    </row>
    <row r="200" spans="6:16" s="709" customFormat="1" ht="11.25">
      <c r="F200" s="728"/>
      <c r="G200" s="728"/>
      <c r="H200" s="728"/>
      <c r="I200" s="728"/>
      <c r="J200" s="728"/>
      <c r="K200" s="728"/>
      <c r="L200" s="728"/>
      <c r="M200" s="728"/>
      <c r="N200" s="728"/>
      <c r="O200" s="728"/>
      <c r="P200" s="728"/>
    </row>
    <row r="201" spans="6:16" s="709" customFormat="1" ht="11.25">
      <c r="F201" s="728"/>
      <c r="G201" s="728"/>
      <c r="H201" s="728"/>
      <c r="I201" s="728"/>
      <c r="J201" s="728"/>
      <c r="K201" s="728"/>
      <c r="L201" s="728"/>
      <c r="M201" s="728"/>
      <c r="N201" s="728"/>
      <c r="O201" s="728"/>
      <c r="P201" s="728"/>
    </row>
    <row r="202" spans="6:16" s="709" customFormat="1" ht="11.25">
      <c r="F202" s="728"/>
      <c r="G202" s="728"/>
      <c r="H202" s="728"/>
      <c r="I202" s="728"/>
      <c r="J202" s="728"/>
      <c r="K202" s="728"/>
      <c r="L202" s="728"/>
      <c r="M202" s="728"/>
      <c r="N202" s="728"/>
      <c r="O202" s="728"/>
      <c r="P202" s="728"/>
    </row>
    <row r="203" spans="6:16" s="709" customFormat="1" ht="11.25">
      <c r="F203" s="728"/>
      <c r="G203" s="728"/>
      <c r="H203" s="728"/>
      <c r="I203" s="728"/>
      <c r="J203" s="728"/>
      <c r="K203" s="728"/>
      <c r="L203" s="728"/>
      <c r="M203" s="728"/>
      <c r="N203" s="728"/>
      <c r="O203" s="728"/>
      <c r="P203" s="728"/>
    </row>
    <row r="204" spans="6:16" s="709" customFormat="1" ht="11.25">
      <c r="F204" s="728"/>
      <c r="G204" s="728"/>
      <c r="H204" s="728"/>
      <c r="I204" s="728"/>
      <c r="J204" s="728"/>
      <c r="K204" s="728"/>
      <c r="L204" s="728"/>
      <c r="M204" s="728"/>
      <c r="N204" s="728"/>
      <c r="O204" s="728"/>
      <c r="P204" s="728"/>
    </row>
    <row r="205" spans="6:16" s="709" customFormat="1" ht="11.25">
      <c r="F205" s="728"/>
      <c r="G205" s="728"/>
      <c r="H205" s="728"/>
      <c r="I205" s="728"/>
      <c r="J205" s="728"/>
      <c r="K205" s="728"/>
      <c r="L205" s="728"/>
      <c r="M205" s="728"/>
      <c r="N205" s="728"/>
      <c r="O205" s="728"/>
      <c r="P205" s="728"/>
    </row>
    <row r="206" spans="6:16" s="709" customFormat="1" ht="11.25">
      <c r="F206" s="728"/>
      <c r="G206" s="728"/>
      <c r="H206" s="728"/>
      <c r="I206" s="728"/>
      <c r="J206" s="728"/>
      <c r="K206" s="728"/>
      <c r="L206" s="728"/>
      <c r="M206" s="728"/>
      <c r="N206" s="728"/>
      <c r="O206" s="728"/>
      <c r="P206" s="728"/>
    </row>
    <row r="207" spans="6:16" s="709" customFormat="1" ht="11.25">
      <c r="F207" s="728"/>
      <c r="G207" s="728"/>
      <c r="H207" s="728"/>
      <c r="I207" s="728"/>
      <c r="J207" s="728"/>
      <c r="K207" s="728"/>
      <c r="L207" s="728"/>
      <c r="M207" s="728"/>
      <c r="N207" s="728"/>
      <c r="O207" s="728"/>
      <c r="P207" s="728"/>
    </row>
    <row r="208" spans="6:16" s="709" customFormat="1" ht="11.25">
      <c r="F208" s="728"/>
      <c r="G208" s="728"/>
      <c r="H208" s="728"/>
      <c r="I208" s="728"/>
      <c r="J208" s="728"/>
      <c r="K208" s="728"/>
      <c r="L208" s="728"/>
      <c r="M208" s="728"/>
      <c r="N208" s="728"/>
      <c r="O208" s="728"/>
      <c r="P208" s="728"/>
    </row>
    <row r="209" spans="6:16" s="709" customFormat="1" ht="11.25">
      <c r="F209" s="728"/>
      <c r="G209" s="728"/>
      <c r="H209" s="728"/>
      <c r="I209" s="728"/>
      <c r="J209" s="728"/>
      <c r="K209" s="728"/>
      <c r="L209" s="728"/>
      <c r="M209" s="728"/>
      <c r="N209" s="728"/>
      <c r="O209" s="728"/>
      <c r="P209" s="728"/>
    </row>
    <row r="210" spans="6:16" s="709" customFormat="1" ht="11.25">
      <c r="F210" s="728"/>
      <c r="G210" s="728"/>
      <c r="H210" s="728"/>
      <c r="I210" s="728"/>
      <c r="J210" s="728"/>
      <c r="K210" s="728"/>
      <c r="L210" s="728"/>
      <c r="M210" s="728"/>
      <c r="N210" s="728"/>
      <c r="O210" s="728"/>
      <c r="P210" s="728"/>
    </row>
    <row r="211" spans="6:16" s="709" customFormat="1" ht="11.25">
      <c r="F211" s="728"/>
      <c r="G211" s="728"/>
      <c r="H211" s="728"/>
      <c r="I211" s="728"/>
      <c r="J211" s="728"/>
      <c r="K211" s="728"/>
      <c r="L211" s="728"/>
      <c r="M211" s="728"/>
      <c r="N211" s="728"/>
      <c r="O211" s="728"/>
      <c r="P211" s="728"/>
    </row>
    <row r="212" spans="6:16" s="709" customFormat="1" ht="11.25">
      <c r="F212" s="728"/>
      <c r="G212" s="728"/>
      <c r="H212" s="728"/>
      <c r="I212" s="728"/>
      <c r="J212" s="728"/>
      <c r="K212" s="728"/>
      <c r="L212" s="728"/>
      <c r="M212" s="728"/>
      <c r="N212" s="728"/>
      <c r="O212" s="728"/>
      <c r="P212" s="728"/>
    </row>
    <row r="213" spans="6:16" s="709" customFormat="1" ht="11.25">
      <c r="F213" s="728"/>
      <c r="G213" s="728"/>
      <c r="H213" s="728"/>
      <c r="I213" s="728"/>
      <c r="J213" s="728"/>
      <c r="K213" s="728"/>
      <c r="L213" s="728"/>
      <c r="M213" s="728"/>
      <c r="N213" s="728"/>
      <c r="O213" s="728"/>
      <c r="P213" s="728"/>
    </row>
    <row r="214" spans="6:16" s="709" customFormat="1" ht="11.25">
      <c r="F214" s="728"/>
      <c r="G214" s="728"/>
      <c r="H214" s="728"/>
      <c r="I214" s="728"/>
      <c r="J214" s="728"/>
      <c r="K214" s="728"/>
      <c r="L214" s="728"/>
      <c r="M214" s="728"/>
      <c r="N214" s="728"/>
      <c r="O214" s="728"/>
      <c r="P214" s="728"/>
    </row>
    <row r="215" spans="6:16" s="709" customFormat="1" ht="11.25">
      <c r="F215" s="728"/>
      <c r="G215" s="728"/>
      <c r="H215" s="728"/>
      <c r="I215" s="728"/>
      <c r="J215" s="728"/>
      <c r="K215" s="728"/>
      <c r="L215" s="728"/>
      <c r="M215" s="728"/>
      <c r="N215" s="728"/>
      <c r="O215" s="728"/>
      <c r="P215" s="728"/>
    </row>
    <row r="216" spans="6:16" s="709" customFormat="1" ht="11.25">
      <c r="F216" s="728"/>
      <c r="G216" s="728"/>
      <c r="H216" s="728"/>
      <c r="I216" s="728"/>
      <c r="J216" s="728"/>
      <c r="K216" s="728"/>
      <c r="L216" s="728"/>
      <c r="M216" s="728"/>
      <c r="N216" s="728"/>
      <c r="O216" s="728"/>
      <c r="P216" s="728"/>
    </row>
    <row r="217" spans="6:16" s="709" customFormat="1" ht="11.25">
      <c r="F217" s="728"/>
      <c r="G217" s="728"/>
      <c r="H217" s="728"/>
      <c r="I217" s="728"/>
      <c r="J217" s="728"/>
      <c r="K217" s="728"/>
      <c r="L217" s="728"/>
      <c r="M217" s="728"/>
      <c r="N217" s="728"/>
      <c r="O217" s="728"/>
      <c r="P217" s="728"/>
    </row>
    <row r="218" spans="6:16" s="709" customFormat="1" ht="11.25">
      <c r="F218" s="728"/>
      <c r="G218" s="728"/>
      <c r="H218" s="728"/>
      <c r="I218" s="728"/>
      <c r="J218" s="728"/>
      <c r="K218" s="728"/>
      <c r="L218" s="728"/>
      <c r="M218" s="728"/>
      <c r="N218" s="728"/>
      <c r="O218" s="728"/>
      <c r="P218" s="728"/>
    </row>
    <row r="219" spans="6:16" s="709" customFormat="1" ht="11.25">
      <c r="F219" s="728"/>
      <c r="G219" s="728"/>
      <c r="H219" s="728"/>
      <c r="I219" s="728"/>
      <c r="J219" s="728"/>
      <c r="K219" s="728"/>
      <c r="L219" s="728"/>
      <c r="M219" s="728"/>
      <c r="N219" s="728"/>
      <c r="O219" s="728"/>
      <c r="P219" s="728"/>
    </row>
    <row r="220" spans="6:16" s="709" customFormat="1" ht="11.25">
      <c r="F220" s="728"/>
      <c r="G220" s="728"/>
      <c r="H220" s="728"/>
      <c r="I220" s="728"/>
      <c r="J220" s="728"/>
      <c r="K220" s="728"/>
      <c r="L220" s="728"/>
      <c r="M220" s="728"/>
      <c r="N220" s="728"/>
      <c r="O220" s="728"/>
      <c r="P220" s="728"/>
    </row>
    <row r="221" spans="6:16" s="709" customFormat="1" ht="11.25">
      <c r="F221" s="728"/>
      <c r="G221" s="728"/>
      <c r="H221" s="728"/>
      <c r="I221" s="728"/>
      <c r="J221" s="728"/>
      <c r="K221" s="728"/>
      <c r="L221" s="728"/>
      <c r="M221" s="728"/>
      <c r="N221" s="728"/>
      <c r="O221" s="728"/>
      <c r="P221" s="728"/>
    </row>
    <row r="222" spans="6:16" s="709" customFormat="1" ht="11.25">
      <c r="F222" s="728"/>
      <c r="G222" s="728"/>
      <c r="H222" s="728"/>
      <c r="I222" s="728"/>
      <c r="J222" s="728"/>
      <c r="K222" s="728"/>
      <c r="L222" s="728"/>
      <c r="M222" s="728"/>
      <c r="N222" s="728"/>
      <c r="O222" s="728"/>
      <c r="P222" s="728"/>
    </row>
    <row r="223" spans="6:16" s="709" customFormat="1" ht="11.25">
      <c r="F223" s="728"/>
      <c r="G223" s="728"/>
      <c r="H223" s="728"/>
      <c r="I223" s="728"/>
      <c r="J223" s="728"/>
      <c r="K223" s="728"/>
      <c r="L223" s="728"/>
      <c r="M223" s="728"/>
      <c r="N223" s="728"/>
      <c r="O223" s="728"/>
      <c r="P223" s="728"/>
    </row>
    <row r="224" spans="6:16" s="709" customFormat="1" ht="11.25">
      <c r="F224" s="728"/>
      <c r="G224" s="728"/>
      <c r="H224" s="728"/>
      <c r="I224" s="728"/>
      <c r="J224" s="728"/>
      <c r="K224" s="728"/>
      <c r="L224" s="728"/>
      <c r="M224" s="728"/>
      <c r="N224" s="728"/>
      <c r="O224" s="728"/>
      <c r="P224" s="728"/>
    </row>
    <row r="225" spans="6:16" s="709" customFormat="1" ht="11.25">
      <c r="F225" s="728"/>
      <c r="G225" s="728"/>
      <c r="H225" s="728"/>
      <c r="I225" s="728"/>
      <c r="J225" s="728"/>
      <c r="K225" s="728"/>
      <c r="L225" s="728"/>
      <c r="M225" s="728"/>
      <c r="N225" s="728"/>
      <c r="O225" s="728"/>
      <c r="P225" s="728"/>
    </row>
    <row r="226" spans="6:16" s="709" customFormat="1" ht="11.25">
      <c r="F226" s="728"/>
      <c r="G226" s="728"/>
      <c r="H226" s="728"/>
      <c r="I226" s="728"/>
      <c r="J226" s="728"/>
      <c r="K226" s="728"/>
      <c r="L226" s="728"/>
      <c r="M226" s="728"/>
      <c r="N226" s="728"/>
      <c r="O226" s="728"/>
      <c r="P226" s="728"/>
    </row>
    <row r="227" spans="6:16" s="709" customFormat="1" ht="11.25">
      <c r="F227" s="728"/>
      <c r="G227" s="728"/>
      <c r="H227" s="728"/>
      <c r="I227" s="728"/>
      <c r="J227" s="728"/>
      <c r="K227" s="728"/>
      <c r="L227" s="728"/>
      <c r="M227" s="728"/>
      <c r="N227" s="728"/>
      <c r="O227" s="728"/>
      <c r="P227" s="728"/>
    </row>
    <row r="228" spans="6:16" s="709" customFormat="1" ht="11.25">
      <c r="F228" s="728"/>
      <c r="G228" s="728"/>
      <c r="H228" s="728"/>
      <c r="I228" s="728"/>
      <c r="J228" s="728"/>
      <c r="K228" s="728"/>
      <c r="L228" s="728"/>
      <c r="M228" s="728"/>
      <c r="N228" s="728"/>
      <c r="O228" s="728"/>
      <c r="P228" s="728"/>
    </row>
    <row r="229" spans="6:16" s="709" customFormat="1" ht="11.25">
      <c r="F229" s="728"/>
      <c r="G229" s="728"/>
      <c r="H229" s="728"/>
      <c r="I229" s="728"/>
      <c r="J229" s="728"/>
      <c r="K229" s="728"/>
      <c r="L229" s="728"/>
      <c r="M229" s="728"/>
      <c r="N229" s="728"/>
      <c r="O229" s="728"/>
      <c r="P229" s="728"/>
    </row>
    <row r="230" spans="6:16" s="709" customFormat="1" ht="11.25">
      <c r="F230" s="728"/>
      <c r="G230" s="728"/>
      <c r="H230" s="728"/>
      <c r="I230" s="728"/>
      <c r="J230" s="728"/>
      <c r="K230" s="728"/>
      <c r="L230" s="728"/>
      <c r="M230" s="728"/>
      <c r="N230" s="728"/>
      <c r="O230" s="728"/>
      <c r="P230" s="728"/>
    </row>
    <row r="231" spans="6:16" s="709" customFormat="1" ht="11.25">
      <c r="F231" s="728"/>
      <c r="G231" s="728"/>
      <c r="H231" s="728"/>
      <c r="I231" s="728"/>
      <c r="J231" s="728"/>
      <c r="K231" s="728"/>
      <c r="L231" s="728"/>
      <c r="M231" s="728"/>
      <c r="N231" s="728"/>
      <c r="O231" s="728"/>
      <c r="P231" s="728"/>
    </row>
    <row r="232" spans="6:16" s="709" customFormat="1" ht="11.25">
      <c r="F232" s="728"/>
      <c r="G232" s="728"/>
      <c r="H232" s="728"/>
      <c r="I232" s="728"/>
      <c r="J232" s="728"/>
      <c r="K232" s="728"/>
      <c r="L232" s="728"/>
      <c r="M232" s="728"/>
      <c r="N232" s="728"/>
      <c r="O232" s="728"/>
      <c r="P232" s="728"/>
    </row>
    <row r="233" spans="6:16" s="709" customFormat="1" ht="11.25">
      <c r="F233" s="728"/>
      <c r="G233" s="728"/>
      <c r="H233" s="728"/>
      <c r="I233" s="728"/>
      <c r="J233" s="728"/>
      <c r="K233" s="728"/>
      <c r="L233" s="728"/>
      <c r="M233" s="728"/>
      <c r="N233" s="728"/>
      <c r="O233" s="728"/>
      <c r="P233" s="728"/>
    </row>
    <row r="234" spans="6:16" s="709" customFormat="1" ht="11.25">
      <c r="F234" s="728"/>
      <c r="G234" s="728"/>
      <c r="H234" s="728"/>
      <c r="I234" s="728"/>
      <c r="J234" s="728"/>
      <c r="K234" s="728"/>
      <c r="L234" s="728"/>
      <c r="M234" s="728"/>
      <c r="N234" s="728"/>
      <c r="O234" s="728"/>
      <c r="P234" s="728"/>
    </row>
    <row r="235" spans="6:16" s="709" customFormat="1" ht="11.25">
      <c r="F235" s="728"/>
      <c r="G235" s="728"/>
      <c r="H235" s="728"/>
      <c r="I235" s="728"/>
      <c r="J235" s="728"/>
      <c r="K235" s="728"/>
      <c r="L235" s="728"/>
      <c r="M235" s="728"/>
      <c r="N235" s="728"/>
      <c r="O235" s="728"/>
      <c r="P235" s="728"/>
    </row>
    <row r="236" spans="6:16" s="709" customFormat="1" ht="11.25">
      <c r="F236" s="728"/>
      <c r="G236" s="728"/>
      <c r="H236" s="728"/>
      <c r="I236" s="728"/>
      <c r="J236" s="728"/>
      <c r="K236" s="728"/>
      <c r="L236" s="728"/>
      <c r="M236" s="728"/>
      <c r="N236" s="728"/>
      <c r="O236" s="728"/>
      <c r="P236" s="728"/>
    </row>
    <row r="237" spans="6:16" s="709" customFormat="1" ht="11.25">
      <c r="F237" s="728"/>
      <c r="G237" s="728"/>
      <c r="H237" s="728"/>
      <c r="I237" s="728"/>
      <c r="J237" s="728"/>
      <c r="K237" s="728"/>
      <c r="L237" s="728"/>
      <c r="M237" s="728"/>
      <c r="N237" s="728"/>
      <c r="O237" s="728"/>
      <c r="P237" s="728"/>
    </row>
    <row r="238" spans="6:16" s="709" customFormat="1" ht="11.25">
      <c r="F238" s="728"/>
      <c r="G238" s="728"/>
      <c r="H238" s="728"/>
      <c r="I238" s="728"/>
      <c r="J238" s="728"/>
      <c r="K238" s="728"/>
      <c r="L238" s="728"/>
      <c r="M238" s="728"/>
      <c r="N238" s="728"/>
      <c r="O238" s="728"/>
      <c r="P238" s="728"/>
    </row>
    <row r="239" spans="6:16" s="709" customFormat="1" ht="11.25">
      <c r="F239" s="728"/>
      <c r="G239" s="728"/>
      <c r="H239" s="728"/>
      <c r="I239" s="728"/>
      <c r="J239" s="728"/>
      <c r="K239" s="728"/>
      <c r="L239" s="728"/>
      <c r="M239" s="728"/>
      <c r="N239" s="728"/>
      <c r="O239" s="728"/>
      <c r="P239" s="728"/>
    </row>
    <row r="240" spans="6:16" s="709" customFormat="1" ht="11.25">
      <c r="F240" s="728"/>
      <c r="G240" s="728"/>
      <c r="H240" s="728"/>
      <c r="I240" s="728"/>
      <c r="J240" s="728"/>
      <c r="K240" s="728"/>
      <c r="L240" s="728"/>
      <c r="M240" s="728"/>
      <c r="N240" s="728"/>
      <c r="O240" s="728"/>
      <c r="P240" s="728"/>
    </row>
    <row r="241" spans="6:16" s="709" customFormat="1" ht="11.25">
      <c r="F241" s="728"/>
      <c r="G241" s="728"/>
      <c r="H241" s="728"/>
      <c r="I241" s="728"/>
      <c r="J241" s="728"/>
      <c r="K241" s="728"/>
      <c r="L241" s="728"/>
      <c r="M241" s="728"/>
      <c r="N241" s="728"/>
      <c r="O241" s="728"/>
      <c r="P241" s="728"/>
    </row>
    <row r="242" spans="6:16" s="709" customFormat="1" ht="11.25">
      <c r="F242" s="728"/>
      <c r="G242" s="728"/>
      <c r="H242" s="728"/>
      <c r="I242" s="728"/>
      <c r="J242" s="728"/>
      <c r="K242" s="728"/>
      <c r="L242" s="728"/>
      <c r="M242" s="728"/>
      <c r="N242" s="728"/>
      <c r="O242" s="728"/>
      <c r="P242" s="728"/>
    </row>
    <row r="243" spans="6:16" s="709" customFormat="1" ht="11.25">
      <c r="F243" s="728"/>
      <c r="G243" s="728"/>
      <c r="H243" s="728"/>
      <c r="I243" s="728"/>
      <c r="J243" s="728"/>
      <c r="K243" s="728"/>
      <c r="L243" s="728"/>
      <c r="M243" s="728"/>
      <c r="N243" s="728"/>
      <c r="O243" s="728"/>
      <c r="P243" s="728"/>
    </row>
    <row r="244" spans="6:16" s="709" customFormat="1" ht="11.25">
      <c r="F244" s="728"/>
      <c r="G244" s="728"/>
      <c r="H244" s="728"/>
      <c r="I244" s="728"/>
      <c r="J244" s="728"/>
      <c r="K244" s="728"/>
      <c r="L244" s="728"/>
      <c r="M244" s="728"/>
      <c r="N244" s="728"/>
      <c r="O244" s="728"/>
      <c r="P244" s="728"/>
    </row>
    <row r="245" spans="6:16" s="709" customFormat="1" ht="11.25">
      <c r="F245" s="728"/>
      <c r="G245" s="728"/>
      <c r="H245" s="728"/>
      <c r="I245" s="728"/>
      <c r="J245" s="728"/>
      <c r="K245" s="728"/>
      <c r="L245" s="728"/>
      <c r="M245" s="728"/>
      <c r="N245" s="728"/>
      <c r="O245" s="728"/>
      <c r="P245" s="728"/>
    </row>
    <row r="246" spans="6:16" s="709" customFormat="1" ht="11.25">
      <c r="F246" s="728"/>
      <c r="G246" s="728"/>
      <c r="H246" s="728"/>
      <c r="I246" s="728"/>
      <c r="J246" s="728"/>
      <c r="K246" s="728"/>
      <c r="L246" s="728"/>
      <c r="M246" s="728"/>
      <c r="N246" s="728"/>
      <c r="O246" s="728"/>
      <c r="P246" s="728"/>
    </row>
    <row r="247" spans="6:16" s="709" customFormat="1" ht="11.25">
      <c r="F247" s="728"/>
      <c r="G247" s="728"/>
      <c r="H247" s="728"/>
      <c r="I247" s="728"/>
      <c r="J247" s="728"/>
      <c r="K247" s="728"/>
      <c r="L247" s="728"/>
      <c r="M247" s="728"/>
      <c r="N247" s="728"/>
      <c r="O247" s="728"/>
      <c r="P247" s="728"/>
    </row>
    <row r="248" spans="6:16" s="709" customFormat="1" ht="11.25">
      <c r="F248" s="728"/>
      <c r="G248" s="728"/>
      <c r="H248" s="728"/>
      <c r="I248" s="728"/>
      <c r="J248" s="728"/>
      <c r="K248" s="728"/>
      <c r="L248" s="728"/>
      <c r="M248" s="728"/>
      <c r="N248" s="728"/>
      <c r="O248" s="728"/>
      <c r="P248" s="728"/>
    </row>
    <row r="249" spans="6:16" s="709" customFormat="1" ht="11.25">
      <c r="F249" s="728"/>
      <c r="G249" s="728"/>
      <c r="H249" s="728"/>
      <c r="I249" s="728"/>
      <c r="J249" s="728"/>
      <c r="K249" s="728"/>
      <c r="L249" s="728"/>
      <c r="M249" s="728"/>
      <c r="N249" s="728"/>
      <c r="O249" s="728"/>
      <c r="P249" s="728"/>
    </row>
    <row r="250" spans="6:16" s="709" customFormat="1" ht="11.25">
      <c r="F250" s="728"/>
      <c r="G250" s="728"/>
      <c r="H250" s="728"/>
      <c r="I250" s="728"/>
      <c r="J250" s="728"/>
      <c r="K250" s="728"/>
      <c r="L250" s="728"/>
      <c r="M250" s="728"/>
      <c r="N250" s="728"/>
      <c r="O250" s="728"/>
      <c r="P250" s="728"/>
    </row>
    <row r="251" spans="6:16" s="709" customFormat="1" ht="11.25">
      <c r="F251" s="728"/>
      <c r="G251" s="728"/>
      <c r="H251" s="728"/>
      <c r="I251" s="728"/>
      <c r="J251" s="728"/>
      <c r="K251" s="728"/>
      <c r="L251" s="728"/>
      <c r="M251" s="728"/>
      <c r="N251" s="728"/>
      <c r="O251" s="728"/>
      <c r="P251" s="728"/>
    </row>
    <row r="252" spans="6:16" s="709" customFormat="1" ht="11.25">
      <c r="F252" s="728"/>
      <c r="G252" s="728"/>
      <c r="H252" s="728"/>
      <c r="I252" s="728"/>
      <c r="J252" s="728"/>
      <c r="K252" s="728"/>
      <c r="L252" s="728"/>
      <c r="M252" s="728"/>
      <c r="N252" s="728"/>
      <c r="O252" s="728"/>
      <c r="P252" s="728"/>
    </row>
    <row r="253" spans="6:16" s="709" customFormat="1" ht="11.25">
      <c r="F253" s="728"/>
      <c r="G253" s="728"/>
      <c r="H253" s="728"/>
      <c r="I253" s="728"/>
      <c r="J253" s="728"/>
      <c r="K253" s="728"/>
      <c r="L253" s="728"/>
      <c r="M253" s="728"/>
      <c r="N253" s="728"/>
      <c r="O253" s="728"/>
      <c r="P253" s="728"/>
    </row>
    <row r="254" spans="6:16" s="709" customFormat="1" ht="11.25">
      <c r="F254" s="728"/>
      <c r="G254" s="728"/>
      <c r="H254" s="728"/>
      <c r="I254" s="728"/>
      <c r="J254" s="728"/>
      <c r="K254" s="728"/>
      <c r="L254" s="728"/>
      <c r="M254" s="728"/>
      <c r="N254" s="728"/>
      <c r="O254" s="728"/>
      <c r="P254" s="728"/>
    </row>
    <row r="255" spans="6:16" s="709" customFormat="1" ht="11.25">
      <c r="F255" s="728"/>
      <c r="G255" s="728"/>
      <c r="H255" s="728"/>
      <c r="I255" s="728"/>
      <c r="J255" s="728"/>
      <c r="K255" s="728"/>
      <c r="L255" s="728"/>
      <c r="M255" s="728"/>
      <c r="N255" s="728"/>
      <c r="O255" s="728"/>
      <c r="P255" s="728"/>
    </row>
    <row r="256" spans="6:16" s="709" customFormat="1" ht="11.25">
      <c r="F256" s="728"/>
      <c r="G256" s="728"/>
      <c r="H256" s="728"/>
      <c r="I256" s="728"/>
      <c r="J256" s="728"/>
      <c r="K256" s="728"/>
      <c r="L256" s="728"/>
      <c r="M256" s="728"/>
      <c r="N256" s="728"/>
      <c r="O256" s="728"/>
      <c r="P256" s="728"/>
    </row>
    <row r="257" spans="6:16" s="709" customFormat="1" ht="11.25">
      <c r="F257" s="728"/>
      <c r="G257" s="728"/>
      <c r="H257" s="728"/>
      <c r="I257" s="728"/>
      <c r="J257" s="728"/>
      <c r="K257" s="728"/>
      <c r="L257" s="728"/>
      <c r="M257" s="728"/>
      <c r="N257" s="728"/>
      <c r="O257" s="728"/>
      <c r="P257" s="728"/>
    </row>
    <row r="258" spans="6:16" s="709" customFormat="1" ht="11.25">
      <c r="F258" s="728"/>
      <c r="G258" s="728"/>
      <c r="H258" s="728"/>
      <c r="I258" s="728"/>
      <c r="J258" s="728"/>
      <c r="K258" s="728"/>
      <c r="L258" s="728"/>
      <c r="M258" s="728"/>
      <c r="N258" s="728"/>
      <c r="O258" s="728"/>
      <c r="P258" s="728"/>
    </row>
    <row r="259" spans="6:16" s="709" customFormat="1" ht="11.25">
      <c r="F259" s="728"/>
      <c r="G259" s="728"/>
      <c r="H259" s="728"/>
      <c r="I259" s="728"/>
      <c r="J259" s="728"/>
      <c r="K259" s="728"/>
      <c r="L259" s="728"/>
      <c r="M259" s="728"/>
      <c r="N259" s="728"/>
      <c r="O259" s="728"/>
      <c r="P259" s="728"/>
    </row>
    <row r="260" spans="6:16" s="709" customFormat="1" ht="11.25">
      <c r="F260" s="728"/>
      <c r="G260" s="728"/>
      <c r="H260" s="728"/>
      <c r="I260" s="728"/>
      <c r="J260" s="728"/>
      <c r="K260" s="728"/>
      <c r="L260" s="728"/>
      <c r="M260" s="728"/>
      <c r="N260" s="728"/>
      <c r="O260" s="728"/>
      <c r="P260" s="728"/>
    </row>
    <row r="261" spans="6:16" s="709" customFormat="1" ht="11.25">
      <c r="F261" s="728"/>
      <c r="G261" s="728"/>
      <c r="H261" s="728"/>
      <c r="I261" s="728"/>
      <c r="J261" s="728"/>
      <c r="K261" s="728"/>
      <c r="L261" s="728"/>
      <c r="M261" s="728"/>
      <c r="N261" s="728"/>
      <c r="O261" s="728"/>
      <c r="P261" s="728"/>
    </row>
    <row r="262" spans="6:16" s="709" customFormat="1" ht="11.25">
      <c r="F262" s="728"/>
      <c r="G262" s="728"/>
      <c r="H262" s="728"/>
      <c r="I262" s="728"/>
      <c r="J262" s="728"/>
      <c r="K262" s="728"/>
      <c r="L262" s="728"/>
      <c r="M262" s="728"/>
      <c r="N262" s="728"/>
      <c r="O262" s="728"/>
      <c r="P262" s="728"/>
    </row>
    <row r="263" spans="6:16" s="709" customFormat="1" ht="11.25">
      <c r="F263" s="728"/>
      <c r="G263" s="728"/>
      <c r="H263" s="728"/>
      <c r="I263" s="728"/>
      <c r="J263" s="728"/>
      <c r="K263" s="728"/>
      <c r="L263" s="728"/>
      <c r="M263" s="728"/>
      <c r="N263" s="728"/>
      <c r="O263" s="728"/>
      <c r="P263" s="728"/>
    </row>
    <row r="264" spans="6:16" s="709" customFormat="1" ht="11.25">
      <c r="F264" s="728"/>
      <c r="G264" s="728"/>
      <c r="H264" s="728"/>
      <c r="I264" s="728"/>
      <c r="J264" s="728"/>
      <c r="K264" s="728"/>
      <c r="L264" s="728"/>
      <c r="M264" s="728"/>
      <c r="N264" s="728"/>
      <c r="O264" s="728"/>
      <c r="P264" s="728"/>
    </row>
    <row r="265" spans="6:16" s="709" customFormat="1" ht="11.25">
      <c r="F265" s="728"/>
      <c r="G265" s="728"/>
      <c r="H265" s="728"/>
      <c r="I265" s="728"/>
      <c r="J265" s="728"/>
      <c r="K265" s="728"/>
      <c r="L265" s="728"/>
      <c r="M265" s="728"/>
      <c r="N265" s="728"/>
      <c r="O265" s="728"/>
      <c r="P265" s="728"/>
    </row>
    <row r="266" spans="6:16" s="709" customFormat="1" ht="11.25">
      <c r="F266" s="728"/>
      <c r="G266" s="728"/>
      <c r="H266" s="728"/>
      <c r="I266" s="728"/>
      <c r="J266" s="728"/>
      <c r="K266" s="728"/>
      <c r="L266" s="728"/>
      <c r="M266" s="728"/>
      <c r="N266" s="728"/>
      <c r="O266" s="728"/>
      <c r="P266" s="728"/>
    </row>
    <row r="267" spans="6:16" s="709" customFormat="1" ht="11.25">
      <c r="F267" s="728"/>
      <c r="G267" s="728"/>
      <c r="H267" s="728"/>
      <c r="I267" s="728"/>
      <c r="J267" s="728"/>
      <c r="K267" s="728"/>
      <c r="L267" s="728"/>
      <c r="M267" s="728"/>
      <c r="N267" s="728"/>
      <c r="O267" s="728"/>
      <c r="P267" s="728"/>
    </row>
    <row r="268" spans="6:16" s="709" customFormat="1" ht="11.25">
      <c r="F268" s="728"/>
      <c r="G268" s="728"/>
      <c r="H268" s="728"/>
      <c r="I268" s="728"/>
      <c r="J268" s="728"/>
      <c r="K268" s="728"/>
      <c r="L268" s="728"/>
      <c r="M268" s="728"/>
      <c r="N268" s="728"/>
      <c r="O268" s="728"/>
      <c r="P268" s="728"/>
    </row>
    <row r="269" spans="6:16" s="709" customFormat="1" ht="11.25">
      <c r="F269" s="728"/>
      <c r="G269" s="728"/>
      <c r="H269" s="728"/>
      <c r="I269" s="728"/>
      <c r="J269" s="728"/>
      <c r="K269" s="728"/>
      <c r="L269" s="728"/>
      <c r="M269" s="728"/>
      <c r="N269" s="728"/>
      <c r="O269" s="728"/>
      <c r="P269" s="728"/>
    </row>
    <row r="270" spans="6:16" s="709" customFormat="1" ht="11.25">
      <c r="F270" s="728"/>
      <c r="G270" s="728"/>
      <c r="H270" s="728"/>
      <c r="I270" s="728"/>
      <c r="J270" s="728"/>
      <c r="K270" s="728"/>
      <c r="L270" s="728"/>
      <c r="M270" s="728"/>
      <c r="N270" s="728"/>
      <c r="O270" s="728"/>
      <c r="P270" s="728"/>
    </row>
    <row r="271" spans="6:16" s="709" customFormat="1" ht="11.25">
      <c r="F271" s="728"/>
      <c r="G271" s="728"/>
      <c r="H271" s="728"/>
      <c r="I271" s="728"/>
      <c r="J271" s="728"/>
      <c r="K271" s="728"/>
      <c r="L271" s="728"/>
      <c r="M271" s="728"/>
      <c r="N271" s="728"/>
      <c r="O271" s="728"/>
      <c r="P271" s="728"/>
    </row>
    <row r="272" spans="6:16" s="709" customFormat="1" ht="11.25">
      <c r="F272" s="728"/>
      <c r="G272" s="728"/>
      <c r="H272" s="728"/>
      <c r="I272" s="728"/>
      <c r="J272" s="728"/>
      <c r="K272" s="728"/>
      <c r="L272" s="728"/>
      <c r="M272" s="728"/>
      <c r="N272" s="728"/>
      <c r="O272" s="728"/>
      <c r="P272" s="728"/>
    </row>
    <row r="273" spans="6:16" s="709" customFormat="1" ht="11.25">
      <c r="F273" s="728"/>
      <c r="G273" s="728"/>
      <c r="H273" s="728"/>
      <c r="I273" s="728"/>
      <c r="J273" s="728"/>
      <c r="K273" s="728"/>
      <c r="L273" s="728"/>
      <c r="M273" s="728"/>
      <c r="N273" s="728"/>
      <c r="O273" s="728"/>
      <c r="P273" s="728"/>
    </row>
    <row r="274" spans="6:16" s="709" customFormat="1" ht="11.25">
      <c r="F274" s="728"/>
      <c r="G274" s="728"/>
      <c r="H274" s="728"/>
      <c r="I274" s="728"/>
      <c r="J274" s="728"/>
      <c r="K274" s="728"/>
      <c r="L274" s="728"/>
      <c r="M274" s="728"/>
      <c r="N274" s="728"/>
      <c r="O274" s="728"/>
      <c r="P274" s="728"/>
    </row>
    <row r="275" spans="6:16" s="709" customFormat="1" ht="11.25">
      <c r="F275" s="728"/>
      <c r="G275" s="728"/>
      <c r="H275" s="728"/>
      <c r="I275" s="728"/>
      <c r="J275" s="728"/>
      <c r="K275" s="728"/>
      <c r="L275" s="728"/>
      <c r="M275" s="728"/>
      <c r="N275" s="728"/>
      <c r="O275" s="728"/>
      <c r="P275" s="728"/>
    </row>
    <row r="276" spans="6:16" s="709" customFormat="1" ht="11.25">
      <c r="F276" s="728"/>
      <c r="G276" s="728"/>
      <c r="H276" s="728"/>
      <c r="I276" s="728"/>
      <c r="J276" s="728"/>
      <c r="K276" s="728"/>
      <c r="L276" s="728"/>
      <c r="M276" s="728"/>
      <c r="N276" s="728"/>
      <c r="O276" s="728"/>
      <c r="P276" s="728"/>
    </row>
    <row r="277" spans="6:16" s="709" customFormat="1" ht="11.25">
      <c r="F277" s="728"/>
      <c r="G277" s="728"/>
      <c r="H277" s="728"/>
      <c r="I277" s="728"/>
      <c r="J277" s="728"/>
      <c r="K277" s="728"/>
      <c r="L277" s="728"/>
      <c r="M277" s="728"/>
      <c r="N277" s="728"/>
      <c r="O277" s="728"/>
      <c r="P277" s="728"/>
    </row>
    <row r="278" spans="6:16" s="709" customFormat="1" ht="11.25">
      <c r="F278" s="728"/>
      <c r="G278" s="728"/>
      <c r="H278" s="728"/>
      <c r="I278" s="728"/>
      <c r="J278" s="728"/>
      <c r="K278" s="728"/>
      <c r="L278" s="728"/>
      <c r="M278" s="728"/>
      <c r="N278" s="728"/>
      <c r="O278" s="728"/>
      <c r="P278" s="728"/>
    </row>
    <row r="279" spans="6:16" s="709" customFormat="1" ht="11.25">
      <c r="F279" s="728"/>
      <c r="G279" s="728"/>
      <c r="H279" s="728"/>
      <c r="I279" s="728"/>
      <c r="J279" s="728"/>
      <c r="K279" s="728"/>
      <c r="L279" s="728"/>
      <c r="M279" s="728"/>
      <c r="N279" s="728"/>
      <c r="O279" s="728"/>
      <c r="P279" s="728"/>
    </row>
    <row r="280" spans="6:16" s="709" customFormat="1" ht="11.25">
      <c r="F280" s="728"/>
      <c r="G280" s="728"/>
      <c r="H280" s="728"/>
      <c r="I280" s="728"/>
      <c r="J280" s="728"/>
      <c r="K280" s="728"/>
      <c r="L280" s="728"/>
      <c r="M280" s="728"/>
      <c r="N280" s="728"/>
      <c r="O280" s="728"/>
      <c r="P280" s="728"/>
    </row>
    <row r="281" spans="6:16" s="709" customFormat="1" ht="11.25">
      <c r="F281" s="728"/>
      <c r="G281" s="728"/>
      <c r="H281" s="728"/>
      <c r="I281" s="728"/>
      <c r="J281" s="728"/>
      <c r="K281" s="728"/>
      <c r="L281" s="728"/>
      <c r="M281" s="728"/>
      <c r="N281" s="728"/>
      <c r="O281" s="728"/>
      <c r="P281" s="728"/>
    </row>
    <row r="282" spans="6:16" s="709" customFormat="1" ht="11.25">
      <c r="F282" s="728"/>
      <c r="G282" s="728"/>
      <c r="H282" s="728"/>
      <c r="I282" s="728"/>
      <c r="J282" s="728"/>
      <c r="K282" s="728"/>
      <c r="L282" s="728"/>
      <c r="M282" s="728"/>
      <c r="N282" s="728"/>
      <c r="O282" s="728"/>
      <c r="P282" s="728"/>
    </row>
    <row r="283" spans="6:16" s="709" customFormat="1" ht="11.25">
      <c r="F283" s="728"/>
      <c r="G283" s="728"/>
      <c r="H283" s="728"/>
      <c r="I283" s="728"/>
      <c r="J283" s="728"/>
      <c r="K283" s="728"/>
      <c r="L283" s="728"/>
      <c r="M283" s="728"/>
      <c r="N283" s="728"/>
      <c r="O283" s="728"/>
      <c r="P283" s="728"/>
    </row>
    <row r="284" spans="6:16" s="709" customFormat="1" ht="11.25">
      <c r="F284" s="728"/>
      <c r="G284" s="728"/>
      <c r="H284" s="728"/>
      <c r="I284" s="728"/>
      <c r="J284" s="728"/>
      <c r="K284" s="728"/>
      <c r="L284" s="728"/>
      <c r="M284" s="728"/>
      <c r="N284" s="728"/>
      <c r="O284" s="728"/>
      <c r="P284" s="728"/>
    </row>
    <row r="285" spans="6:16" s="709" customFormat="1" ht="11.25">
      <c r="F285" s="728"/>
      <c r="G285" s="728"/>
      <c r="H285" s="728"/>
      <c r="I285" s="728"/>
      <c r="J285" s="728"/>
      <c r="K285" s="728"/>
      <c r="L285" s="728"/>
      <c r="M285" s="728"/>
      <c r="N285" s="728"/>
      <c r="O285" s="728"/>
      <c r="P285" s="728"/>
    </row>
    <row r="286" spans="6:16" s="709" customFormat="1" ht="11.25">
      <c r="F286" s="728"/>
      <c r="G286" s="728"/>
      <c r="H286" s="728"/>
      <c r="I286" s="728"/>
      <c r="J286" s="728"/>
      <c r="K286" s="728"/>
      <c r="L286" s="728"/>
      <c r="M286" s="728"/>
      <c r="N286" s="728"/>
      <c r="O286" s="728"/>
      <c r="P286" s="728"/>
    </row>
    <row r="287" spans="6:16" s="709" customFormat="1" ht="11.25">
      <c r="F287" s="728"/>
      <c r="G287" s="728"/>
      <c r="H287" s="728"/>
      <c r="I287" s="728"/>
      <c r="J287" s="728"/>
      <c r="K287" s="728"/>
      <c r="L287" s="728"/>
      <c r="M287" s="728"/>
      <c r="N287" s="728"/>
      <c r="O287" s="728"/>
      <c r="P287" s="728"/>
    </row>
    <row r="288" spans="6:16" s="709" customFormat="1" ht="11.25">
      <c r="F288" s="728"/>
      <c r="G288" s="728"/>
      <c r="H288" s="728"/>
      <c r="I288" s="728"/>
      <c r="J288" s="728"/>
      <c r="K288" s="728"/>
      <c r="L288" s="728"/>
      <c r="M288" s="728"/>
      <c r="N288" s="728"/>
      <c r="O288" s="728"/>
      <c r="P288" s="728"/>
    </row>
    <row r="289" spans="6:16" s="709" customFormat="1" ht="11.25">
      <c r="F289" s="728"/>
      <c r="G289" s="728"/>
      <c r="H289" s="728"/>
      <c r="I289" s="728"/>
      <c r="J289" s="728"/>
      <c r="K289" s="728"/>
      <c r="L289" s="728"/>
      <c r="M289" s="728"/>
      <c r="N289" s="728"/>
      <c r="O289" s="728"/>
      <c r="P289" s="728"/>
    </row>
    <row r="290" spans="6:16" s="709" customFormat="1" ht="11.25">
      <c r="F290" s="728"/>
      <c r="G290" s="728"/>
      <c r="H290" s="728"/>
      <c r="I290" s="728"/>
      <c r="J290" s="728"/>
      <c r="K290" s="728"/>
      <c r="L290" s="728"/>
      <c r="M290" s="728"/>
      <c r="N290" s="728"/>
      <c r="O290" s="728"/>
      <c r="P290" s="728"/>
    </row>
    <row r="291" spans="6:16" s="709" customFormat="1" ht="11.25">
      <c r="F291" s="728"/>
      <c r="G291" s="728"/>
      <c r="H291" s="728"/>
      <c r="I291" s="728"/>
      <c r="J291" s="728"/>
      <c r="K291" s="728"/>
      <c r="L291" s="728"/>
      <c r="M291" s="728"/>
      <c r="N291" s="728"/>
      <c r="O291" s="728"/>
      <c r="P291" s="728"/>
    </row>
    <row r="292" spans="6:16" s="709" customFormat="1" ht="11.25">
      <c r="F292" s="728"/>
      <c r="G292" s="728"/>
      <c r="H292" s="728"/>
      <c r="I292" s="728"/>
      <c r="J292" s="728"/>
      <c r="K292" s="728"/>
      <c r="L292" s="728"/>
      <c r="M292" s="728"/>
      <c r="N292" s="728"/>
      <c r="O292" s="728"/>
      <c r="P292" s="728"/>
    </row>
    <row r="293" spans="6:16" s="709" customFormat="1" ht="11.25">
      <c r="F293" s="728"/>
      <c r="G293" s="728"/>
      <c r="H293" s="728"/>
      <c r="I293" s="728"/>
      <c r="J293" s="728"/>
      <c r="K293" s="728"/>
      <c r="L293" s="728"/>
      <c r="M293" s="728"/>
      <c r="N293" s="728"/>
      <c r="O293" s="728"/>
      <c r="P293" s="728"/>
    </row>
    <row r="294" spans="6:16" s="709" customFormat="1" ht="11.25">
      <c r="F294" s="728"/>
      <c r="G294" s="728"/>
      <c r="H294" s="728"/>
      <c r="I294" s="728"/>
      <c r="J294" s="728"/>
      <c r="K294" s="728"/>
      <c r="L294" s="728"/>
      <c r="M294" s="728"/>
      <c r="N294" s="728"/>
      <c r="O294" s="728"/>
      <c r="P294" s="728"/>
    </row>
    <row r="295" spans="6:16" s="709" customFormat="1" ht="11.25">
      <c r="F295" s="728"/>
      <c r="G295" s="728"/>
      <c r="H295" s="728"/>
      <c r="I295" s="728"/>
      <c r="J295" s="728"/>
      <c r="K295" s="728"/>
      <c r="L295" s="728"/>
      <c r="M295" s="728"/>
      <c r="N295" s="728"/>
      <c r="O295" s="728"/>
      <c r="P295" s="728"/>
    </row>
    <row r="296" spans="6:16" s="709" customFormat="1" ht="11.25">
      <c r="F296" s="728"/>
      <c r="G296" s="728"/>
      <c r="H296" s="728"/>
      <c r="I296" s="728"/>
      <c r="J296" s="728"/>
      <c r="K296" s="728"/>
      <c r="L296" s="728"/>
      <c r="M296" s="728"/>
      <c r="N296" s="728"/>
      <c r="O296" s="728"/>
      <c r="P296" s="728"/>
    </row>
    <row r="297" spans="6:16" s="709" customFormat="1" ht="11.25">
      <c r="F297" s="728"/>
      <c r="G297" s="728"/>
      <c r="H297" s="728"/>
      <c r="I297" s="728"/>
      <c r="J297" s="728"/>
      <c r="K297" s="728"/>
      <c r="L297" s="728"/>
      <c r="M297" s="728"/>
      <c r="N297" s="728"/>
      <c r="O297" s="728"/>
      <c r="P297" s="728"/>
    </row>
    <row r="298" spans="6:16" s="709" customFormat="1" ht="11.25">
      <c r="F298" s="728"/>
      <c r="G298" s="728"/>
      <c r="H298" s="728"/>
      <c r="I298" s="728"/>
      <c r="J298" s="728"/>
      <c r="K298" s="728"/>
      <c r="L298" s="728"/>
      <c r="M298" s="728"/>
      <c r="N298" s="728"/>
      <c r="O298" s="728"/>
      <c r="P298" s="728"/>
    </row>
    <row r="299" spans="6:16" s="709" customFormat="1" ht="11.25">
      <c r="F299" s="728"/>
      <c r="G299" s="728"/>
      <c r="H299" s="728"/>
      <c r="I299" s="728"/>
      <c r="J299" s="728"/>
      <c r="K299" s="728"/>
      <c r="L299" s="728"/>
      <c r="M299" s="728"/>
      <c r="N299" s="728"/>
      <c r="O299" s="728"/>
      <c r="P299" s="728"/>
    </row>
    <row r="300" spans="6:16" s="709" customFormat="1" ht="11.25">
      <c r="F300" s="728"/>
      <c r="G300" s="728"/>
      <c r="H300" s="728"/>
      <c r="I300" s="728"/>
      <c r="J300" s="728"/>
      <c r="K300" s="728"/>
      <c r="L300" s="728"/>
      <c r="M300" s="728"/>
      <c r="N300" s="728"/>
      <c r="O300" s="728"/>
      <c r="P300" s="728"/>
    </row>
    <row r="301" spans="6:16" s="709" customFormat="1" ht="11.25">
      <c r="F301" s="728"/>
      <c r="G301" s="728"/>
      <c r="H301" s="728"/>
      <c r="I301" s="728"/>
      <c r="J301" s="728"/>
      <c r="K301" s="728"/>
      <c r="L301" s="728"/>
      <c r="M301" s="728"/>
      <c r="N301" s="728"/>
      <c r="O301" s="728"/>
      <c r="P301" s="728"/>
    </row>
    <row r="302" spans="6:16" s="709" customFormat="1" ht="11.25">
      <c r="F302" s="728"/>
      <c r="G302" s="728"/>
      <c r="H302" s="728"/>
      <c r="I302" s="728"/>
      <c r="J302" s="728"/>
      <c r="K302" s="728"/>
      <c r="L302" s="728"/>
      <c r="M302" s="728"/>
      <c r="N302" s="728"/>
      <c r="O302" s="728"/>
      <c r="P302" s="728"/>
    </row>
    <row r="303" spans="6:16" s="709" customFormat="1" ht="11.25">
      <c r="F303" s="728"/>
      <c r="G303" s="728"/>
      <c r="H303" s="728"/>
      <c r="I303" s="728"/>
      <c r="J303" s="728"/>
      <c r="K303" s="728"/>
      <c r="L303" s="728"/>
      <c r="M303" s="728"/>
      <c r="N303" s="728"/>
      <c r="O303" s="728"/>
      <c r="P303" s="728"/>
    </row>
    <row r="304" spans="6:16" s="709" customFormat="1" ht="11.25">
      <c r="F304" s="728"/>
      <c r="G304" s="728"/>
      <c r="H304" s="728"/>
      <c r="I304" s="728"/>
      <c r="J304" s="728"/>
      <c r="K304" s="728"/>
      <c r="L304" s="728"/>
      <c r="M304" s="728"/>
      <c r="N304" s="728"/>
      <c r="O304" s="728"/>
      <c r="P304" s="728"/>
    </row>
    <row r="305" spans="6:16" s="709" customFormat="1" ht="11.25">
      <c r="F305" s="728"/>
      <c r="G305" s="728"/>
      <c r="H305" s="728"/>
      <c r="I305" s="728"/>
      <c r="J305" s="728"/>
      <c r="K305" s="728"/>
      <c r="L305" s="728"/>
      <c r="M305" s="728"/>
      <c r="N305" s="728"/>
      <c r="O305" s="728"/>
      <c r="P305" s="728"/>
    </row>
    <row r="306" spans="6:16" s="709" customFormat="1" ht="11.25">
      <c r="F306" s="728"/>
      <c r="G306" s="728"/>
      <c r="H306" s="728"/>
      <c r="I306" s="728"/>
      <c r="J306" s="728"/>
      <c r="K306" s="728"/>
      <c r="L306" s="728"/>
      <c r="M306" s="728"/>
      <c r="N306" s="728"/>
      <c r="O306" s="728"/>
      <c r="P306" s="728"/>
    </row>
    <row r="307" spans="6:16" s="709" customFormat="1" ht="11.25">
      <c r="F307" s="728"/>
      <c r="G307" s="728"/>
      <c r="H307" s="728"/>
      <c r="I307" s="728"/>
      <c r="J307" s="728"/>
      <c r="K307" s="728"/>
      <c r="L307" s="728"/>
      <c r="M307" s="728"/>
      <c r="N307" s="728"/>
      <c r="O307" s="728"/>
      <c r="P307" s="728"/>
    </row>
    <row r="308" spans="6:16" s="709" customFormat="1" ht="11.25">
      <c r="F308" s="728"/>
      <c r="G308" s="728"/>
      <c r="H308" s="728"/>
      <c r="I308" s="728"/>
      <c r="J308" s="728"/>
      <c r="K308" s="728"/>
      <c r="L308" s="728"/>
      <c r="M308" s="728"/>
      <c r="N308" s="728"/>
      <c r="O308" s="728"/>
      <c r="P308" s="728"/>
    </row>
    <row r="309" spans="6:16" s="709" customFormat="1" ht="11.25">
      <c r="F309" s="728"/>
      <c r="G309" s="728"/>
      <c r="H309" s="728"/>
      <c r="I309" s="728"/>
      <c r="J309" s="728"/>
      <c r="K309" s="728"/>
      <c r="L309" s="728"/>
      <c r="M309" s="728"/>
      <c r="N309" s="728"/>
      <c r="O309" s="728"/>
      <c r="P309" s="728"/>
    </row>
    <row r="310" spans="6:16" s="709" customFormat="1" ht="11.25">
      <c r="F310" s="728"/>
      <c r="G310" s="728"/>
      <c r="H310" s="728"/>
      <c r="I310" s="728"/>
      <c r="J310" s="728"/>
      <c r="K310" s="728"/>
      <c r="L310" s="728"/>
      <c r="M310" s="728"/>
      <c r="N310" s="728"/>
      <c r="O310" s="728"/>
      <c r="P310" s="728"/>
    </row>
    <row r="311" spans="6:16" s="709" customFormat="1" ht="11.25">
      <c r="F311" s="728"/>
      <c r="G311" s="728"/>
      <c r="H311" s="728"/>
      <c r="I311" s="728"/>
      <c r="J311" s="728"/>
      <c r="K311" s="728"/>
      <c r="L311" s="728"/>
      <c r="M311" s="728"/>
      <c r="N311" s="728"/>
      <c r="O311" s="728"/>
      <c r="P311" s="728"/>
    </row>
    <row r="312" spans="6:16" s="709" customFormat="1" ht="11.25">
      <c r="F312" s="728"/>
      <c r="G312" s="728"/>
      <c r="H312" s="728"/>
      <c r="I312" s="728"/>
      <c r="J312" s="728"/>
      <c r="K312" s="728"/>
      <c r="L312" s="728"/>
      <c r="M312" s="728"/>
      <c r="N312" s="728"/>
      <c r="O312" s="728"/>
      <c r="P312" s="728"/>
    </row>
    <row r="313" spans="6:16" s="709" customFormat="1" ht="11.25">
      <c r="F313" s="728"/>
      <c r="G313" s="728"/>
      <c r="H313" s="728"/>
      <c r="I313" s="728"/>
      <c r="J313" s="728"/>
      <c r="K313" s="728"/>
      <c r="L313" s="728"/>
      <c r="M313" s="728"/>
      <c r="N313" s="728"/>
      <c r="O313" s="728"/>
      <c r="P313" s="728"/>
    </row>
    <row r="314" spans="6:16" s="709" customFormat="1" ht="11.25">
      <c r="F314" s="728"/>
      <c r="G314" s="728"/>
      <c r="H314" s="728"/>
      <c r="I314" s="728"/>
      <c r="J314" s="728"/>
      <c r="K314" s="728"/>
      <c r="L314" s="728"/>
      <c r="M314" s="728"/>
      <c r="N314" s="728"/>
      <c r="O314" s="728"/>
      <c r="P314" s="728"/>
    </row>
    <row r="315" spans="6:16" s="709" customFormat="1" ht="11.25">
      <c r="F315" s="728"/>
      <c r="G315" s="728"/>
      <c r="H315" s="728"/>
      <c r="I315" s="728"/>
      <c r="J315" s="728"/>
      <c r="K315" s="728"/>
      <c r="L315" s="728"/>
      <c r="M315" s="728"/>
      <c r="N315" s="728"/>
      <c r="O315" s="728"/>
      <c r="P315" s="728"/>
    </row>
    <row r="316" spans="6:16" s="709" customFormat="1" ht="11.25">
      <c r="F316" s="728"/>
      <c r="G316" s="728"/>
      <c r="H316" s="728"/>
      <c r="I316" s="728"/>
      <c r="J316" s="728"/>
      <c r="K316" s="728"/>
      <c r="L316" s="728"/>
      <c r="M316" s="728"/>
      <c r="N316" s="728"/>
      <c r="O316" s="728"/>
      <c r="P316" s="728"/>
    </row>
    <row r="317" spans="6:16" s="709" customFormat="1" ht="11.25">
      <c r="F317" s="728"/>
      <c r="G317" s="728"/>
      <c r="H317" s="728"/>
      <c r="I317" s="728"/>
      <c r="J317" s="728"/>
      <c r="K317" s="728"/>
      <c r="L317" s="728"/>
      <c r="M317" s="728"/>
      <c r="N317" s="728"/>
      <c r="O317" s="728"/>
      <c r="P317" s="728"/>
    </row>
    <row r="318" spans="6:16" s="709" customFormat="1" ht="11.25">
      <c r="F318" s="728"/>
      <c r="G318" s="728"/>
      <c r="H318" s="728"/>
      <c r="I318" s="728"/>
      <c r="J318" s="728"/>
      <c r="K318" s="728"/>
      <c r="L318" s="728"/>
      <c r="M318" s="728"/>
      <c r="N318" s="728"/>
      <c r="O318" s="728"/>
      <c r="P318" s="728"/>
    </row>
    <row r="319" spans="6:16" s="709" customFormat="1" ht="11.25">
      <c r="F319" s="728"/>
      <c r="G319" s="728"/>
      <c r="H319" s="728"/>
      <c r="I319" s="728"/>
      <c r="J319" s="728"/>
      <c r="K319" s="728"/>
      <c r="L319" s="728"/>
      <c r="M319" s="728"/>
      <c r="N319" s="728"/>
      <c r="O319" s="728"/>
      <c r="P319" s="728"/>
    </row>
    <row r="320" spans="6:16" s="709" customFormat="1" ht="11.25">
      <c r="F320" s="728"/>
      <c r="G320" s="728"/>
      <c r="H320" s="728"/>
      <c r="I320" s="728"/>
      <c r="J320" s="728"/>
      <c r="K320" s="728"/>
      <c r="L320" s="728"/>
      <c r="M320" s="728"/>
      <c r="N320" s="728"/>
      <c r="O320" s="728"/>
      <c r="P320" s="728"/>
    </row>
    <row r="321" spans="6:16" s="709" customFormat="1" ht="11.25">
      <c r="F321" s="728"/>
      <c r="G321" s="728"/>
      <c r="H321" s="728"/>
      <c r="I321" s="728"/>
      <c r="J321" s="728"/>
      <c r="K321" s="728"/>
      <c r="L321" s="728"/>
      <c r="M321" s="728"/>
      <c r="N321" s="728"/>
      <c r="O321" s="728"/>
      <c r="P321" s="728"/>
    </row>
    <row r="322" spans="6:16" s="709" customFormat="1" ht="11.25">
      <c r="F322" s="728"/>
      <c r="G322" s="728"/>
      <c r="H322" s="728"/>
      <c r="I322" s="728"/>
      <c r="J322" s="728"/>
      <c r="K322" s="728"/>
      <c r="L322" s="728"/>
      <c r="M322" s="728"/>
      <c r="N322" s="728"/>
      <c r="O322" s="728"/>
      <c r="P322" s="728"/>
    </row>
    <row r="323" spans="6:16" s="709" customFormat="1" ht="11.25">
      <c r="F323" s="728"/>
      <c r="G323" s="728"/>
      <c r="H323" s="728"/>
      <c r="I323" s="728"/>
      <c r="J323" s="728"/>
      <c r="K323" s="728"/>
      <c r="L323" s="728"/>
      <c r="M323" s="728"/>
      <c r="N323" s="728"/>
      <c r="O323" s="728"/>
      <c r="P323" s="728"/>
    </row>
    <row r="324" spans="6:16" s="709" customFormat="1" ht="11.25">
      <c r="F324" s="728"/>
      <c r="G324" s="728"/>
      <c r="H324" s="728"/>
      <c r="I324" s="728"/>
      <c r="J324" s="728"/>
      <c r="K324" s="728"/>
      <c r="L324" s="728"/>
      <c r="M324" s="728"/>
      <c r="N324" s="728"/>
      <c r="O324" s="728"/>
      <c r="P324" s="728"/>
    </row>
    <row r="325" spans="6:16" s="709" customFormat="1" ht="11.25">
      <c r="F325" s="728"/>
      <c r="G325" s="728"/>
      <c r="H325" s="728"/>
      <c r="I325" s="728"/>
      <c r="J325" s="728"/>
      <c r="K325" s="728"/>
      <c r="L325" s="728"/>
      <c r="M325" s="728"/>
      <c r="N325" s="728"/>
      <c r="O325" s="728"/>
      <c r="P325" s="728"/>
    </row>
    <row r="326" spans="6:16" s="709" customFormat="1" ht="11.25">
      <c r="F326" s="728"/>
      <c r="G326" s="728"/>
      <c r="H326" s="728"/>
      <c r="I326" s="728"/>
      <c r="J326" s="728"/>
      <c r="K326" s="728"/>
      <c r="L326" s="728"/>
      <c r="M326" s="728"/>
      <c r="N326" s="728"/>
      <c r="O326" s="728"/>
      <c r="P326" s="728"/>
    </row>
    <row r="327" spans="6:16" s="709" customFormat="1" ht="11.25">
      <c r="F327" s="728"/>
      <c r="G327" s="728"/>
      <c r="H327" s="728"/>
      <c r="I327" s="728"/>
      <c r="J327" s="728"/>
      <c r="K327" s="728"/>
      <c r="L327" s="728"/>
      <c r="M327" s="728"/>
      <c r="N327" s="728"/>
      <c r="O327" s="728"/>
      <c r="P327" s="728"/>
    </row>
    <row r="328" spans="6:16" s="709" customFormat="1" ht="11.25">
      <c r="F328" s="728"/>
      <c r="G328" s="728"/>
      <c r="H328" s="728"/>
      <c r="I328" s="728"/>
      <c r="J328" s="728"/>
      <c r="K328" s="728"/>
      <c r="L328" s="728"/>
      <c r="M328" s="728"/>
      <c r="N328" s="728"/>
      <c r="O328" s="728"/>
      <c r="P328" s="728"/>
    </row>
    <row r="329" spans="6:16" s="709" customFormat="1" ht="11.25">
      <c r="F329" s="728"/>
      <c r="G329" s="728"/>
      <c r="H329" s="728"/>
      <c r="I329" s="728"/>
      <c r="J329" s="728"/>
      <c r="K329" s="728"/>
      <c r="L329" s="728"/>
      <c r="M329" s="728"/>
      <c r="N329" s="728"/>
      <c r="O329" s="728"/>
      <c r="P329" s="728"/>
    </row>
    <row r="330" spans="6:16" s="709" customFormat="1" ht="11.25">
      <c r="F330" s="728"/>
      <c r="G330" s="728"/>
      <c r="H330" s="728"/>
      <c r="I330" s="728"/>
      <c r="J330" s="728"/>
      <c r="K330" s="728"/>
      <c r="L330" s="728"/>
      <c r="M330" s="728"/>
      <c r="N330" s="728"/>
      <c r="O330" s="728"/>
      <c r="P330" s="728"/>
    </row>
    <row r="331" spans="6:16" s="709" customFormat="1" ht="11.25">
      <c r="F331" s="728"/>
      <c r="G331" s="728"/>
      <c r="H331" s="728"/>
      <c r="I331" s="728"/>
      <c r="J331" s="728"/>
      <c r="K331" s="728"/>
      <c r="L331" s="728"/>
      <c r="M331" s="728"/>
      <c r="N331" s="728"/>
      <c r="O331" s="728"/>
      <c r="P331" s="728"/>
    </row>
    <row r="332" spans="6:16" s="709" customFormat="1" ht="11.25">
      <c r="F332" s="728"/>
      <c r="G332" s="728"/>
      <c r="H332" s="728"/>
      <c r="I332" s="728"/>
      <c r="J332" s="728"/>
      <c r="K332" s="728"/>
      <c r="L332" s="728"/>
      <c r="M332" s="728"/>
      <c r="N332" s="728"/>
      <c r="O332" s="728"/>
      <c r="P332" s="728"/>
    </row>
    <row r="333" spans="6:16" s="709" customFormat="1" ht="11.25">
      <c r="F333" s="728"/>
      <c r="G333" s="728"/>
      <c r="H333" s="728"/>
      <c r="I333" s="728"/>
      <c r="J333" s="728"/>
      <c r="K333" s="728"/>
      <c r="L333" s="728"/>
      <c r="M333" s="728"/>
      <c r="N333" s="728"/>
      <c r="O333" s="728"/>
      <c r="P333" s="728"/>
    </row>
    <row r="334" spans="6:16" s="709" customFormat="1" ht="11.25">
      <c r="F334" s="728"/>
      <c r="G334" s="728"/>
      <c r="H334" s="728"/>
      <c r="I334" s="728"/>
      <c r="J334" s="728"/>
      <c r="K334" s="728"/>
      <c r="L334" s="728"/>
      <c r="M334" s="728"/>
      <c r="N334" s="728"/>
      <c r="O334" s="728"/>
      <c r="P334" s="728"/>
    </row>
    <row r="335" spans="6:16" s="709" customFormat="1" ht="11.25">
      <c r="F335" s="728"/>
      <c r="G335" s="728"/>
      <c r="H335" s="728"/>
      <c r="I335" s="728"/>
      <c r="J335" s="728"/>
      <c r="K335" s="728"/>
      <c r="L335" s="728"/>
      <c r="M335" s="728"/>
      <c r="N335" s="728"/>
      <c r="O335" s="728"/>
      <c r="P335" s="728"/>
    </row>
    <row r="336" spans="6:16" s="709" customFormat="1" ht="11.25">
      <c r="F336" s="728"/>
      <c r="G336" s="728"/>
      <c r="H336" s="728"/>
      <c r="I336" s="728"/>
      <c r="J336" s="728"/>
      <c r="K336" s="728"/>
      <c r="L336" s="728"/>
      <c r="M336" s="728"/>
      <c r="N336" s="728"/>
      <c r="O336" s="728"/>
      <c r="P336" s="728"/>
    </row>
    <row r="337" spans="6:16" s="709" customFormat="1" ht="11.25">
      <c r="F337" s="728"/>
      <c r="G337" s="728"/>
      <c r="H337" s="728"/>
      <c r="I337" s="728"/>
      <c r="J337" s="728"/>
      <c r="K337" s="728"/>
      <c r="L337" s="728"/>
      <c r="M337" s="728"/>
      <c r="N337" s="728"/>
      <c r="O337" s="728"/>
      <c r="P337" s="728"/>
    </row>
    <row r="338" spans="6:16" s="709" customFormat="1" ht="11.25">
      <c r="F338" s="728"/>
      <c r="G338" s="728"/>
      <c r="H338" s="728"/>
      <c r="I338" s="728"/>
      <c r="J338" s="728"/>
      <c r="K338" s="728"/>
      <c r="L338" s="728"/>
      <c r="M338" s="728"/>
      <c r="N338" s="728"/>
      <c r="O338" s="728"/>
      <c r="P338" s="728"/>
    </row>
    <row r="339" spans="6:16" s="709" customFormat="1" ht="11.25">
      <c r="F339" s="728"/>
      <c r="G339" s="728"/>
      <c r="H339" s="728"/>
      <c r="I339" s="728"/>
      <c r="J339" s="728"/>
      <c r="K339" s="728"/>
      <c r="L339" s="728"/>
      <c r="M339" s="728"/>
      <c r="N339" s="728"/>
      <c r="O339" s="728"/>
      <c r="P339" s="728"/>
    </row>
    <row r="340" spans="6:16" s="709" customFormat="1" ht="11.25">
      <c r="F340" s="728"/>
      <c r="G340" s="728"/>
      <c r="H340" s="728"/>
      <c r="I340" s="728"/>
      <c r="J340" s="728"/>
      <c r="K340" s="728"/>
      <c r="L340" s="728"/>
      <c r="M340" s="728"/>
      <c r="N340" s="728"/>
      <c r="O340" s="728"/>
      <c r="P340" s="728"/>
    </row>
    <row r="341" spans="6:16" s="709" customFormat="1" ht="11.25">
      <c r="F341" s="728"/>
      <c r="G341" s="728"/>
      <c r="H341" s="728"/>
      <c r="I341" s="728"/>
      <c r="J341" s="728"/>
      <c r="K341" s="728"/>
      <c r="L341" s="728"/>
      <c r="M341" s="728"/>
      <c r="N341" s="728"/>
      <c r="O341" s="728"/>
      <c r="P341" s="728"/>
    </row>
    <row r="342" spans="6:16" s="709" customFormat="1" ht="11.25">
      <c r="F342" s="728"/>
      <c r="G342" s="728"/>
      <c r="H342" s="728"/>
      <c r="I342" s="728"/>
      <c r="J342" s="728"/>
      <c r="K342" s="728"/>
      <c r="L342" s="728"/>
      <c r="M342" s="728"/>
      <c r="N342" s="728"/>
      <c r="O342" s="728"/>
      <c r="P342" s="728"/>
    </row>
    <row r="343" spans="6:16" s="709" customFormat="1" ht="11.25">
      <c r="F343" s="728"/>
      <c r="G343" s="728"/>
      <c r="H343" s="728"/>
      <c r="I343" s="728"/>
      <c r="J343" s="728"/>
      <c r="K343" s="728"/>
      <c r="L343" s="728"/>
      <c r="M343" s="728"/>
      <c r="N343" s="728"/>
      <c r="O343" s="728"/>
      <c r="P343" s="728"/>
    </row>
    <row r="344" spans="6:16" s="709" customFormat="1" ht="11.25">
      <c r="F344" s="728"/>
      <c r="G344" s="728"/>
      <c r="H344" s="728"/>
      <c r="I344" s="728"/>
      <c r="J344" s="728"/>
      <c r="K344" s="728"/>
      <c r="L344" s="728"/>
      <c r="M344" s="728"/>
      <c r="N344" s="728"/>
      <c r="O344" s="728"/>
      <c r="P344" s="728"/>
    </row>
    <row r="345" spans="6:16" s="709" customFormat="1" ht="11.25">
      <c r="F345" s="728"/>
      <c r="G345" s="728"/>
      <c r="H345" s="728"/>
      <c r="I345" s="728"/>
      <c r="J345" s="728"/>
      <c r="K345" s="728"/>
      <c r="L345" s="728"/>
      <c r="M345" s="728"/>
      <c r="N345" s="728"/>
      <c r="O345" s="728"/>
      <c r="P345" s="728"/>
    </row>
    <row r="346" spans="6:16" s="709" customFormat="1" ht="11.25">
      <c r="F346" s="728"/>
      <c r="G346" s="728"/>
      <c r="H346" s="728"/>
      <c r="I346" s="728"/>
      <c r="J346" s="728"/>
      <c r="K346" s="728"/>
      <c r="L346" s="728"/>
      <c r="M346" s="728"/>
      <c r="N346" s="728"/>
      <c r="O346" s="728"/>
      <c r="P346" s="728"/>
    </row>
    <row r="347" spans="6:16" s="709" customFormat="1" ht="11.25">
      <c r="F347" s="728"/>
      <c r="G347" s="728"/>
      <c r="H347" s="728"/>
      <c r="I347" s="728"/>
      <c r="J347" s="728"/>
      <c r="K347" s="728"/>
      <c r="L347" s="728"/>
      <c r="M347" s="728"/>
      <c r="N347" s="728"/>
      <c r="O347" s="728"/>
      <c r="P347" s="728"/>
    </row>
    <row r="348" spans="6:16" s="709" customFormat="1" ht="11.25">
      <c r="F348" s="728"/>
      <c r="G348" s="728"/>
      <c r="H348" s="728"/>
      <c r="I348" s="728"/>
      <c r="J348" s="728"/>
      <c r="K348" s="728"/>
      <c r="L348" s="728"/>
      <c r="M348" s="728"/>
      <c r="N348" s="728"/>
      <c r="O348" s="728"/>
      <c r="P348" s="728"/>
    </row>
    <row r="349" spans="6:16" s="709" customFormat="1" ht="11.25">
      <c r="F349" s="728"/>
      <c r="G349" s="728"/>
      <c r="H349" s="728"/>
      <c r="I349" s="728"/>
      <c r="J349" s="728"/>
      <c r="K349" s="728"/>
      <c r="L349" s="728"/>
      <c r="M349" s="728"/>
      <c r="N349" s="728"/>
      <c r="O349" s="728"/>
      <c r="P349" s="728"/>
    </row>
    <row r="350" spans="6:16" s="709" customFormat="1" ht="11.25">
      <c r="F350" s="728"/>
      <c r="G350" s="728"/>
      <c r="H350" s="728"/>
      <c r="I350" s="728"/>
      <c r="J350" s="728"/>
      <c r="K350" s="728"/>
      <c r="L350" s="728"/>
      <c r="M350" s="728"/>
      <c r="N350" s="728"/>
      <c r="O350" s="728"/>
      <c r="P350" s="728"/>
    </row>
    <row r="351" spans="6:16" s="709" customFormat="1" ht="11.25">
      <c r="F351" s="728"/>
      <c r="G351" s="728"/>
      <c r="H351" s="728"/>
      <c r="I351" s="728"/>
      <c r="J351" s="728"/>
      <c r="K351" s="728"/>
      <c r="L351" s="728"/>
      <c r="M351" s="728"/>
      <c r="N351" s="728"/>
      <c r="O351" s="728"/>
      <c r="P351" s="728"/>
    </row>
    <row r="352" spans="6:16" s="709" customFormat="1" ht="11.25">
      <c r="F352" s="728"/>
      <c r="G352" s="728"/>
      <c r="H352" s="728"/>
      <c r="I352" s="728"/>
      <c r="J352" s="728"/>
      <c r="K352" s="728"/>
      <c r="L352" s="728"/>
      <c r="M352" s="728"/>
      <c r="N352" s="728"/>
      <c r="O352" s="728"/>
      <c r="P352" s="728"/>
    </row>
    <row r="353" spans="6:16" s="709" customFormat="1" ht="11.25">
      <c r="F353" s="728"/>
      <c r="G353" s="728"/>
      <c r="H353" s="728"/>
      <c r="I353" s="728"/>
      <c r="J353" s="728"/>
      <c r="K353" s="728"/>
      <c r="L353" s="728"/>
      <c r="M353" s="728"/>
      <c r="N353" s="728"/>
      <c r="O353" s="728"/>
      <c r="P353" s="728"/>
    </row>
    <row r="354" spans="6:16" s="709" customFormat="1" ht="11.25">
      <c r="F354" s="728"/>
      <c r="G354" s="728"/>
      <c r="H354" s="728"/>
      <c r="I354" s="728"/>
      <c r="J354" s="728"/>
      <c r="K354" s="728"/>
      <c r="L354" s="728"/>
      <c r="M354" s="728"/>
      <c r="N354" s="728"/>
      <c r="O354" s="728"/>
      <c r="P354" s="728"/>
    </row>
    <row r="355" spans="6:16" s="709" customFormat="1" ht="11.25">
      <c r="F355" s="728"/>
      <c r="G355" s="728"/>
      <c r="H355" s="728"/>
      <c r="I355" s="728"/>
      <c r="J355" s="728"/>
      <c r="K355" s="728"/>
      <c r="L355" s="728"/>
      <c r="M355" s="728"/>
      <c r="N355" s="728"/>
      <c r="O355" s="728"/>
      <c r="P355" s="728"/>
    </row>
    <row r="356" spans="6:16" s="709" customFormat="1" ht="11.25">
      <c r="F356" s="728"/>
      <c r="G356" s="728"/>
      <c r="H356" s="728"/>
      <c r="I356" s="728"/>
      <c r="J356" s="728"/>
      <c r="K356" s="728"/>
      <c r="L356" s="728"/>
      <c r="M356" s="728"/>
      <c r="N356" s="728"/>
      <c r="O356" s="728"/>
      <c r="P356" s="728"/>
    </row>
    <row r="357" spans="6:16" s="709" customFormat="1" ht="11.25">
      <c r="F357" s="728"/>
      <c r="G357" s="728"/>
      <c r="H357" s="728"/>
      <c r="I357" s="728"/>
      <c r="J357" s="728"/>
      <c r="K357" s="728"/>
      <c r="L357" s="728"/>
      <c r="M357" s="728"/>
      <c r="N357" s="728"/>
      <c r="O357" s="728"/>
      <c r="P357" s="728"/>
    </row>
    <row r="358" spans="6:16" s="709" customFormat="1" ht="11.25">
      <c r="F358" s="728"/>
      <c r="G358" s="728"/>
      <c r="H358" s="728"/>
      <c r="I358" s="728"/>
      <c r="J358" s="728"/>
      <c r="K358" s="728"/>
      <c r="L358" s="728"/>
      <c r="M358" s="728"/>
      <c r="N358" s="728"/>
      <c r="O358" s="728"/>
      <c r="P358" s="728"/>
    </row>
    <row r="359" spans="6:16" s="709" customFormat="1" ht="11.25">
      <c r="F359" s="728"/>
      <c r="G359" s="728"/>
      <c r="H359" s="728"/>
      <c r="I359" s="728"/>
      <c r="J359" s="728"/>
      <c r="K359" s="728"/>
      <c r="L359" s="728"/>
      <c r="M359" s="728"/>
      <c r="N359" s="728"/>
      <c r="O359" s="728"/>
      <c r="P359" s="728"/>
    </row>
    <row r="360" spans="6:16" s="709" customFormat="1" ht="11.25">
      <c r="F360" s="728"/>
      <c r="G360" s="728"/>
      <c r="H360" s="728"/>
      <c r="I360" s="728"/>
      <c r="J360" s="728"/>
      <c r="K360" s="728"/>
      <c r="L360" s="728"/>
      <c r="M360" s="728"/>
      <c r="N360" s="728"/>
      <c r="O360" s="728"/>
      <c r="P360" s="728"/>
    </row>
    <row r="361" spans="6:16" s="709" customFormat="1" ht="11.25">
      <c r="F361" s="728"/>
      <c r="G361" s="728"/>
      <c r="H361" s="728"/>
      <c r="I361" s="728"/>
      <c r="J361" s="728"/>
      <c r="K361" s="728"/>
      <c r="L361" s="728"/>
      <c r="M361" s="728"/>
      <c r="N361" s="728"/>
      <c r="O361" s="728"/>
      <c r="P361" s="728"/>
    </row>
    <row r="362" spans="6:16" s="709" customFormat="1" ht="11.25">
      <c r="F362" s="728"/>
      <c r="G362" s="728"/>
      <c r="H362" s="728"/>
      <c r="I362" s="728"/>
      <c r="J362" s="728"/>
      <c r="K362" s="728"/>
      <c r="L362" s="728"/>
      <c r="M362" s="728"/>
      <c r="N362" s="728"/>
      <c r="O362" s="728"/>
      <c r="P362" s="728"/>
    </row>
    <row r="363" spans="6:16" s="709" customFormat="1" ht="11.25">
      <c r="F363" s="728"/>
      <c r="G363" s="728"/>
      <c r="H363" s="728"/>
      <c r="I363" s="728"/>
      <c r="J363" s="728"/>
      <c r="K363" s="728"/>
      <c r="L363" s="728"/>
      <c r="M363" s="728"/>
      <c r="N363" s="728"/>
      <c r="O363" s="728"/>
      <c r="P363" s="728"/>
    </row>
    <row r="364" spans="6:16" s="709" customFormat="1" ht="11.25">
      <c r="F364" s="728"/>
      <c r="G364" s="728"/>
      <c r="H364" s="728"/>
      <c r="I364" s="728"/>
      <c r="J364" s="728"/>
      <c r="K364" s="728"/>
      <c r="L364" s="728"/>
      <c r="M364" s="728"/>
      <c r="N364" s="728"/>
      <c r="O364" s="728"/>
      <c r="P364" s="728"/>
    </row>
    <row r="365" spans="6:16" s="709" customFormat="1" ht="11.25">
      <c r="F365" s="728"/>
      <c r="G365" s="728"/>
      <c r="H365" s="728"/>
      <c r="I365" s="728"/>
      <c r="J365" s="728"/>
      <c r="K365" s="728"/>
      <c r="L365" s="728"/>
      <c r="M365" s="728"/>
      <c r="N365" s="728"/>
      <c r="O365" s="728"/>
      <c r="P365" s="728"/>
    </row>
  </sheetData>
  <sheetProtection/>
  <mergeCells count="31">
    <mergeCell ref="J7:J10"/>
    <mergeCell ref="K7:K10"/>
    <mergeCell ref="L7:L10"/>
    <mergeCell ref="M7:M10"/>
    <mergeCell ref="N7:N10"/>
    <mergeCell ref="O7:O10"/>
    <mergeCell ref="P7:P10"/>
    <mergeCell ref="A9:D9"/>
    <mergeCell ref="F6:F10"/>
    <mergeCell ref="G6:P6"/>
    <mergeCell ref="A7:D7"/>
    <mergeCell ref="G7:G10"/>
    <mergeCell ref="H7:H10"/>
    <mergeCell ref="I7:I10"/>
    <mergeCell ref="A12:D12"/>
    <mergeCell ref="A16:D16"/>
    <mergeCell ref="A20:D20"/>
    <mergeCell ref="A24:D24"/>
    <mergeCell ref="A41:D41"/>
    <mergeCell ref="B44:D44"/>
    <mergeCell ref="B52:D52"/>
    <mergeCell ref="B53:D53"/>
    <mergeCell ref="A28:D28"/>
    <mergeCell ref="A32:D32"/>
    <mergeCell ref="A36:D36"/>
    <mergeCell ref="A40:D40"/>
    <mergeCell ref="B56:D56"/>
    <mergeCell ref="A62:P64"/>
    <mergeCell ref="C59:D59"/>
    <mergeCell ref="B54:D54"/>
    <mergeCell ref="B55:D55"/>
  </mergeCells>
  <printOptions/>
  <pageMargins left="0.4330708661417323" right="0.4330708661417323" top="0.5118110236220472" bottom="0.3937007874015748" header="0.5118110236220472" footer="0.31496062992125984"/>
  <pageSetup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dimension ref="A1:W60"/>
  <sheetViews>
    <sheetView zoomScaleSheetLayoutView="75" workbookViewId="0" topLeftCell="A1">
      <selection activeCell="T30" sqref="T30"/>
    </sheetView>
  </sheetViews>
  <sheetFormatPr defaultColWidth="12" defaultRowHeight="11.25"/>
  <cols>
    <col min="1" max="1" width="2.83203125" style="1" customWidth="1"/>
    <col min="2" max="2" width="2.16015625" style="1" customWidth="1"/>
    <col min="3" max="3" width="7.16015625" style="1" customWidth="1"/>
    <col min="4" max="4" width="16.66015625" style="1" customWidth="1"/>
    <col min="5" max="5" width="1.0078125" style="1" customWidth="1"/>
    <col min="6" max="7" width="10.33203125" style="1" customWidth="1"/>
    <col min="8" max="14" width="9.5" style="1" customWidth="1"/>
    <col min="15" max="15" width="1.3359375" style="1" customWidth="1"/>
    <col min="16" max="16384" width="12" style="1" customWidth="1"/>
  </cols>
  <sheetData>
    <row r="1" spans="1:15" ht="12.75" customHeight="1">
      <c r="A1" s="691" t="s">
        <v>1012</v>
      </c>
      <c r="B1" s="2"/>
      <c r="C1" s="2"/>
      <c r="D1" s="2"/>
      <c r="E1" s="2"/>
      <c r="F1" s="2"/>
      <c r="G1" s="2"/>
      <c r="H1" s="2"/>
      <c r="I1" s="2"/>
      <c r="J1" s="2"/>
      <c r="K1" s="2"/>
      <c r="L1" s="2"/>
      <c r="M1" s="2"/>
      <c r="N1" s="2"/>
      <c r="O1" s="2"/>
    </row>
    <row r="2" spans="1:15" ht="12.75" customHeight="1">
      <c r="A2" s="1120" t="s">
        <v>1013</v>
      </c>
      <c r="B2" s="1120"/>
      <c r="C2" s="1120"/>
      <c r="D2" s="1120"/>
      <c r="E2" s="1120"/>
      <c r="F2" s="1120"/>
      <c r="G2" s="1120"/>
      <c r="H2" s="1120"/>
      <c r="I2" s="1120"/>
      <c r="J2" s="1120"/>
      <c r="K2" s="1120"/>
      <c r="L2" s="1120"/>
      <c r="M2" s="1120"/>
      <c r="N2" s="1120"/>
      <c r="O2" s="3"/>
    </row>
    <row r="3" spans="1:15" ht="4.5" customHeight="1">
      <c r="A3" s="2"/>
      <c r="B3" s="2"/>
      <c r="C3" s="2"/>
      <c r="D3" s="2"/>
      <c r="E3" s="2"/>
      <c r="F3" s="2"/>
      <c r="G3" s="2"/>
      <c r="H3" s="2"/>
      <c r="I3" s="2"/>
      <c r="J3" s="2"/>
      <c r="K3" s="2"/>
      <c r="L3" s="2"/>
      <c r="M3" s="2"/>
      <c r="N3" s="2"/>
      <c r="O3" s="2"/>
    </row>
    <row r="4" spans="1:15" ht="15" customHeight="1">
      <c r="A4" s="1240" t="s">
        <v>1014</v>
      </c>
      <c r="B4" s="1240"/>
      <c r="C4" s="1240"/>
      <c r="D4" s="1240"/>
      <c r="E4" s="1222"/>
      <c r="F4" s="1230" t="s">
        <v>951</v>
      </c>
      <c r="G4" s="1214" t="s">
        <v>866</v>
      </c>
      <c r="H4" s="1215"/>
      <c r="I4" s="1215"/>
      <c r="J4" s="1215"/>
      <c r="K4" s="1215"/>
      <c r="L4" s="1215"/>
      <c r="M4" s="1215"/>
      <c r="N4" s="1215"/>
      <c r="O4" s="8"/>
    </row>
    <row r="5" spans="1:15" ht="15" customHeight="1">
      <c r="A5" s="1241"/>
      <c r="B5" s="1241"/>
      <c r="C5" s="1241"/>
      <c r="D5" s="1241"/>
      <c r="E5" s="1224"/>
      <c r="F5" s="1334"/>
      <c r="G5" s="1334" t="s">
        <v>795</v>
      </c>
      <c r="H5" s="1248" t="s">
        <v>796</v>
      </c>
      <c r="I5" s="1223"/>
      <c r="J5" s="1223"/>
      <c r="K5" s="1223"/>
      <c r="L5" s="1223"/>
      <c r="M5" s="1223"/>
      <c r="N5" s="1223"/>
      <c r="O5" s="8"/>
    </row>
    <row r="6" spans="1:15" ht="11.25" customHeight="1">
      <c r="A6" s="1241"/>
      <c r="B6" s="1241"/>
      <c r="C6" s="1241"/>
      <c r="D6" s="1241"/>
      <c r="E6" s="1224"/>
      <c r="F6" s="1334"/>
      <c r="G6" s="1480"/>
      <c r="H6" s="1230">
        <v>2</v>
      </c>
      <c r="I6" s="1230">
        <v>3</v>
      </c>
      <c r="J6" s="1230">
        <v>4</v>
      </c>
      <c r="K6" s="1230">
        <v>5</v>
      </c>
      <c r="L6" s="1230">
        <v>6</v>
      </c>
      <c r="M6" s="1171">
        <v>7</v>
      </c>
      <c r="N6" s="1171">
        <v>8</v>
      </c>
      <c r="O6" s="8"/>
    </row>
    <row r="7" spans="1:15" ht="11.25" customHeight="1">
      <c r="A7" s="1241"/>
      <c r="B7" s="1241"/>
      <c r="C7" s="1241"/>
      <c r="D7" s="1241"/>
      <c r="E7" s="1224"/>
      <c r="F7" s="1334"/>
      <c r="G7" s="1481"/>
      <c r="H7" s="1334"/>
      <c r="I7" s="1334"/>
      <c r="J7" s="1334"/>
      <c r="K7" s="1334"/>
      <c r="L7" s="1334"/>
      <c r="M7" s="1168"/>
      <c r="N7" s="1168"/>
      <c r="O7" s="77"/>
    </row>
    <row r="8" spans="1:15" ht="15" customHeight="1">
      <c r="A8" s="1242"/>
      <c r="B8" s="1242"/>
      <c r="C8" s="1242"/>
      <c r="D8" s="1242"/>
      <c r="E8" s="1225"/>
      <c r="F8" s="1335"/>
      <c r="G8" s="1482"/>
      <c r="H8" s="1214" t="s">
        <v>792</v>
      </c>
      <c r="I8" s="1215"/>
      <c r="J8" s="1215"/>
      <c r="K8" s="1215"/>
      <c r="L8" s="1215"/>
      <c r="M8" s="1215"/>
      <c r="N8" s="1215"/>
      <c r="O8" s="8"/>
    </row>
    <row r="9" spans="1:15" ht="7.5" customHeight="1">
      <c r="A9" s="4"/>
      <c r="B9" s="4"/>
      <c r="C9" s="4"/>
      <c r="D9" s="4"/>
      <c r="E9" s="4"/>
      <c r="F9" s="272"/>
      <c r="G9" s="272"/>
      <c r="H9" s="6"/>
      <c r="I9" s="6"/>
      <c r="J9" s="6"/>
      <c r="K9" s="6"/>
      <c r="L9" s="6"/>
      <c r="M9" s="6"/>
      <c r="N9" s="6"/>
      <c r="O9" s="9"/>
    </row>
    <row r="10" spans="1:15" ht="12.75" customHeight="1">
      <c r="A10" s="1236" t="s">
        <v>448</v>
      </c>
      <c r="B10" s="1236"/>
      <c r="C10" s="1236"/>
      <c r="D10" s="1236"/>
      <c r="E10" s="2" t="s">
        <v>400</v>
      </c>
      <c r="F10" s="6">
        <f aca="true" t="shared" si="0" ref="F10:F16">SUM(G10:N10)</f>
        <v>222169</v>
      </c>
      <c r="G10" s="592">
        <v>215555</v>
      </c>
      <c r="H10" s="592">
        <v>3509</v>
      </c>
      <c r="I10" s="592">
        <v>1730</v>
      </c>
      <c r="J10" s="592">
        <v>1285</v>
      </c>
      <c r="K10" s="592">
        <v>90</v>
      </c>
      <c r="L10" s="592">
        <v>0</v>
      </c>
      <c r="M10" s="592">
        <v>0</v>
      </c>
      <c r="N10" s="592">
        <v>0</v>
      </c>
      <c r="O10" s="9"/>
    </row>
    <row r="11" spans="1:15" ht="12.75" customHeight="1">
      <c r="A11" s="1236" t="s">
        <v>449</v>
      </c>
      <c r="B11" s="1236"/>
      <c r="C11" s="1236"/>
      <c r="D11" s="1236"/>
      <c r="E11" s="2" t="s">
        <v>400</v>
      </c>
      <c r="F11" s="6">
        <f t="shared" si="0"/>
        <v>68048</v>
      </c>
      <c r="G11" s="592">
        <v>66180</v>
      </c>
      <c r="H11" s="592">
        <v>1489</v>
      </c>
      <c r="I11" s="592">
        <v>199</v>
      </c>
      <c r="J11" s="592">
        <v>180</v>
      </c>
      <c r="K11" s="592">
        <v>0</v>
      </c>
      <c r="L11" s="592">
        <v>0</v>
      </c>
      <c r="M11" s="592">
        <v>0</v>
      </c>
      <c r="N11" s="592">
        <v>0</v>
      </c>
      <c r="O11" s="9"/>
    </row>
    <row r="12" spans="1:15" ht="12.75" customHeight="1">
      <c r="A12" s="1236" t="s">
        <v>450</v>
      </c>
      <c r="B12" s="1236"/>
      <c r="C12" s="1236"/>
      <c r="D12" s="1236"/>
      <c r="E12" s="2" t="s">
        <v>400</v>
      </c>
      <c r="F12" s="6">
        <f t="shared" si="0"/>
        <v>60288</v>
      </c>
      <c r="G12" s="592">
        <v>57598</v>
      </c>
      <c r="H12" s="592">
        <v>2129</v>
      </c>
      <c r="I12" s="592">
        <v>206</v>
      </c>
      <c r="J12" s="592">
        <v>355</v>
      </c>
      <c r="K12" s="592">
        <v>0</v>
      </c>
      <c r="L12" s="592">
        <v>0</v>
      </c>
      <c r="M12" s="592">
        <v>0</v>
      </c>
      <c r="N12" s="592">
        <v>0</v>
      </c>
      <c r="O12" s="9"/>
    </row>
    <row r="13" spans="1:15" ht="12.75" customHeight="1">
      <c r="A13" s="1236" t="s">
        <v>451</v>
      </c>
      <c r="B13" s="1236"/>
      <c r="C13" s="1236"/>
      <c r="D13" s="1236"/>
      <c r="E13" s="2" t="s">
        <v>400</v>
      </c>
      <c r="F13" s="6">
        <f t="shared" si="0"/>
        <v>54693</v>
      </c>
      <c r="G13" s="592">
        <v>53155</v>
      </c>
      <c r="H13" s="592">
        <v>1220</v>
      </c>
      <c r="I13" s="592">
        <v>256</v>
      </c>
      <c r="J13" s="592">
        <v>51</v>
      </c>
      <c r="K13" s="592">
        <v>11</v>
      </c>
      <c r="L13" s="592">
        <v>0</v>
      </c>
      <c r="M13" s="592">
        <v>0</v>
      </c>
      <c r="N13" s="592">
        <v>0</v>
      </c>
      <c r="O13" s="9"/>
    </row>
    <row r="14" spans="1:15" ht="12.75" customHeight="1">
      <c r="A14" s="1236" t="s">
        <v>452</v>
      </c>
      <c r="B14" s="1236"/>
      <c r="C14" s="1236"/>
      <c r="D14" s="1236"/>
      <c r="E14" s="2" t="s">
        <v>400</v>
      </c>
      <c r="F14" s="6">
        <f t="shared" si="0"/>
        <v>86817</v>
      </c>
      <c r="G14" s="592">
        <v>83260</v>
      </c>
      <c r="H14" s="592">
        <v>2240</v>
      </c>
      <c r="I14" s="592">
        <v>376</v>
      </c>
      <c r="J14" s="592">
        <v>903</v>
      </c>
      <c r="K14" s="592">
        <v>38</v>
      </c>
      <c r="L14" s="592">
        <v>0</v>
      </c>
      <c r="M14" s="592">
        <v>0</v>
      </c>
      <c r="N14" s="592">
        <v>0</v>
      </c>
      <c r="O14" s="9"/>
    </row>
    <row r="15" spans="1:15" ht="12.75" customHeight="1">
      <c r="A15" s="1236" t="s">
        <v>453</v>
      </c>
      <c r="B15" s="1236"/>
      <c r="C15" s="1236"/>
      <c r="D15" s="1236"/>
      <c r="E15" s="2" t="s">
        <v>400</v>
      </c>
      <c r="F15" s="6">
        <f t="shared" si="0"/>
        <v>69229</v>
      </c>
      <c r="G15" s="592">
        <v>66065</v>
      </c>
      <c r="H15" s="592">
        <v>2023</v>
      </c>
      <c r="I15" s="592">
        <v>655</v>
      </c>
      <c r="J15" s="592">
        <v>464</v>
      </c>
      <c r="K15" s="592">
        <v>22</v>
      </c>
      <c r="L15" s="592">
        <v>0</v>
      </c>
      <c r="M15" s="592">
        <v>0</v>
      </c>
      <c r="N15" s="592">
        <v>0</v>
      </c>
      <c r="O15" s="9"/>
    </row>
    <row r="16" spans="1:15" ht="12.75" customHeight="1">
      <c r="A16" s="1236" t="s">
        <v>454</v>
      </c>
      <c r="B16" s="1236"/>
      <c r="C16" s="1236"/>
      <c r="D16" s="1236"/>
      <c r="E16" s="2" t="s">
        <v>400</v>
      </c>
      <c r="F16" s="6">
        <f t="shared" si="0"/>
        <v>104090</v>
      </c>
      <c r="G16" s="592">
        <v>98741</v>
      </c>
      <c r="H16" s="592">
        <v>4130</v>
      </c>
      <c r="I16" s="592">
        <v>672</v>
      </c>
      <c r="J16" s="592">
        <v>547</v>
      </c>
      <c r="K16" s="592">
        <v>0</v>
      </c>
      <c r="L16" s="592">
        <v>0</v>
      </c>
      <c r="M16" s="592">
        <v>0</v>
      </c>
      <c r="N16" s="592">
        <v>0</v>
      </c>
      <c r="O16" s="9"/>
    </row>
    <row r="17" spans="1:15" ht="4.5" customHeight="1">
      <c r="A17" s="10"/>
      <c r="B17" s="10"/>
      <c r="C17" s="10"/>
      <c r="D17" s="10"/>
      <c r="E17" s="2" t="s">
        <v>400</v>
      </c>
      <c r="F17" s="6"/>
      <c r="G17" s="6"/>
      <c r="H17" s="6"/>
      <c r="I17" s="6"/>
      <c r="J17" s="6"/>
      <c r="K17" s="6"/>
      <c r="L17" s="6"/>
      <c r="M17" s="6"/>
      <c r="N17" s="6"/>
      <c r="O17" s="9"/>
    </row>
    <row r="18" spans="1:15" ht="13.5" customHeight="1">
      <c r="A18" s="1483" t="s">
        <v>455</v>
      </c>
      <c r="B18" s="1483"/>
      <c r="C18" s="1483"/>
      <c r="D18" s="1483"/>
      <c r="E18" s="2" t="s">
        <v>400</v>
      </c>
      <c r="F18" s="571">
        <f aca="true" t="shared" si="1" ref="F18:N18">IF(SUM(F10:F17)=SUM(F23:F27,F30),SUM(F10:F17),"Fehler")</f>
        <v>665334</v>
      </c>
      <c r="G18" s="571">
        <f t="shared" si="1"/>
        <v>640554</v>
      </c>
      <c r="H18" s="571">
        <f t="shared" si="1"/>
        <v>16740</v>
      </c>
      <c r="I18" s="571">
        <f t="shared" si="1"/>
        <v>4094</v>
      </c>
      <c r="J18" s="571">
        <f t="shared" si="1"/>
        <v>3785</v>
      </c>
      <c r="K18" s="571">
        <f t="shared" si="1"/>
        <v>161</v>
      </c>
      <c r="L18" s="571">
        <f t="shared" si="1"/>
        <v>0</v>
      </c>
      <c r="M18" s="571">
        <f t="shared" si="1"/>
        <v>0</v>
      </c>
      <c r="N18" s="571">
        <f t="shared" si="1"/>
        <v>0</v>
      </c>
      <c r="O18" s="20"/>
    </row>
    <row r="19" spans="1:15" ht="4.5" customHeight="1">
      <c r="A19" s="10"/>
      <c r="B19" s="10"/>
      <c r="C19" s="10"/>
      <c r="D19" s="10"/>
      <c r="E19" s="2" t="s">
        <v>400</v>
      </c>
      <c r="F19" s="6"/>
      <c r="G19" s="6"/>
      <c r="H19" s="6"/>
      <c r="I19" s="6"/>
      <c r="J19" s="6"/>
      <c r="K19" s="6"/>
      <c r="L19" s="6"/>
      <c r="M19" s="6"/>
      <c r="N19" s="6"/>
      <c r="O19" s="9"/>
    </row>
    <row r="20" spans="1:15" ht="12.75" customHeight="1">
      <c r="A20" s="1236" t="s">
        <v>1015</v>
      </c>
      <c r="B20" s="1236"/>
      <c r="C20" s="1236"/>
      <c r="D20" s="1236"/>
      <c r="E20" s="2" t="s">
        <v>400</v>
      </c>
      <c r="F20" s="43">
        <f>SUM(G20:N20)</f>
        <v>27342</v>
      </c>
      <c r="G20" s="592">
        <v>17311</v>
      </c>
      <c r="H20" s="592">
        <v>2957</v>
      </c>
      <c r="I20" s="592">
        <v>3491</v>
      </c>
      <c r="J20" s="592">
        <v>3500</v>
      </c>
      <c r="K20" s="592">
        <v>83</v>
      </c>
      <c r="L20" s="592">
        <v>0</v>
      </c>
      <c r="M20" s="592">
        <v>0</v>
      </c>
      <c r="N20" s="592">
        <v>0</v>
      </c>
      <c r="O20" s="9"/>
    </row>
    <row r="21" spans="1:15" ht="4.5" customHeight="1">
      <c r="A21" s="10"/>
      <c r="B21" s="10"/>
      <c r="C21" s="10"/>
      <c r="D21" s="10"/>
      <c r="E21" s="2" t="s">
        <v>400</v>
      </c>
      <c r="F21" s="43"/>
      <c r="G21" s="6"/>
      <c r="H21" s="6"/>
      <c r="I21" s="6"/>
      <c r="J21" s="6"/>
      <c r="K21" s="6"/>
      <c r="L21" s="6"/>
      <c r="M21" s="6"/>
      <c r="N21" s="6"/>
      <c r="O21" s="9"/>
    </row>
    <row r="22" spans="1:15" ht="12.75" customHeight="1">
      <c r="A22" s="731" t="s">
        <v>1016</v>
      </c>
      <c r="B22" s="732"/>
      <c r="C22" s="732"/>
      <c r="D22" s="732"/>
      <c r="E22" s="2" t="s">
        <v>400</v>
      </c>
      <c r="F22" s="40"/>
      <c r="G22" s="40"/>
      <c r="H22" s="40"/>
      <c r="I22" s="40"/>
      <c r="J22" s="40"/>
      <c r="K22" s="40"/>
      <c r="L22" s="40"/>
      <c r="M22" s="6"/>
      <c r="N22" s="6"/>
      <c r="O22" s="9"/>
    </row>
    <row r="23" spans="1:15" ht="12.75" customHeight="1">
      <c r="A23" s="2"/>
      <c r="B23" s="1236" t="s">
        <v>781</v>
      </c>
      <c r="C23" s="1237"/>
      <c r="D23" s="1237"/>
      <c r="E23" s="2" t="s">
        <v>400</v>
      </c>
      <c r="F23" s="43">
        <f>SUM(G23:N23)</f>
        <v>607049</v>
      </c>
      <c r="G23" s="592">
        <v>585049</v>
      </c>
      <c r="H23" s="592">
        <v>15173</v>
      </c>
      <c r="I23" s="592">
        <v>3302</v>
      </c>
      <c r="J23" s="592">
        <v>3442</v>
      </c>
      <c r="K23" s="592">
        <v>83</v>
      </c>
      <c r="L23" s="592">
        <v>0</v>
      </c>
      <c r="M23" s="592">
        <v>0</v>
      </c>
      <c r="N23" s="592">
        <v>0</v>
      </c>
      <c r="O23" s="9"/>
    </row>
    <row r="24" spans="1:15" ht="12.75" customHeight="1">
      <c r="A24" s="2"/>
      <c r="B24" s="1486" t="s">
        <v>1019</v>
      </c>
      <c r="C24" s="1237"/>
      <c r="D24" s="1237"/>
      <c r="E24" s="2" t="s">
        <v>400</v>
      </c>
      <c r="F24" s="43">
        <f>SUM(G24:N24)</f>
        <v>41281</v>
      </c>
      <c r="G24" s="592">
        <v>40717</v>
      </c>
      <c r="H24" s="592">
        <v>233</v>
      </c>
      <c r="I24" s="592">
        <v>231</v>
      </c>
      <c r="J24" s="592">
        <v>100</v>
      </c>
      <c r="K24" s="592">
        <v>0</v>
      </c>
      <c r="L24" s="592">
        <v>0</v>
      </c>
      <c r="M24" s="592">
        <v>0</v>
      </c>
      <c r="N24" s="592">
        <v>0</v>
      </c>
      <c r="O24" s="9"/>
    </row>
    <row r="25" spans="1:15" ht="12.75" customHeight="1">
      <c r="A25" s="2"/>
      <c r="B25" s="1236" t="s">
        <v>782</v>
      </c>
      <c r="C25" s="1237"/>
      <c r="D25" s="1237"/>
      <c r="E25" s="2"/>
      <c r="F25" s="43">
        <f>SUM(G25:N25)</f>
        <v>1392</v>
      </c>
      <c r="G25" s="592">
        <v>645</v>
      </c>
      <c r="H25" s="592">
        <v>417</v>
      </c>
      <c r="I25" s="592">
        <v>330</v>
      </c>
      <c r="J25" s="592">
        <v>0</v>
      </c>
      <c r="K25" s="592">
        <v>0</v>
      </c>
      <c r="L25" s="592">
        <v>0</v>
      </c>
      <c r="M25" s="592">
        <v>0</v>
      </c>
      <c r="N25" s="592">
        <v>0</v>
      </c>
      <c r="O25" s="9"/>
    </row>
    <row r="26" spans="1:15" ht="12.75" customHeight="1">
      <c r="A26" s="2"/>
      <c r="B26" s="1487" t="s">
        <v>1020</v>
      </c>
      <c r="C26" s="1488"/>
      <c r="D26" s="1488"/>
      <c r="E26" s="2"/>
      <c r="F26" s="43">
        <f>SUM(G26:N26)</f>
        <v>11965</v>
      </c>
      <c r="G26" s="592">
        <v>11752</v>
      </c>
      <c r="H26" s="592">
        <v>213</v>
      </c>
      <c r="I26" s="592">
        <v>0</v>
      </c>
      <c r="J26" s="592">
        <v>0</v>
      </c>
      <c r="K26" s="592">
        <v>0</v>
      </c>
      <c r="L26" s="592">
        <v>0</v>
      </c>
      <c r="M26" s="592">
        <v>0</v>
      </c>
      <c r="N26" s="592">
        <v>0</v>
      </c>
      <c r="O26" s="9"/>
    </row>
    <row r="27" spans="1:15" ht="12.75" customHeight="1">
      <c r="A27" s="2"/>
      <c r="B27" s="1487" t="s">
        <v>1021</v>
      </c>
      <c r="C27" s="1488"/>
      <c r="D27" s="1488"/>
      <c r="E27" s="2" t="s">
        <v>400</v>
      </c>
      <c r="F27" s="43">
        <f>SUM(G27:N27)</f>
        <v>2071</v>
      </c>
      <c r="G27" s="592">
        <v>1789</v>
      </c>
      <c r="H27" s="592">
        <v>262</v>
      </c>
      <c r="I27" s="592">
        <v>0</v>
      </c>
      <c r="J27" s="592">
        <v>20</v>
      </c>
      <c r="K27" s="592">
        <v>0</v>
      </c>
      <c r="L27" s="592">
        <v>0</v>
      </c>
      <c r="M27" s="592">
        <v>0</v>
      </c>
      <c r="N27" s="592">
        <v>0</v>
      </c>
      <c r="O27" s="9"/>
    </row>
    <row r="28" spans="1:15" ht="12.75" customHeight="1">
      <c r="A28" s="2"/>
      <c r="B28" s="284" t="s">
        <v>1017</v>
      </c>
      <c r="C28" s="733"/>
      <c r="D28" s="733"/>
      <c r="E28" s="2" t="s">
        <v>400</v>
      </c>
      <c r="F28" s="6"/>
      <c r="G28" s="6"/>
      <c r="H28" s="6"/>
      <c r="I28" s="6"/>
      <c r="J28" s="6"/>
      <c r="K28" s="6"/>
      <c r="L28" s="6"/>
      <c r="M28" s="6"/>
      <c r="N28" s="6"/>
      <c r="O28" s="9"/>
    </row>
    <row r="29" spans="1:15" ht="12.75" customHeight="1">
      <c r="A29" s="2"/>
      <c r="B29" s="284"/>
      <c r="C29" s="509" t="s">
        <v>784</v>
      </c>
      <c r="D29" s="733"/>
      <c r="E29" s="2"/>
      <c r="F29" s="6"/>
      <c r="G29" s="6"/>
      <c r="H29" s="6"/>
      <c r="I29" s="6"/>
      <c r="J29" s="6"/>
      <c r="K29" s="6"/>
      <c r="L29" s="6"/>
      <c r="M29" s="6"/>
      <c r="N29" s="6"/>
      <c r="O29" s="9"/>
    </row>
    <row r="30" spans="1:15" ht="12.75" customHeight="1">
      <c r="A30" s="2"/>
      <c r="B30" s="2"/>
      <c r="C30" s="1102" t="s">
        <v>1022</v>
      </c>
      <c r="D30" s="1485"/>
      <c r="E30" s="2" t="s">
        <v>400</v>
      </c>
      <c r="F30" s="6">
        <f>SUM(G30:N30)</f>
        <v>1576</v>
      </c>
      <c r="G30" s="592">
        <v>602</v>
      </c>
      <c r="H30" s="592">
        <v>442</v>
      </c>
      <c r="I30" s="592">
        <v>231</v>
      </c>
      <c r="J30" s="592">
        <v>223</v>
      </c>
      <c r="K30" s="592">
        <v>78</v>
      </c>
      <c r="L30" s="592">
        <v>0</v>
      </c>
      <c r="M30" s="592">
        <v>0</v>
      </c>
      <c r="N30" s="592">
        <v>0</v>
      </c>
      <c r="O30" s="9"/>
    </row>
    <row r="31" spans="1:23" ht="4.5" customHeight="1">
      <c r="A31" s="47" t="s">
        <v>408</v>
      </c>
      <c r="B31" s="2"/>
      <c r="C31" s="9"/>
      <c r="D31" s="9"/>
      <c r="E31" s="9"/>
      <c r="F31" s="9"/>
      <c r="G31" s="9"/>
      <c r="H31" s="9"/>
      <c r="I31" s="9"/>
      <c r="J31" s="9"/>
      <c r="K31" s="9"/>
      <c r="L31" s="9"/>
      <c r="M31" s="2"/>
      <c r="N31" s="2"/>
      <c r="O31" s="2"/>
      <c r="P31"/>
      <c r="Q31"/>
      <c r="R31"/>
      <c r="S31"/>
      <c r="T31"/>
      <c r="U31"/>
      <c r="V31"/>
      <c r="W31"/>
    </row>
    <row r="32" spans="1:15" ht="11.25" customHeight="1">
      <c r="A32" s="1463" t="s">
        <v>1018</v>
      </c>
      <c r="B32" s="1463"/>
      <c r="C32" s="1463"/>
      <c r="D32" s="1463"/>
      <c r="E32" s="1463"/>
      <c r="F32" s="1463"/>
      <c r="G32" s="1463"/>
      <c r="H32" s="1463"/>
      <c r="I32" s="1463"/>
      <c r="J32" s="1463"/>
      <c r="K32" s="1463"/>
      <c r="L32" s="1463"/>
      <c r="M32" s="1463"/>
      <c r="N32" s="1463"/>
      <c r="O32" s="2"/>
    </row>
    <row r="33" spans="1:15" ht="11.25" customHeight="1">
      <c r="A33" s="1463"/>
      <c r="B33" s="1463"/>
      <c r="C33" s="1463"/>
      <c r="D33" s="1463"/>
      <c r="E33" s="1463"/>
      <c r="F33" s="1463"/>
      <c r="G33" s="1463"/>
      <c r="H33" s="1463"/>
      <c r="I33" s="1463"/>
      <c r="J33" s="1463"/>
      <c r="K33" s="1463"/>
      <c r="L33" s="1463"/>
      <c r="M33" s="1463"/>
      <c r="N33" s="1463"/>
      <c r="O33" s="2"/>
    </row>
    <row r="34" spans="1:15" ht="11.25">
      <c r="A34" s="1484"/>
      <c r="B34" s="1484"/>
      <c r="C34" s="1484"/>
      <c r="D34" s="1484"/>
      <c r="E34" s="1484"/>
      <c r="F34" s="1484"/>
      <c r="G34" s="1484"/>
      <c r="H34" s="1484"/>
      <c r="I34" s="1484"/>
      <c r="J34" s="1484"/>
      <c r="K34" s="1484"/>
      <c r="L34" s="1484"/>
      <c r="M34" s="1484"/>
      <c r="N34" s="1484"/>
      <c r="O34" s="2"/>
    </row>
    <row r="39" ht="6" customHeight="1"/>
    <row r="40" ht="11.25" customHeight="1"/>
    <row r="43" ht="6.75" customHeight="1"/>
    <row r="45" ht="3" customHeight="1" hidden="1"/>
    <row r="47" ht="3" customHeight="1" hidden="1"/>
    <row r="48" ht="12" customHeight="1"/>
    <row r="49" ht="3" customHeight="1" hidden="1"/>
    <row r="50" ht="10.5" customHeight="1"/>
    <row r="51" ht="3" customHeight="1" hidden="1"/>
    <row r="53" ht="3" customHeight="1" hidden="1"/>
    <row r="54" s="677" customFormat="1" ht="11.25" customHeight="1"/>
    <row r="55" ht="3" customHeight="1"/>
    <row r="56" ht="11.25" customHeight="1"/>
    <row r="57" ht="3" customHeight="1" hidden="1"/>
    <row r="58" ht="11.25" customHeight="1"/>
    <row r="59" ht="0.75" customHeight="1" hidden="1"/>
    <row r="60" ht="11.25" customHeight="1">
      <c r="G60" s="265"/>
    </row>
    <row r="61" ht="3" customHeight="1" hidden="1"/>
    <row r="62" ht="11.25" customHeight="1"/>
    <row r="63" ht="2.25" customHeight="1"/>
    <row r="64" ht="10.5" customHeight="1" hidden="1"/>
    <row r="65" ht="3" customHeight="1" hidden="1"/>
    <row r="66" ht="11.25" customHeight="1"/>
    <row r="67" ht="0.75" customHeight="1" hidden="1"/>
    <row r="68" ht="11.25" customHeight="1"/>
    <row r="69" ht="0.75" customHeight="1" hidden="1"/>
    <row r="70" ht="11.25" hidden="1"/>
    <row r="71" ht="3" customHeight="1" hidden="1"/>
    <row r="72" ht="3" customHeight="1" hidden="1"/>
    <row r="73" ht="5.25" customHeight="1" hidden="1"/>
    <row r="74" ht="0.75" customHeight="1" hidden="1"/>
    <row r="76" ht="0.75" customHeight="1" hidden="1"/>
    <row r="77" ht="10.5" customHeight="1"/>
    <row r="78" ht="3" customHeight="1" hidden="1"/>
    <row r="80" ht="3" customHeight="1"/>
    <row r="81" ht="7.5" customHeight="1"/>
    <row r="83" ht="3" customHeight="1"/>
    <row r="87" ht="6" customHeight="1"/>
  </sheetData>
  <sheetProtection/>
  <mergeCells count="31">
    <mergeCell ref="A32:N34"/>
    <mergeCell ref="C30:D30"/>
    <mergeCell ref="A20:D20"/>
    <mergeCell ref="B23:D23"/>
    <mergeCell ref="B24:D24"/>
    <mergeCell ref="B27:D27"/>
    <mergeCell ref="B25:D25"/>
    <mergeCell ref="B26:D26"/>
    <mergeCell ref="A14:D14"/>
    <mergeCell ref="A15:D15"/>
    <mergeCell ref="A16:D16"/>
    <mergeCell ref="A18:D18"/>
    <mergeCell ref="A2:N2"/>
    <mergeCell ref="G4:N4"/>
    <mergeCell ref="H5:N5"/>
    <mergeCell ref="A11:D11"/>
    <mergeCell ref="I6:I7"/>
    <mergeCell ref="J6:J7"/>
    <mergeCell ref="A10:D10"/>
    <mergeCell ref="K6:K7"/>
    <mergeCell ref="A4:D8"/>
    <mergeCell ref="N6:N7"/>
    <mergeCell ref="A12:D12"/>
    <mergeCell ref="A13:D13"/>
    <mergeCell ref="H8:N8"/>
    <mergeCell ref="F4:F8"/>
    <mergeCell ref="G5:G8"/>
    <mergeCell ref="E4:E8"/>
    <mergeCell ref="L6:L7"/>
    <mergeCell ref="M6:M7"/>
    <mergeCell ref="H6:H7"/>
  </mergeCells>
  <printOptions/>
  <pageMargins left="0.4724409448818898" right="0.4724409448818898" top="0.5118110236220472" bottom="0.5118110236220472" header="0.5118110236220472" footer="0.5118110236220472"/>
  <pageSetup horizontalDpi="300" verticalDpi="300" orientation="portrait" paperSize="9" scale="99" r:id="rId2"/>
  <drawing r:id="rId1"/>
</worksheet>
</file>

<file path=xl/worksheets/sheet25.xml><?xml version="1.0" encoding="utf-8"?>
<worksheet xmlns="http://schemas.openxmlformats.org/spreadsheetml/2006/main" xmlns:r="http://schemas.openxmlformats.org/officeDocument/2006/relationships">
  <dimension ref="A1:W84"/>
  <sheetViews>
    <sheetView zoomScaleSheetLayoutView="75" workbookViewId="0" topLeftCell="A34">
      <selection activeCell="S69" sqref="S69"/>
    </sheetView>
  </sheetViews>
  <sheetFormatPr defaultColWidth="12" defaultRowHeight="11.25"/>
  <cols>
    <col min="1" max="1" width="3.16015625" style="167" customWidth="1"/>
    <col min="2" max="2" width="29.83203125" style="167" customWidth="1"/>
    <col min="3" max="3" width="0.82421875" style="167" customWidth="1"/>
    <col min="4" max="4" width="8.83203125" style="167" customWidth="1"/>
    <col min="5" max="10" width="8.16015625" style="167" customWidth="1"/>
    <col min="11" max="11" width="9" style="178" customWidth="1"/>
    <col min="12" max="12" width="8.5" style="178" customWidth="1"/>
    <col min="13" max="13" width="8.33203125" style="178" customWidth="1"/>
    <col min="14" max="14" width="0.65625" style="167" customWidth="1"/>
    <col min="15" max="16384" width="12" style="167" customWidth="1"/>
  </cols>
  <sheetData>
    <row r="1" spans="1:14" s="52" customFormat="1" ht="12.75">
      <c r="A1" s="691" t="s">
        <v>1012</v>
      </c>
      <c r="B1" s="735"/>
      <c r="C1" s="735"/>
      <c r="D1" s="735"/>
      <c r="E1" s="735"/>
      <c r="F1" s="33"/>
      <c r="G1" s="33"/>
      <c r="H1" s="33"/>
      <c r="I1" s="33"/>
      <c r="J1" s="33"/>
      <c r="K1" s="33"/>
      <c r="L1" s="33"/>
      <c r="M1" s="33"/>
      <c r="N1" s="33"/>
    </row>
    <row r="2" spans="1:14" s="52" customFormat="1" ht="7.5" customHeight="1">
      <c r="A2" s="691"/>
      <c r="B2" s="735"/>
      <c r="C2" s="735"/>
      <c r="D2" s="735"/>
      <c r="E2" s="735"/>
      <c r="F2" s="33"/>
      <c r="G2" s="33"/>
      <c r="H2" s="33"/>
      <c r="I2" s="33"/>
      <c r="J2" s="33"/>
      <c r="K2" s="33"/>
      <c r="L2" s="33"/>
      <c r="M2" s="33"/>
      <c r="N2" s="33"/>
    </row>
    <row r="3" spans="1:14" ht="11.25">
      <c r="A3" s="164"/>
      <c r="B3" s="164"/>
      <c r="C3" s="164"/>
      <c r="D3" s="164"/>
      <c r="E3" s="164"/>
      <c r="F3" s="164"/>
      <c r="G3" s="164"/>
      <c r="H3" s="164"/>
      <c r="I3" s="164"/>
      <c r="J3" s="164"/>
      <c r="K3" s="166"/>
      <c r="L3" s="166"/>
      <c r="M3" s="166"/>
      <c r="N3" s="164"/>
    </row>
    <row r="4" spans="1:14" ht="11.25">
      <c r="A4" s="164"/>
      <c r="B4" s="164"/>
      <c r="C4" s="164"/>
      <c r="D4" s="164"/>
      <c r="E4" s="164"/>
      <c r="F4" s="164"/>
      <c r="G4" s="164"/>
      <c r="H4" s="164"/>
      <c r="I4" s="164"/>
      <c r="J4" s="164"/>
      <c r="K4" s="166"/>
      <c r="L4" s="166"/>
      <c r="M4" s="166"/>
      <c r="N4" s="164"/>
    </row>
    <row r="5" spans="1:14" ht="11.25">
      <c r="A5" s="164"/>
      <c r="B5" s="164"/>
      <c r="C5" s="164"/>
      <c r="D5" s="164"/>
      <c r="E5" s="164"/>
      <c r="F5" s="164"/>
      <c r="G5" s="164"/>
      <c r="H5" s="164"/>
      <c r="I5" s="164"/>
      <c r="J5" s="164"/>
      <c r="K5" s="166"/>
      <c r="L5" s="166"/>
      <c r="M5" s="166"/>
      <c r="N5" s="164"/>
    </row>
    <row r="6" spans="1:14" ht="11.25">
      <c r="A6" s="164"/>
      <c r="B6" s="164"/>
      <c r="C6" s="164"/>
      <c r="D6" s="164"/>
      <c r="E6" s="164"/>
      <c r="F6" s="164"/>
      <c r="G6" s="164"/>
      <c r="H6" s="164"/>
      <c r="I6" s="164"/>
      <c r="J6" s="164"/>
      <c r="K6" s="166"/>
      <c r="L6" s="166"/>
      <c r="M6" s="166"/>
      <c r="N6" s="164"/>
    </row>
    <row r="7" spans="1:14" ht="11.25">
      <c r="A7" s="164"/>
      <c r="B7" s="164"/>
      <c r="C7" s="164"/>
      <c r="D7" s="164"/>
      <c r="E7" s="164"/>
      <c r="F7" s="164"/>
      <c r="G7" s="164"/>
      <c r="H7" s="164"/>
      <c r="I7" s="164"/>
      <c r="J7" s="164"/>
      <c r="K7" s="166"/>
      <c r="L7" s="166"/>
      <c r="M7" s="166"/>
      <c r="N7" s="164"/>
    </row>
    <row r="8" spans="1:14" ht="11.25">
      <c r="A8" s="164"/>
      <c r="B8" s="164"/>
      <c r="C8" s="164"/>
      <c r="D8" s="164"/>
      <c r="E8" s="164"/>
      <c r="F8" s="164"/>
      <c r="G8" s="164"/>
      <c r="H8" s="164"/>
      <c r="I8" s="164"/>
      <c r="J8" s="164"/>
      <c r="K8" s="166"/>
      <c r="L8" s="166"/>
      <c r="M8" s="166"/>
      <c r="N8" s="164"/>
    </row>
    <row r="9" spans="1:14" ht="11.25">
      <c r="A9" s="164"/>
      <c r="B9" s="164"/>
      <c r="C9" s="164"/>
      <c r="D9" s="164"/>
      <c r="E9" s="164"/>
      <c r="F9" s="164"/>
      <c r="G9" s="164"/>
      <c r="H9" s="164"/>
      <c r="I9" s="164"/>
      <c r="J9" s="164"/>
      <c r="K9" s="166"/>
      <c r="L9" s="166"/>
      <c r="M9" s="166"/>
      <c r="N9" s="164"/>
    </row>
    <row r="10" spans="1:14" ht="11.25">
      <c r="A10" s="164"/>
      <c r="B10" s="164"/>
      <c r="C10" s="164"/>
      <c r="D10" s="164"/>
      <c r="E10" s="164"/>
      <c r="F10" s="164"/>
      <c r="G10" s="164"/>
      <c r="H10" s="164"/>
      <c r="I10" s="164"/>
      <c r="J10" s="164"/>
      <c r="K10" s="166"/>
      <c r="L10" s="166"/>
      <c r="M10" s="166"/>
      <c r="N10" s="164"/>
    </row>
    <row r="11" spans="1:14" ht="11.25">
      <c r="A11" s="164"/>
      <c r="B11" s="164"/>
      <c r="C11" s="164"/>
      <c r="D11" s="164"/>
      <c r="E11" s="164"/>
      <c r="F11" s="164"/>
      <c r="G11" s="164"/>
      <c r="H11" s="164"/>
      <c r="I11" s="164"/>
      <c r="J11" s="164"/>
      <c r="K11" s="166"/>
      <c r="L11" s="166"/>
      <c r="M11" s="166"/>
      <c r="N11" s="164"/>
    </row>
    <row r="12" spans="1:14" ht="11.25">
      <c r="A12" s="164"/>
      <c r="B12" s="164"/>
      <c r="C12" s="164"/>
      <c r="D12" s="164"/>
      <c r="E12" s="164"/>
      <c r="F12" s="164"/>
      <c r="G12" s="164"/>
      <c r="H12" s="164"/>
      <c r="I12" s="164"/>
      <c r="J12" s="164"/>
      <c r="K12" s="166"/>
      <c r="L12" s="166"/>
      <c r="M12" s="166"/>
      <c r="N12" s="164"/>
    </row>
    <row r="13" spans="1:14" ht="11.25">
      <c r="A13" s="164"/>
      <c r="B13" s="164"/>
      <c r="C13" s="164"/>
      <c r="D13" s="164"/>
      <c r="E13" s="164"/>
      <c r="F13" s="164"/>
      <c r="G13" s="164"/>
      <c r="H13" s="164"/>
      <c r="I13" s="164"/>
      <c r="J13" s="164"/>
      <c r="K13" s="166"/>
      <c r="L13" s="166"/>
      <c r="M13" s="166"/>
      <c r="N13" s="164"/>
    </row>
    <row r="14" spans="1:14" ht="11.25">
      <c r="A14" s="164"/>
      <c r="B14" s="164"/>
      <c r="C14" s="164"/>
      <c r="D14" s="164"/>
      <c r="E14" s="164"/>
      <c r="F14" s="164"/>
      <c r="G14" s="164"/>
      <c r="H14" s="164"/>
      <c r="I14" s="164"/>
      <c r="J14" s="164"/>
      <c r="K14" s="166"/>
      <c r="L14" s="166"/>
      <c r="M14" s="166"/>
      <c r="N14" s="164"/>
    </row>
    <row r="15" spans="1:14" ht="11.25">
      <c r="A15" s="164"/>
      <c r="B15" s="164"/>
      <c r="C15" s="164"/>
      <c r="D15" s="164"/>
      <c r="E15" s="164"/>
      <c r="F15" s="164"/>
      <c r="G15" s="164"/>
      <c r="H15" s="164"/>
      <c r="I15" s="164"/>
      <c r="J15" s="164"/>
      <c r="K15" s="166"/>
      <c r="L15" s="166"/>
      <c r="M15" s="166"/>
      <c r="N15" s="164"/>
    </row>
    <row r="16" spans="1:14" ht="11.25">
      <c r="A16" s="164"/>
      <c r="B16" s="164"/>
      <c r="C16" s="164"/>
      <c r="D16" s="164"/>
      <c r="E16" s="164"/>
      <c r="F16" s="164"/>
      <c r="G16" s="164"/>
      <c r="H16" s="164"/>
      <c r="I16" s="164"/>
      <c r="J16" s="164"/>
      <c r="K16" s="166"/>
      <c r="L16" s="166"/>
      <c r="M16" s="166"/>
      <c r="N16" s="164"/>
    </row>
    <row r="17" spans="1:14" ht="11.25">
      <c r="A17" s="164"/>
      <c r="B17" s="164"/>
      <c r="C17" s="164"/>
      <c r="D17" s="164"/>
      <c r="E17" s="164"/>
      <c r="F17" s="164"/>
      <c r="G17" s="164"/>
      <c r="H17" s="164"/>
      <c r="I17" s="164"/>
      <c r="J17" s="164"/>
      <c r="K17" s="166"/>
      <c r="L17" s="166"/>
      <c r="M17" s="166"/>
      <c r="N17" s="164"/>
    </row>
    <row r="18" spans="1:14" ht="11.25">
      <c r="A18" s="164"/>
      <c r="B18" s="164"/>
      <c r="C18" s="164"/>
      <c r="D18" s="164"/>
      <c r="E18" s="164"/>
      <c r="F18" s="164"/>
      <c r="G18" s="164"/>
      <c r="H18" s="164"/>
      <c r="I18" s="164"/>
      <c r="J18" s="164"/>
      <c r="K18" s="166"/>
      <c r="L18" s="166"/>
      <c r="M18" s="166"/>
      <c r="N18" s="164"/>
    </row>
    <row r="19" spans="1:14" ht="11.25">
      <c r="A19" s="164"/>
      <c r="B19" s="164"/>
      <c r="C19" s="164"/>
      <c r="D19" s="164"/>
      <c r="E19" s="164"/>
      <c r="F19" s="164"/>
      <c r="G19" s="164"/>
      <c r="H19" s="164"/>
      <c r="I19" s="164"/>
      <c r="J19" s="164"/>
      <c r="K19" s="166"/>
      <c r="L19" s="166"/>
      <c r="M19" s="166"/>
      <c r="N19" s="164"/>
    </row>
    <row r="20" spans="1:14" ht="11.25">
      <c r="A20" s="164"/>
      <c r="B20" s="164"/>
      <c r="C20" s="164"/>
      <c r="D20" s="164"/>
      <c r="E20" s="164"/>
      <c r="F20" s="164"/>
      <c r="G20" s="164"/>
      <c r="H20" s="164"/>
      <c r="I20" s="164"/>
      <c r="J20" s="164"/>
      <c r="K20" s="166"/>
      <c r="L20" s="166"/>
      <c r="M20" s="166"/>
      <c r="N20" s="164"/>
    </row>
    <row r="21" spans="1:14" ht="11.25">
      <c r="A21" s="164"/>
      <c r="B21" s="164"/>
      <c r="C21" s="164"/>
      <c r="D21" s="164"/>
      <c r="E21" s="164"/>
      <c r="F21" s="164"/>
      <c r="G21" s="164"/>
      <c r="H21" s="164"/>
      <c r="I21" s="164"/>
      <c r="J21" s="164"/>
      <c r="K21" s="166"/>
      <c r="L21" s="166"/>
      <c r="M21" s="166"/>
      <c r="N21" s="164"/>
    </row>
    <row r="22" spans="1:14" ht="11.25">
      <c r="A22" s="164"/>
      <c r="B22" s="164"/>
      <c r="C22" s="164"/>
      <c r="D22" s="164"/>
      <c r="E22" s="164"/>
      <c r="F22" s="164"/>
      <c r="G22" s="164"/>
      <c r="H22" s="164"/>
      <c r="I22" s="164"/>
      <c r="J22" s="164"/>
      <c r="K22" s="166"/>
      <c r="L22" s="166"/>
      <c r="M22" s="166"/>
      <c r="N22" s="164"/>
    </row>
    <row r="23" spans="1:14" ht="11.25">
      <c r="A23" s="164"/>
      <c r="B23" s="164"/>
      <c r="C23" s="164"/>
      <c r="D23" s="164"/>
      <c r="E23" s="164"/>
      <c r="F23" s="164"/>
      <c r="G23" s="164"/>
      <c r="H23" s="164"/>
      <c r="I23" s="164"/>
      <c r="J23" s="164"/>
      <c r="K23" s="166"/>
      <c r="L23" s="166"/>
      <c r="M23" s="166"/>
      <c r="N23" s="164"/>
    </row>
    <row r="24" spans="1:14" ht="11.25">
      <c r="A24" s="164"/>
      <c r="B24" s="164"/>
      <c r="C24" s="164"/>
      <c r="D24" s="164"/>
      <c r="E24" s="164"/>
      <c r="F24" s="164"/>
      <c r="G24" s="164"/>
      <c r="H24" s="164"/>
      <c r="I24" s="164"/>
      <c r="J24" s="164"/>
      <c r="K24" s="166"/>
      <c r="L24" s="166"/>
      <c r="M24" s="166"/>
      <c r="N24" s="164"/>
    </row>
    <row r="25" spans="1:14" ht="11.25">
      <c r="A25" s="164"/>
      <c r="B25" s="164"/>
      <c r="C25" s="164"/>
      <c r="D25" s="164"/>
      <c r="E25" s="164"/>
      <c r="F25" s="164"/>
      <c r="G25" s="164"/>
      <c r="H25" s="164"/>
      <c r="I25" s="164"/>
      <c r="J25" s="164"/>
      <c r="K25" s="166"/>
      <c r="L25" s="166"/>
      <c r="M25" s="166"/>
      <c r="N25" s="164"/>
    </row>
    <row r="26" spans="1:14" ht="8.25" customHeight="1">
      <c r="A26" s="164"/>
      <c r="B26" s="164"/>
      <c r="C26" s="164"/>
      <c r="D26" s="164"/>
      <c r="E26" s="164"/>
      <c r="F26" s="164"/>
      <c r="G26" s="164"/>
      <c r="H26" s="164"/>
      <c r="I26" s="164"/>
      <c r="J26" s="164"/>
      <c r="K26" s="166"/>
      <c r="L26" s="166"/>
      <c r="M26" s="166"/>
      <c r="N26" s="164"/>
    </row>
    <row r="27" spans="1:14" ht="8.25" customHeight="1">
      <c r="A27" s="164"/>
      <c r="B27" s="164"/>
      <c r="C27" s="164"/>
      <c r="D27" s="164"/>
      <c r="E27" s="164"/>
      <c r="F27" s="164"/>
      <c r="G27" s="164"/>
      <c r="H27" s="164"/>
      <c r="I27" s="164"/>
      <c r="J27" s="164"/>
      <c r="K27" s="166"/>
      <c r="L27" s="166"/>
      <c r="M27" s="166"/>
      <c r="N27" s="164"/>
    </row>
    <row r="28" spans="1:14" ht="8.25" customHeight="1">
      <c r="A28" s="164"/>
      <c r="B28" s="164"/>
      <c r="C28" s="164"/>
      <c r="D28" s="164"/>
      <c r="E28" s="164"/>
      <c r="F28" s="164"/>
      <c r="G28" s="164"/>
      <c r="H28" s="164"/>
      <c r="I28" s="164"/>
      <c r="J28" s="164"/>
      <c r="K28" s="166"/>
      <c r="L28" s="166"/>
      <c r="M28" s="166"/>
      <c r="N28" s="164"/>
    </row>
    <row r="29" spans="1:14" ht="11.25">
      <c r="A29" s="164"/>
      <c r="B29" s="164"/>
      <c r="C29" s="164"/>
      <c r="D29" s="164"/>
      <c r="E29" s="164"/>
      <c r="F29" s="164"/>
      <c r="G29" s="164"/>
      <c r="H29" s="164"/>
      <c r="I29" s="164"/>
      <c r="J29" s="164"/>
      <c r="K29" s="166"/>
      <c r="L29" s="166"/>
      <c r="M29" s="166"/>
      <c r="N29" s="164"/>
    </row>
    <row r="30" spans="1:14" ht="11.25">
      <c r="A30" s="164"/>
      <c r="B30" s="164"/>
      <c r="C30" s="164"/>
      <c r="D30" s="164"/>
      <c r="E30" s="164"/>
      <c r="F30" s="164"/>
      <c r="G30" s="164"/>
      <c r="H30" s="164"/>
      <c r="I30" s="164"/>
      <c r="J30" s="164"/>
      <c r="K30" s="166"/>
      <c r="L30" s="166"/>
      <c r="M30" s="166"/>
      <c r="N30" s="164"/>
    </row>
    <row r="31" spans="1:14" ht="11.25">
      <c r="A31" s="164"/>
      <c r="B31" s="164"/>
      <c r="C31" s="164"/>
      <c r="D31" s="164"/>
      <c r="E31" s="164"/>
      <c r="F31" s="164"/>
      <c r="G31" s="164"/>
      <c r="H31" s="164"/>
      <c r="I31" s="164"/>
      <c r="J31" s="164"/>
      <c r="K31" s="166"/>
      <c r="L31" s="166"/>
      <c r="M31" s="166"/>
      <c r="N31" s="164"/>
    </row>
    <row r="32" spans="1:14" ht="11.25">
      <c r="A32" s="164"/>
      <c r="B32" s="164"/>
      <c r="C32" s="164"/>
      <c r="D32" s="164"/>
      <c r="E32" s="164"/>
      <c r="F32" s="164"/>
      <c r="G32" s="164"/>
      <c r="H32" s="164"/>
      <c r="I32" s="164"/>
      <c r="J32" s="164"/>
      <c r="K32" s="166"/>
      <c r="L32" s="166"/>
      <c r="M32" s="166"/>
      <c r="N32" s="164"/>
    </row>
    <row r="33" spans="1:14" ht="11.25">
      <c r="A33" s="164"/>
      <c r="B33" s="164"/>
      <c r="C33" s="164"/>
      <c r="D33" s="164"/>
      <c r="E33" s="164"/>
      <c r="F33" s="164"/>
      <c r="G33" s="164"/>
      <c r="H33" s="164"/>
      <c r="I33" s="164"/>
      <c r="J33" s="164"/>
      <c r="K33" s="166"/>
      <c r="L33" s="166"/>
      <c r="M33" s="166"/>
      <c r="N33" s="164"/>
    </row>
    <row r="34" spans="1:14" ht="11.25">
      <c r="A34" s="164"/>
      <c r="B34" s="164"/>
      <c r="C34" s="164"/>
      <c r="D34" s="164"/>
      <c r="E34" s="164"/>
      <c r="F34" s="164"/>
      <c r="G34" s="164"/>
      <c r="H34" s="164"/>
      <c r="I34" s="164"/>
      <c r="J34" s="164"/>
      <c r="K34" s="166"/>
      <c r="L34" s="166"/>
      <c r="M34" s="166"/>
      <c r="N34" s="164"/>
    </row>
    <row r="35" spans="1:14" ht="12.75" customHeight="1">
      <c r="A35" s="164"/>
      <c r="B35" s="164"/>
      <c r="C35" s="164"/>
      <c r="D35" s="164"/>
      <c r="E35" s="164"/>
      <c r="F35" s="164"/>
      <c r="G35" s="164"/>
      <c r="H35" s="164"/>
      <c r="I35" s="164"/>
      <c r="J35" s="164"/>
      <c r="K35" s="166"/>
      <c r="L35" s="166"/>
      <c r="M35" s="166"/>
      <c r="N35" s="164"/>
    </row>
    <row r="36" spans="1:14" ht="7.5" customHeight="1">
      <c r="A36" s="164"/>
      <c r="B36" s="164"/>
      <c r="C36" s="164"/>
      <c r="D36" s="164"/>
      <c r="E36" s="164"/>
      <c r="F36" s="164"/>
      <c r="G36" s="164"/>
      <c r="H36" s="164"/>
      <c r="I36" s="164"/>
      <c r="J36" s="164"/>
      <c r="K36" s="166"/>
      <c r="L36" s="166"/>
      <c r="M36" s="166"/>
      <c r="N36" s="164"/>
    </row>
    <row r="37" spans="1:14" ht="9.75" customHeight="1">
      <c r="A37" s="164"/>
      <c r="B37" s="164"/>
      <c r="C37" s="164"/>
      <c r="D37" s="164"/>
      <c r="E37" s="164"/>
      <c r="F37" s="164"/>
      <c r="G37" s="164"/>
      <c r="H37" s="164"/>
      <c r="I37" s="164"/>
      <c r="J37" s="164"/>
      <c r="K37" s="166"/>
      <c r="L37" s="166"/>
      <c r="M37" s="166"/>
      <c r="N37" s="164"/>
    </row>
    <row r="38" spans="1:14" ht="9.75" customHeight="1">
      <c r="A38" s="164"/>
      <c r="B38" s="164"/>
      <c r="C38" s="164"/>
      <c r="D38" s="164"/>
      <c r="E38" s="164"/>
      <c r="F38" s="164"/>
      <c r="G38" s="164"/>
      <c r="H38" s="164"/>
      <c r="I38" s="164"/>
      <c r="J38" s="164"/>
      <c r="K38" s="166"/>
      <c r="L38" s="166"/>
      <c r="M38" s="166"/>
      <c r="N38" s="164"/>
    </row>
    <row r="39" spans="1:14" ht="6.75" customHeight="1">
      <c r="A39" s="164"/>
      <c r="B39" s="164"/>
      <c r="C39" s="164"/>
      <c r="D39" s="164"/>
      <c r="E39" s="164"/>
      <c r="F39" s="164"/>
      <c r="G39" s="164"/>
      <c r="H39" s="164"/>
      <c r="I39" s="164"/>
      <c r="J39" s="164"/>
      <c r="K39" s="166"/>
      <c r="L39" s="166"/>
      <c r="M39" s="166"/>
      <c r="N39" s="164"/>
    </row>
    <row r="40" spans="1:14" ht="12.75" customHeight="1">
      <c r="A40" s="1212" t="s">
        <v>1023</v>
      </c>
      <c r="B40" s="1212"/>
      <c r="C40" s="1212"/>
      <c r="D40" s="1212"/>
      <c r="E40" s="1212"/>
      <c r="F40" s="1212"/>
      <c r="G40" s="1212"/>
      <c r="H40" s="1212"/>
      <c r="I40" s="1212"/>
      <c r="J40" s="1212"/>
      <c r="K40" s="1212"/>
      <c r="L40" s="1212"/>
      <c r="M40" s="1212"/>
      <c r="N40" s="164"/>
    </row>
    <row r="41" spans="1:14" ht="12.75" customHeight="1">
      <c r="A41" s="1212" t="s">
        <v>1024</v>
      </c>
      <c r="B41" s="1212"/>
      <c r="C41" s="1212"/>
      <c r="D41" s="1212"/>
      <c r="E41" s="1212"/>
      <c r="F41" s="1212"/>
      <c r="G41" s="1212"/>
      <c r="H41" s="1212"/>
      <c r="I41" s="1212"/>
      <c r="J41" s="1212"/>
      <c r="K41" s="1212"/>
      <c r="L41" s="1212"/>
      <c r="M41" s="1212"/>
      <c r="N41" s="164"/>
    </row>
    <row r="42" spans="1:14" ht="12.75" customHeight="1">
      <c r="A42" s="1212" t="s">
        <v>1025</v>
      </c>
      <c r="B42" s="1212"/>
      <c r="C42" s="1212"/>
      <c r="D42" s="1212"/>
      <c r="E42" s="1212"/>
      <c r="F42" s="1212"/>
      <c r="G42" s="1212"/>
      <c r="H42" s="1212"/>
      <c r="I42" s="1212"/>
      <c r="J42" s="1212"/>
      <c r="K42" s="1212"/>
      <c r="L42" s="1212"/>
      <c r="M42" s="1212"/>
      <c r="N42" s="164"/>
    </row>
    <row r="43" spans="1:14" ht="4.5" customHeight="1">
      <c r="A43" s="736"/>
      <c r="B43" s="736"/>
      <c r="C43" s="736"/>
      <c r="D43" s="736"/>
      <c r="E43" s="736"/>
      <c r="F43" s="164"/>
      <c r="G43" s="164"/>
      <c r="H43" s="164"/>
      <c r="I43" s="164"/>
      <c r="J43" s="164"/>
      <c r="K43" s="737"/>
      <c r="L43" s="737"/>
      <c r="M43" s="737"/>
      <c r="N43" s="164"/>
    </row>
    <row r="44" spans="1:14" ht="15" customHeight="1">
      <c r="A44" s="1489" t="s">
        <v>1026</v>
      </c>
      <c r="B44" s="1490"/>
      <c r="C44" s="1493"/>
      <c r="D44" s="1501" t="s">
        <v>1053</v>
      </c>
      <c r="E44" s="1502"/>
      <c r="F44" s="1502"/>
      <c r="G44" s="1502"/>
      <c r="H44" s="1502"/>
      <c r="I44" s="1502"/>
      <c r="J44" s="1502"/>
      <c r="K44" s="1502"/>
      <c r="L44" s="1503"/>
      <c r="M44" s="1496" t="s">
        <v>1027</v>
      </c>
      <c r="N44" s="164"/>
    </row>
    <row r="45" spans="1:14" ht="15" customHeight="1">
      <c r="A45" s="1491"/>
      <c r="B45" s="1491"/>
      <c r="C45" s="1494"/>
      <c r="D45" s="1501" t="s">
        <v>1028</v>
      </c>
      <c r="E45" s="1502"/>
      <c r="F45" s="1502"/>
      <c r="G45" s="1502"/>
      <c r="H45" s="1502"/>
      <c r="I45" s="1502"/>
      <c r="J45" s="1503"/>
      <c r="K45" s="1499" t="s">
        <v>590</v>
      </c>
      <c r="L45" s="1499" t="s">
        <v>1029</v>
      </c>
      <c r="M45" s="1497"/>
      <c r="N45" s="164"/>
    </row>
    <row r="46" spans="1:14" ht="15" customHeight="1">
      <c r="A46" s="1492"/>
      <c r="B46" s="1492"/>
      <c r="C46" s="1495"/>
      <c r="D46" s="741" t="s">
        <v>722</v>
      </c>
      <c r="E46" s="741">
        <v>5</v>
      </c>
      <c r="F46" s="741">
        <v>6</v>
      </c>
      <c r="G46" s="741">
        <v>7</v>
      </c>
      <c r="H46" s="741">
        <v>8</v>
      </c>
      <c r="I46" s="741">
        <v>9</v>
      </c>
      <c r="J46" s="741">
        <v>10</v>
      </c>
      <c r="K46" s="1500"/>
      <c r="L46" s="1500"/>
      <c r="M46" s="1498"/>
      <c r="N46" s="164"/>
    </row>
    <row r="47" spans="1:14" ht="7.5" customHeight="1">
      <c r="A47" s="738"/>
      <c r="B47" s="738"/>
      <c r="C47" s="739"/>
      <c r="D47" s="742"/>
      <c r="E47" s="743"/>
      <c r="F47" s="742"/>
      <c r="G47" s="742"/>
      <c r="H47" s="742"/>
      <c r="I47" s="742"/>
      <c r="J47" s="742"/>
      <c r="K47" s="740"/>
      <c r="L47" s="740"/>
      <c r="M47" s="740"/>
      <c r="N47" s="164"/>
    </row>
    <row r="48" spans="1:14" ht="12.75" customHeight="1">
      <c r="A48" s="1504" t="s">
        <v>1030</v>
      </c>
      <c r="B48" s="1505"/>
      <c r="C48" s="739"/>
      <c r="D48" s="745">
        <v>0</v>
      </c>
      <c r="E48" s="745">
        <v>0</v>
      </c>
      <c r="F48" s="745">
        <v>0</v>
      </c>
      <c r="G48" s="745">
        <v>0</v>
      </c>
      <c r="H48" s="745">
        <v>0</v>
      </c>
      <c r="I48" s="746">
        <v>3937</v>
      </c>
      <c r="J48" s="747">
        <v>2166</v>
      </c>
      <c r="K48" s="748">
        <f>SUM(D48:J48)</f>
        <v>6103</v>
      </c>
      <c r="L48" s="745">
        <v>0</v>
      </c>
      <c r="M48" s="747">
        <v>481</v>
      </c>
      <c r="N48" s="164"/>
    </row>
    <row r="49" spans="1:14" s="753" customFormat="1" ht="12.75" customHeight="1">
      <c r="A49" s="749" t="s">
        <v>1031</v>
      </c>
      <c r="B49" s="749"/>
      <c r="C49" s="750"/>
      <c r="D49" s="745"/>
      <c r="E49" s="745"/>
      <c r="F49" s="745"/>
      <c r="G49" s="745"/>
      <c r="H49" s="748"/>
      <c r="I49" s="751"/>
      <c r="J49" s="748"/>
      <c r="K49" s="748"/>
      <c r="L49" s="745"/>
      <c r="M49" s="748"/>
      <c r="N49" s="752"/>
    </row>
    <row r="50" spans="1:14" s="753" customFormat="1" ht="12.75" customHeight="1">
      <c r="A50" s="744"/>
      <c r="B50" s="754" t="s">
        <v>1032</v>
      </c>
      <c r="C50" s="750"/>
      <c r="D50" s="745">
        <v>0</v>
      </c>
      <c r="E50" s="745">
        <v>0</v>
      </c>
      <c r="F50" s="745">
        <v>0</v>
      </c>
      <c r="G50" s="745">
        <v>0</v>
      </c>
      <c r="H50" s="747">
        <v>490</v>
      </c>
      <c r="I50" s="746">
        <v>120</v>
      </c>
      <c r="J50" s="747">
        <v>12</v>
      </c>
      <c r="K50" s="748">
        <f>SUM(D50:J50)</f>
        <v>622</v>
      </c>
      <c r="L50" s="745">
        <v>0</v>
      </c>
      <c r="M50" s="747">
        <v>71</v>
      </c>
      <c r="N50" s="752"/>
    </row>
    <row r="51" spans="1:14" s="753" customFormat="1" ht="12.75" customHeight="1">
      <c r="A51" s="749" t="s">
        <v>1033</v>
      </c>
      <c r="B51" s="749"/>
      <c r="C51" s="750"/>
      <c r="D51" s="745"/>
      <c r="E51" s="745"/>
      <c r="F51" s="745"/>
      <c r="G51" s="745"/>
      <c r="H51" s="748"/>
      <c r="I51" s="751"/>
      <c r="J51" s="748"/>
      <c r="K51" s="748"/>
      <c r="L51" s="745"/>
      <c r="M51" s="748"/>
      <c r="N51" s="752"/>
    </row>
    <row r="52" spans="1:14" s="753" customFormat="1" ht="12.75" customHeight="1">
      <c r="A52" s="754"/>
      <c r="B52" s="754" t="s">
        <v>1034</v>
      </c>
      <c r="C52" s="750"/>
      <c r="D52" s="745">
        <v>0</v>
      </c>
      <c r="E52" s="745">
        <v>0</v>
      </c>
      <c r="F52" s="745">
        <v>0</v>
      </c>
      <c r="G52" s="745">
        <v>0</v>
      </c>
      <c r="H52" s="747">
        <v>1154</v>
      </c>
      <c r="I52" s="746">
        <v>125</v>
      </c>
      <c r="J52" s="747">
        <v>29</v>
      </c>
      <c r="K52" s="748">
        <f>SUM(D52:J52)</f>
        <v>1308</v>
      </c>
      <c r="L52" s="745">
        <v>0</v>
      </c>
      <c r="M52" s="747">
        <v>119</v>
      </c>
      <c r="N52" s="752"/>
    </row>
    <row r="53" spans="1:14" s="753" customFormat="1" ht="12.75" customHeight="1">
      <c r="A53" s="1506" t="s">
        <v>1035</v>
      </c>
      <c r="B53" s="1507"/>
      <c r="C53" s="750"/>
      <c r="D53" s="745">
        <v>0</v>
      </c>
      <c r="E53" s="745">
        <v>0</v>
      </c>
      <c r="F53" s="745">
        <v>0</v>
      </c>
      <c r="G53" s="745">
        <v>0</v>
      </c>
      <c r="H53" s="747">
        <v>10952</v>
      </c>
      <c r="I53" s="746">
        <v>7868</v>
      </c>
      <c r="J53" s="747">
        <v>931</v>
      </c>
      <c r="K53" s="748">
        <f>SUM(D53:J53)</f>
        <v>19751</v>
      </c>
      <c r="L53" s="747">
        <v>7364</v>
      </c>
      <c r="M53" s="747">
        <v>1549</v>
      </c>
      <c r="N53" s="752"/>
    </row>
    <row r="54" spans="1:14" s="753" customFormat="1" ht="12.75" customHeight="1">
      <c r="A54" s="749" t="s">
        <v>1036</v>
      </c>
      <c r="B54" s="749"/>
      <c r="C54" s="750"/>
      <c r="D54" s="745"/>
      <c r="E54" s="745"/>
      <c r="F54" s="745"/>
      <c r="G54" s="745"/>
      <c r="H54" s="748"/>
      <c r="I54" s="751"/>
      <c r="J54" s="748"/>
      <c r="K54" s="748"/>
      <c r="L54" s="745"/>
      <c r="M54" s="748"/>
      <c r="N54" s="752"/>
    </row>
    <row r="55" spans="1:14" s="753" customFormat="1" ht="12.75" customHeight="1">
      <c r="A55" s="755"/>
      <c r="B55" s="754" t="s">
        <v>1037</v>
      </c>
      <c r="C55" s="750"/>
      <c r="D55" s="745">
        <v>0</v>
      </c>
      <c r="E55" s="745">
        <v>0</v>
      </c>
      <c r="F55" s="745">
        <v>0</v>
      </c>
      <c r="G55" s="745">
        <v>0</v>
      </c>
      <c r="H55" s="747">
        <v>1140</v>
      </c>
      <c r="I55" s="746">
        <v>169</v>
      </c>
      <c r="J55" s="747">
        <v>32</v>
      </c>
      <c r="K55" s="748">
        <f aca="true" t="shared" si="0" ref="K55:K61">SUM(D55:J55)</f>
        <v>1341</v>
      </c>
      <c r="L55" s="745">
        <v>0</v>
      </c>
      <c r="M55" s="747">
        <v>127</v>
      </c>
      <c r="N55" s="752"/>
    </row>
    <row r="56" spans="1:14" s="753" customFormat="1" ht="12.75" customHeight="1">
      <c r="A56" s="1506" t="s">
        <v>1038</v>
      </c>
      <c r="B56" s="1507"/>
      <c r="C56" s="750"/>
      <c r="D56" s="745">
        <v>0</v>
      </c>
      <c r="E56" s="745">
        <v>0</v>
      </c>
      <c r="F56" s="745">
        <v>0</v>
      </c>
      <c r="G56" s="747">
        <v>49</v>
      </c>
      <c r="H56" s="747">
        <v>46</v>
      </c>
      <c r="I56" s="746">
        <v>50</v>
      </c>
      <c r="J56" s="747">
        <v>130</v>
      </c>
      <c r="K56" s="748">
        <f t="shared" si="0"/>
        <v>275</v>
      </c>
      <c r="L56" s="745">
        <v>0</v>
      </c>
      <c r="M56" s="747">
        <v>30</v>
      </c>
      <c r="N56" s="752"/>
    </row>
    <row r="57" spans="1:14" s="753" customFormat="1" ht="12.75" customHeight="1">
      <c r="A57" s="1506" t="s">
        <v>1039</v>
      </c>
      <c r="B57" s="1507"/>
      <c r="C57" s="750"/>
      <c r="D57" s="745">
        <v>0</v>
      </c>
      <c r="E57" s="745">
        <v>0</v>
      </c>
      <c r="F57" s="745">
        <v>0</v>
      </c>
      <c r="G57" s="745">
        <v>0</v>
      </c>
      <c r="H57" s="747">
        <v>0</v>
      </c>
      <c r="I57" s="746">
        <v>0</v>
      </c>
      <c r="J57" s="747">
        <v>0</v>
      </c>
      <c r="K57" s="748">
        <f t="shared" si="0"/>
        <v>0</v>
      </c>
      <c r="L57" s="745">
        <v>0</v>
      </c>
      <c r="M57" s="747">
        <v>0</v>
      </c>
      <c r="N57" s="752"/>
    </row>
    <row r="58" spans="1:14" s="753" customFormat="1" ht="12.75" customHeight="1">
      <c r="A58" s="1506" t="s">
        <v>1040</v>
      </c>
      <c r="B58" s="1507"/>
      <c r="C58" s="750"/>
      <c r="D58" s="745">
        <v>0</v>
      </c>
      <c r="E58" s="745">
        <v>0</v>
      </c>
      <c r="F58" s="745">
        <v>0</v>
      </c>
      <c r="G58" s="747">
        <v>211</v>
      </c>
      <c r="H58" s="747">
        <v>215</v>
      </c>
      <c r="I58" s="746">
        <v>188</v>
      </c>
      <c r="J58" s="747">
        <v>36</v>
      </c>
      <c r="K58" s="748">
        <f t="shared" si="0"/>
        <v>650</v>
      </c>
      <c r="L58" s="745">
        <v>0</v>
      </c>
      <c r="M58" s="747">
        <v>58</v>
      </c>
      <c r="N58" s="752"/>
    </row>
    <row r="59" spans="1:14" s="753" customFormat="1" ht="12.75" customHeight="1">
      <c r="A59" s="1506" t="s">
        <v>1041</v>
      </c>
      <c r="B59" s="1507"/>
      <c r="C59" s="750"/>
      <c r="D59" s="747">
        <v>3773</v>
      </c>
      <c r="E59" s="747">
        <v>621</v>
      </c>
      <c r="F59" s="747">
        <v>598</v>
      </c>
      <c r="G59" s="747">
        <v>230</v>
      </c>
      <c r="H59" s="747">
        <v>240</v>
      </c>
      <c r="I59" s="746">
        <v>222</v>
      </c>
      <c r="J59" s="747">
        <v>34</v>
      </c>
      <c r="K59" s="748">
        <f t="shared" si="0"/>
        <v>5718</v>
      </c>
      <c r="L59" s="745">
        <v>0</v>
      </c>
      <c r="M59" s="747">
        <v>342</v>
      </c>
      <c r="N59" s="752"/>
    </row>
    <row r="60" spans="1:14" s="753" customFormat="1" ht="12.75" customHeight="1">
      <c r="A60" s="1506" t="s">
        <v>1042</v>
      </c>
      <c r="B60" s="1507"/>
      <c r="C60" s="750"/>
      <c r="D60" s="745">
        <v>0</v>
      </c>
      <c r="E60" s="745">
        <v>0</v>
      </c>
      <c r="F60" s="745">
        <v>0</v>
      </c>
      <c r="G60" s="747">
        <v>1066</v>
      </c>
      <c r="H60" s="747">
        <v>330</v>
      </c>
      <c r="I60" s="746">
        <v>147</v>
      </c>
      <c r="J60" s="747">
        <v>6</v>
      </c>
      <c r="K60" s="748">
        <f t="shared" si="0"/>
        <v>1549</v>
      </c>
      <c r="L60" s="747">
        <v>773</v>
      </c>
      <c r="M60" s="747">
        <v>140</v>
      </c>
      <c r="N60" s="752"/>
    </row>
    <row r="61" spans="1:14" s="753" customFormat="1" ht="12.75" customHeight="1">
      <c r="A61" s="1506" t="s">
        <v>1043</v>
      </c>
      <c r="B61" s="1507"/>
      <c r="C61" s="750"/>
      <c r="D61" s="745">
        <v>0</v>
      </c>
      <c r="E61" s="745">
        <v>0</v>
      </c>
      <c r="F61" s="745">
        <v>0</v>
      </c>
      <c r="G61" s="747">
        <v>544</v>
      </c>
      <c r="H61" s="747">
        <v>522</v>
      </c>
      <c r="I61" s="745">
        <v>0</v>
      </c>
      <c r="J61" s="745">
        <v>0</v>
      </c>
      <c r="K61" s="748">
        <f t="shared" si="0"/>
        <v>1066</v>
      </c>
      <c r="L61" s="747">
        <v>532</v>
      </c>
      <c r="M61" s="747">
        <v>91</v>
      </c>
      <c r="N61" s="752"/>
    </row>
    <row r="62" spans="1:14" s="753" customFormat="1" ht="12.75" customHeight="1">
      <c r="A62" s="749" t="s">
        <v>1044</v>
      </c>
      <c r="B62" s="756"/>
      <c r="C62" s="750"/>
      <c r="D62" s="748"/>
      <c r="E62" s="748"/>
      <c r="F62" s="748"/>
      <c r="G62" s="748"/>
      <c r="H62" s="748"/>
      <c r="I62" s="751"/>
      <c r="J62" s="748"/>
      <c r="K62" s="748"/>
      <c r="L62" s="748"/>
      <c r="M62" s="748"/>
      <c r="N62" s="752"/>
    </row>
    <row r="63" spans="1:14" s="753" customFormat="1" ht="12" customHeight="1">
      <c r="A63" s="757"/>
      <c r="B63" s="754" t="s">
        <v>1045</v>
      </c>
      <c r="C63" s="750"/>
      <c r="D63" s="747">
        <v>16443</v>
      </c>
      <c r="E63" s="747">
        <v>1524</v>
      </c>
      <c r="F63" s="747">
        <v>1287</v>
      </c>
      <c r="G63" s="747">
        <v>817</v>
      </c>
      <c r="H63" s="747">
        <v>650</v>
      </c>
      <c r="I63" s="746">
        <v>410</v>
      </c>
      <c r="J63" s="747">
        <v>30</v>
      </c>
      <c r="K63" s="748">
        <f>SUM(D63:J63)</f>
        <v>21161</v>
      </c>
      <c r="L63" s="747">
        <v>8055</v>
      </c>
      <c r="M63" s="747">
        <v>2855</v>
      </c>
      <c r="N63" s="752"/>
    </row>
    <row r="64" spans="1:14" s="753" customFormat="1" ht="12.75" customHeight="1">
      <c r="A64" s="749" t="s">
        <v>1046</v>
      </c>
      <c r="B64" s="756"/>
      <c r="C64" s="750"/>
      <c r="D64" s="748"/>
      <c r="E64" s="748"/>
      <c r="F64" s="748"/>
      <c r="G64" s="748"/>
      <c r="H64" s="748"/>
      <c r="I64" s="751"/>
      <c r="J64" s="748"/>
      <c r="K64" s="748"/>
      <c r="L64" s="748"/>
      <c r="M64" s="748"/>
      <c r="N64" s="752"/>
    </row>
    <row r="65" spans="1:14" s="753" customFormat="1" ht="12" customHeight="1">
      <c r="A65" s="757"/>
      <c r="B65" s="754" t="s">
        <v>1047</v>
      </c>
      <c r="C65" s="750"/>
      <c r="D65" s="747">
        <v>117111</v>
      </c>
      <c r="E65" s="758">
        <v>0</v>
      </c>
      <c r="F65" s="758">
        <v>0</v>
      </c>
      <c r="G65" s="758">
        <v>0</v>
      </c>
      <c r="H65" s="758">
        <v>0</v>
      </c>
      <c r="I65" s="745">
        <v>0</v>
      </c>
      <c r="J65" s="745">
        <v>0</v>
      </c>
      <c r="K65" s="748">
        <f>SUM(D65:J65)</f>
        <v>117111</v>
      </c>
      <c r="L65" s="745">
        <v>0</v>
      </c>
      <c r="M65" s="747">
        <v>7835</v>
      </c>
      <c r="N65" s="752"/>
    </row>
    <row r="66" spans="1:14" s="753" customFormat="1" ht="12" customHeight="1">
      <c r="A66" s="757"/>
      <c r="B66" s="754" t="s">
        <v>1048</v>
      </c>
      <c r="C66" s="750"/>
      <c r="D66" s="758">
        <v>0</v>
      </c>
      <c r="E66" s="747">
        <v>11894</v>
      </c>
      <c r="F66" s="747">
        <v>13901</v>
      </c>
      <c r="G66" s="747">
        <v>10778</v>
      </c>
      <c r="H66" s="747">
        <v>11433</v>
      </c>
      <c r="I66" s="746">
        <v>11336</v>
      </c>
      <c r="J66" s="747">
        <v>3492</v>
      </c>
      <c r="K66" s="748">
        <f>SUM(D66:J66)</f>
        <v>62834</v>
      </c>
      <c r="L66" s="745">
        <v>0</v>
      </c>
      <c r="M66" s="747">
        <v>4754</v>
      </c>
      <c r="N66" s="752"/>
    </row>
    <row r="67" spans="1:14" s="753" customFormat="1" ht="12.75" customHeight="1">
      <c r="A67" s="749" t="s">
        <v>1049</v>
      </c>
      <c r="B67" s="756"/>
      <c r="C67" s="750"/>
      <c r="D67" s="759"/>
      <c r="E67" s="748"/>
      <c r="F67" s="748"/>
      <c r="G67" s="748"/>
      <c r="H67" s="748"/>
      <c r="I67" s="751"/>
      <c r="J67" s="748"/>
      <c r="K67" s="759"/>
      <c r="L67" s="748"/>
      <c r="M67" s="748"/>
      <c r="N67" s="752"/>
    </row>
    <row r="68" spans="1:14" s="753" customFormat="1" ht="12" customHeight="1">
      <c r="A68" s="757"/>
      <c r="B68" s="754" t="s">
        <v>1003</v>
      </c>
      <c r="C68" s="750"/>
      <c r="D68" s="747">
        <v>340</v>
      </c>
      <c r="E68" s="747">
        <v>56</v>
      </c>
      <c r="F68" s="747">
        <v>20</v>
      </c>
      <c r="G68" s="747">
        <v>35</v>
      </c>
      <c r="H68" s="747">
        <v>40</v>
      </c>
      <c r="I68" s="746">
        <v>36</v>
      </c>
      <c r="J68" s="747">
        <v>1</v>
      </c>
      <c r="K68" s="748">
        <f>SUM(D68:J68)</f>
        <v>528</v>
      </c>
      <c r="L68" s="745">
        <v>0</v>
      </c>
      <c r="M68" s="747">
        <v>32</v>
      </c>
      <c r="N68" s="752"/>
    </row>
    <row r="69" spans="1:14" s="753" customFormat="1" ht="12.75" customHeight="1">
      <c r="A69" s="749" t="s">
        <v>1050</v>
      </c>
      <c r="B69" s="756"/>
      <c r="C69" s="750"/>
      <c r="D69" s="748"/>
      <c r="E69" s="748"/>
      <c r="F69" s="748"/>
      <c r="G69" s="748"/>
      <c r="H69" s="748"/>
      <c r="I69" s="751"/>
      <c r="J69" s="748"/>
      <c r="K69" s="748"/>
      <c r="L69" s="748"/>
      <c r="M69" s="748"/>
      <c r="N69" s="752"/>
    </row>
    <row r="70" spans="1:14" s="753" customFormat="1" ht="12" customHeight="1">
      <c r="A70" s="757"/>
      <c r="B70" s="754" t="s">
        <v>1051</v>
      </c>
      <c r="C70" s="750"/>
      <c r="D70" s="745">
        <v>0</v>
      </c>
      <c r="E70" s="747">
        <v>21338</v>
      </c>
      <c r="F70" s="747">
        <v>20703</v>
      </c>
      <c r="G70" s="747">
        <v>13471</v>
      </c>
      <c r="H70" s="747">
        <v>11467</v>
      </c>
      <c r="I70" s="746">
        <v>8667</v>
      </c>
      <c r="J70" s="747">
        <v>1332</v>
      </c>
      <c r="K70" s="748">
        <f>SUM(D70:J70)</f>
        <v>76978</v>
      </c>
      <c r="L70" s="745">
        <v>0</v>
      </c>
      <c r="M70" s="747">
        <v>4041</v>
      </c>
      <c r="N70" s="752"/>
    </row>
    <row r="71" spans="1:23" s="52" customFormat="1" ht="4.5" customHeight="1">
      <c r="A71" s="760" t="s">
        <v>408</v>
      </c>
      <c r="B71" s="33"/>
      <c r="C71" s="72"/>
      <c r="D71" s="72"/>
      <c r="E71" s="72"/>
      <c r="F71" s="72"/>
      <c r="G71" s="72"/>
      <c r="H71" s="72"/>
      <c r="I71" s="72"/>
      <c r="J71" s="72"/>
      <c r="K71" s="72"/>
      <c r="L71" s="72"/>
      <c r="M71" s="33"/>
      <c r="N71" s="33"/>
      <c r="O71" s="761"/>
      <c r="P71" s="761"/>
      <c r="Q71" s="761"/>
      <c r="R71" s="761"/>
      <c r="S71" s="761"/>
      <c r="T71" s="761"/>
      <c r="U71" s="761"/>
      <c r="V71" s="761"/>
      <c r="W71" s="761"/>
    </row>
    <row r="72" spans="1:14" s="762" customFormat="1" ht="11.25" customHeight="1">
      <c r="A72" s="1229" t="s">
        <v>1052</v>
      </c>
      <c r="B72" s="1229"/>
      <c r="C72" s="1229"/>
      <c r="D72" s="1229"/>
      <c r="E72" s="1229"/>
      <c r="F72" s="1229"/>
      <c r="G72" s="1229"/>
      <c r="H72" s="1229"/>
      <c r="I72" s="1229"/>
      <c r="J72" s="1229"/>
      <c r="K72" s="1229"/>
      <c r="L72" s="1229"/>
      <c r="M72" s="1229"/>
      <c r="N72" s="47"/>
    </row>
    <row r="73" spans="1:14" s="762" customFormat="1" ht="11.25">
      <c r="A73" s="1229"/>
      <c r="B73" s="1229"/>
      <c r="C73" s="1229"/>
      <c r="D73" s="1229"/>
      <c r="E73" s="1229"/>
      <c r="F73" s="1229"/>
      <c r="G73" s="1229"/>
      <c r="H73" s="1229"/>
      <c r="I73" s="1229"/>
      <c r="J73" s="1229"/>
      <c r="K73" s="1229"/>
      <c r="L73" s="1229"/>
      <c r="M73" s="1229"/>
      <c r="N73" s="47"/>
    </row>
    <row r="74" ht="11.25">
      <c r="F74" s="166"/>
    </row>
    <row r="75" ht="11.25">
      <c r="F75" s="166"/>
    </row>
    <row r="76" ht="11.25">
      <c r="F76" s="166"/>
    </row>
    <row r="77" ht="11.25">
      <c r="F77" s="166"/>
    </row>
    <row r="78" ht="11.25">
      <c r="F78" s="166"/>
    </row>
    <row r="79" ht="11.25">
      <c r="F79" s="166"/>
    </row>
    <row r="80" ht="11.25">
      <c r="F80" s="166"/>
    </row>
    <row r="81" ht="11.25">
      <c r="F81" s="166"/>
    </row>
    <row r="82" ht="11.25">
      <c r="F82" s="166"/>
    </row>
    <row r="83" ht="11.25">
      <c r="F83" s="166"/>
    </row>
    <row r="84" ht="11.25">
      <c r="F84" s="166"/>
    </row>
  </sheetData>
  <sheetProtection/>
  <mergeCells count="19">
    <mergeCell ref="A48:B48"/>
    <mergeCell ref="A72:M73"/>
    <mergeCell ref="A61:B61"/>
    <mergeCell ref="A53:B53"/>
    <mergeCell ref="A56:B56"/>
    <mergeCell ref="A57:B57"/>
    <mergeCell ref="A60:B60"/>
    <mergeCell ref="A59:B59"/>
    <mergeCell ref="A58:B58"/>
    <mergeCell ref="A40:M40"/>
    <mergeCell ref="A41:M41"/>
    <mergeCell ref="A42:M42"/>
    <mergeCell ref="A44:B46"/>
    <mergeCell ref="C44:C46"/>
    <mergeCell ref="M44:M46"/>
    <mergeCell ref="K45:K46"/>
    <mergeCell ref="L45:L46"/>
    <mergeCell ref="D44:L44"/>
    <mergeCell ref="D45:J45"/>
  </mergeCells>
  <printOptions/>
  <pageMargins left="0.4724409448818898" right="0.4724409448818898" top="0.5118110236220472" bottom="0.5118110236220472" header="0.31496062992125984" footer="0.31496062992125984"/>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A1:U28"/>
  <sheetViews>
    <sheetView zoomScaleSheetLayoutView="100" workbookViewId="0" topLeftCell="A1">
      <selection activeCell="L34" sqref="L34"/>
    </sheetView>
  </sheetViews>
  <sheetFormatPr defaultColWidth="12" defaultRowHeight="11.25"/>
  <cols>
    <col min="1" max="1" width="33.33203125" style="765" customWidth="1"/>
    <col min="2" max="2" width="1.0078125" style="765" customWidth="1"/>
    <col min="3" max="9" width="9.66015625" style="765" customWidth="1"/>
    <col min="10" max="10" width="9.66015625" style="803" customWidth="1"/>
    <col min="11" max="11" width="0.1640625" style="765" customWidth="1"/>
    <col min="12" max="16384" width="12" style="765" customWidth="1"/>
  </cols>
  <sheetData>
    <row r="1" spans="1:13" ht="12.75" customHeight="1">
      <c r="A1" s="763"/>
      <c r="B1" s="763"/>
      <c r="C1" s="763"/>
      <c r="D1" s="763"/>
      <c r="E1" s="763"/>
      <c r="F1" s="763"/>
      <c r="G1" s="763"/>
      <c r="H1" s="763"/>
      <c r="I1" s="763"/>
      <c r="J1" s="764" t="s">
        <v>1054</v>
      </c>
      <c r="K1" s="763"/>
      <c r="L1" s="763"/>
      <c r="M1" s="763"/>
    </row>
    <row r="2" spans="1:13" ht="7.5" customHeight="1">
      <c r="A2" s="763"/>
      <c r="B2" s="763"/>
      <c r="C2" s="763"/>
      <c r="D2" s="763"/>
      <c r="E2" s="763"/>
      <c r="F2" s="763"/>
      <c r="G2" s="763"/>
      <c r="H2" s="763"/>
      <c r="I2" s="763"/>
      <c r="J2" s="766"/>
      <c r="K2" s="763"/>
      <c r="L2" s="763"/>
      <c r="M2" s="763"/>
    </row>
    <row r="3" spans="1:13" ht="12.75">
      <c r="A3" s="767" t="s">
        <v>1055</v>
      </c>
      <c r="B3" s="768"/>
      <c r="C3" s="768"/>
      <c r="D3" s="768"/>
      <c r="E3" s="768"/>
      <c r="F3" s="768"/>
      <c r="G3" s="768"/>
      <c r="H3" s="768"/>
      <c r="I3" s="768"/>
      <c r="J3" s="769"/>
      <c r="K3" s="763"/>
      <c r="L3" s="763"/>
      <c r="M3" s="763"/>
    </row>
    <row r="4" spans="1:13" ht="6" customHeight="1">
      <c r="A4" s="763"/>
      <c r="B4" s="763"/>
      <c r="C4" s="763"/>
      <c r="D4" s="763"/>
      <c r="E4" s="763"/>
      <c r="F4" s="763"/>
      <c r="G4" s="763"/>
      <c r="H4" s="763"/>
      <c r="I4" s="763"/>
      <c r="J4" s="766"/>
      <c r="K4" s="763"/>
      <c r="L4" s="763"/>
      <c r="M4" s="763"/>
    </row>
    <row r="5" spans="1:13" ht="11.25" customHeight="1">
      <c r="A5" s="1512" t="s">
        <v>1057</v>
      </c>
      <c r="B5" s="1515"/>
      <c r="C5" s="1518" t="s">
        <v>1058</v>
      </c>
      <c r="D5" s="1519"/>
      <c r="E5" s="1519"/>
      <c r="F5" s="1519"/>
      <c r="G5" s="1519"/>
      <c r="H5" s="1519"/>
      <c r="I5" s="1519"/>
      <c r="J5" s="1519"/>
      <c r="K5" s="763"/>
      <c r="L5" s="763"/>
      <c r="M5" s="763"/>
    </row>
    <row r="6" spans="1:13" ht="11.25" customHeight="1">
      <c r="A6" s="1513"/>
      <c r="B6" s="1516"/>
      <c r="C6" s="1520"/>
      <c r="D6" s="1520"/>
      <c r="E6" s="1520"/>
      <c r="F6" s="1520"/>
      <c r="G6" s="1520"/>
      <c r="H6" s="1520"/>
      <c r="I6" s="1520"/>
      <c r="J6" s="1520"/>
      <c r="K6" s="763"/>
      <c r="L6" s="763"/>
      <c r="M6" s="763"/>
    </row>
    <row r="7" spans="1:13" ht="15" customHeight="1">
      <c r="A7" s="1513"/>
      <c r="B7" s="1516"/>
      <c r="C7" s="770" t="s">
        <v>411</v>
      </c>
      <c r="D7" s="771"/>
      <c r="E7" s="772" t="s">
        <v>439</v>
      </c>
      <c r="F7" s="773"/>
      <c r="G7" s="772" t="s">
        <v>504</v>
      </c>
      <c r="H7" s="773"/>
      <c r="I7" s="774" t="s">
        <v>549</v>
      </c>
      <c r="J7" s="775"/>
      <c r="K7" s="763"/>
      <c r="L7" s="763"/>
      <c r="M7" s="763"/>
    </row>
    <row r="8" spans="1:13" ht="11.25" customHeight="1">
      <c r="A8" s="1513"/>
      <c r="B8" s="1516"/>
      <c r="C8" s="1508" t="s">
        <v>445</v>
      </c>
      <c r="D8" s="1508" t="s">
        <v>446</v>
      </c>
      <c r="E8" s="1522" t="s">
        <v>445</v>
      </c>
      <c r="F8" s="1522" t="s">
        <v>446</v>
      </c>
      <c r="G8" s="1522" t="s">
        <v>445</v>
      </c>
      <c r="H8" s="1522" t="s">
        <v>446</v>
      </c>
      <c r="I8" s="1522" t="s">
        <v>445</v>
      </c>
      <c r="J8" s="1508" t="s">
        <v>446</v>
      </c>
      <c r="K8" s="763"/>
      <c r="L8" s="763"/>
      <c r="M8" s="763"/>
    </row>
    <row r="9" spans="1:13" ht="11.25" customHeight="1">
      <c r="A9" s="1514"/>
      <c r="B9" s="1517"/>
      <c r="C9" s="1521"/>
      <c r="D9" s="1521"/>
      <c r="E9" s="1523"/>
      <c r="F9" s="1524"/>
      <c r="G9" s="1523"/>
      <c r="H9" s="1524"/>
      <c r="I9" s="1523"/>
      <c r="J9" s="1509"/>
      <c r="K9" s="763"/>
      <c r="L9" s="763"/>
      <c r="M9" s="763"/>
    </row>
    <row r="10" spans="1:13" ht="6" customHeight="1">
      <c r="A10" s="776"/>
      <c r="B10" s="777"/>
      <c r="C10" s="778"/>
      <c r="D10" s="778"/>
      <c r="E10" s="778"/>
      <c r="F10" s="778"/>
      <c r="G10" s="778"/>
      <c r="H10" s="778"/>
      <c r="I10" s="778"/>
      <c r="J10" s="766"/>
      <c r="K10" s="763"/>
      <c r="L10" s="763"/>
      <c r="M10" s="763"/>
    </row>
    <row r="11" spans="1:13" ht="12" customHeight="1">
      <c r="A11" s="779" t="s">
        <v>1031</v>
      </c>
      <c r="B11" s="780"/>
      <c r="C11" s="778"/>
      <c r="D11" s="778"/>
      <c r="E11" s="778"/>
      <c r="F11" s="778"/>
      <c r="G11" s="778"/>
      <c r="H11" s="778"/>
      <c r="I11" s="778"/>
      <c r="J11" s="766"/>
      <c r="K11" s="763"/>
      <c r="L11" s="763"/>
      <c r="M11" s="763"/>
    </row>
    <row r="12" spans="1:13" ht="12" customHeight="1">
      <c r="A12" s="781" t="s">
        <v>1032</v>
      </c>
      <c r="B12" s="782" t="s">
        <v>400</v>
      </c>
      <c r="C12" s="783">
        <v>0</v>
      </c>
      <c r="D12" s="783">
        <v>0</v>
      </c>
      <c r="E12" s="784">
        <v>15284</v>
      </c>
      <c r="F12" s="784">
        <v>3204</v>
      </c>
      <c r="G12" s="784">
        <v>13609</v>
      </c>
      <c r="H12" s="784">
        <v>1397</v>
      </c>
      <c r="I12" s="784">
        <v>2968</v>
      </c>
      <c r="J12" s="785">
        <v>440</v>
      </c>
      <c r="K12" s="763">
        <v>0</v>
      </c>
      <c r="L12" s="763"/>
      <c r="M12" s="763"/>
    </row>
    <row r="13" spans="1:13" ht="6" customHeight="1">
      <c r="A13" s="786"/>
      <c r="B13" s="787"/>
      <c r="C13" s="778"/>
      <c r="D13" s="778"/>
      <c r="E13" s="788"/>
      <c r="F13" s="788"/>
      <c r="G13" s="788"/>
      <c r="H13" s="788"/>
      <c r="I13" s="788"/>
      <c r="J13" s="789"/>
      <c r="K13" s="763"/>
      <c r="L13" s="763"/>
      <c r="M13" s="763"/>
    </row>
    <row r="14" spans="1:13" ht="12" customHeight="1">
      <c r="A14" s="779" t="s">
        <v>1036</v>
      </c>
      <c r="B14" s="787"/>
      <c r="C14" s="778"/>
      <c r="D14" s="778"/>
      <c r="E14" s="788"/>
      <c r="F14" s="788"/>
      <c r="G14" s="788"/>
      <c r="H14" s="788"/>
      <c r="I14" s="788"/>
      <c r="J14" s="789"/>
      <c r="K14" s="763"/>
      <c r="L14" s="763"/>
      <c r="M14" s="763"/>
    </row>
    <row r="15" spans="1:13" ht="12" customHeight="1">
      <c r="A15" s="781" t="s">
        <v>1037</v>
      </c>
      <c r="B15" s="782" t="s">
        <v>400</v>
      </c>
      <c r="C15" s="783">
        <v>0</v>
      </c>
      <c r="D15" s="783">
        <v>0</v>
      </c>
      <c r="E15" s="784">
        <v>8764</v>
      </c>
      <c r="F15" s="784">
        <v>10047</v>
      </c>
      <c r="G15" s="784">
        <v>6264</v>
      </c>
      <c r="H15" s="784">
        <v>8340</v>
      </c>
      <c r="I15" s="784">
        <v>2734</v>
      </c>
      <c r="J15" s="785">
        <v>3808</v>
      </c>
      <c r="K15" s="763"/>
      <c r="L15" s="763"/>
      <c r="M15" s="763"/>
    </row>
    <row r="16" spans="1:13" ht="6" customHeight="1">
      <c r="A16" s="786"/>
      <c r="B16" s="790" t="s">
        <v>400</v>
      </c>
      <c r="C16" s="778"/>
      <c r="D16" s="778"/>
      <c r="E16" s="788"/>
      <c r="F16" s="788"/>
      <c r="G16" s="788"/>
      <c r="H16" s="791"/>
      <c r="I16" s="788"/>
      <c r="J16" s="789"/>
      <c r="K16" s="763"/>
      <c r="L16" s="763"/>
      <c r="M16" s="763"/>
    </row>
    <row r="17" spans="1:13" ht="12" customHeight="1">
      <c r="A17" s="779" t="s">
        <v>1033</v>
      </c>
      <c r="B17" s="790"/>
      <c r="C17" s="778"/>
      <c r="D17" s="778"/>
      <c r="E17" s="788"/>
      <c r="F17" s="788"/>
      <c r="G17" s="788"/>
      <c r="H17" s="791"/>
      <c r="I17" s="788"/>
      <c r="J17" s="789"/>
      <c r="K17" s="763"/>
      <c r="L17" s="763"/>
      <c r="M17" s="763"/>
    </row>
    <row r="18" spans="1:13" ht="12" customHeight="1">
      <c r="A18" s="781" t="s">
        <v>1034</v>
      </c>
      <c r="B18" s="782" t="s">
        <v>400</v>
      </c>
      <c r="C18" s="783">
        <v>0</v>
      </c>
      <c r="D18" s="783">
        <v>0</v>
      </c>
      <c r="E18" s="792">
        <v>4568</v>
      </c>
      <c r="F18" s="792">
        <v>8361</v>
      </c>
      <c r="G18" s="792">
        <v>5046</v>
      </c>
      <c r="H18" s="792">
        <v>10303</v>
      </c>
      <c r="I18" s="792">
        <v>844</v>
      </c>
      <c r="J18" s="785">
        <v>2020</v>
      </c>
      <c r="K18" s="763"/>
      <c r="L18" s="763"/>
      <c r="M18" s="763"/>
    </row>
    <row r="19" spans="1:13" ht="6" customHeight="1">
      <c r="A19" s="779"/>
      <c r="B19" s="793"/>
      <c r="C19" s="794"/>
      <c r="D19" s="794"/>
      <c r="E19" s="795"/>
      <c r="F19" s="795"/>
      <c r="G19" s="795"/>
      <c r="H19" s="795"/>
      <c r="I19" s="795"/>
      <c r="J19" s="763"/>
      <c r="K19" s="763"/>
      <c r="L19" s="763"/>
      <c r="M19" s="763"/>
    </row>
    <row r="20" spans="1:13" ht="12" customHeight="1">
      <c r="A20" s="796" t="s">
        <v>1059</v>
      </c>
      <c r="B20" s="782" t="s">
        <v>400</v>
      </c>
      <c r="C20" s="792">
        <v>16803</v>
      </c>
      <c r="D20" s="792">
        <v>14127</v>
      </c>
      <c r="E20" s="792">
        <v>17996</v>
      </c>
      <c r="F20" s="792">
        <v>15050</v>
      </c>
      <c r="G20" s="792">
        <v>19841</v>
      </c>
      <c r="H20" s="792">
        <v>16377</v>
      </c>
      <c r="I20" s="783">
        <v>0</v>
      </c>
      <c r="J20" s="797">
        <v>0</v>
      </c>
      <c r="K20" s="763"/>
      <c r="L20" s="763"/>
      <c r="M20" s="763"/>
    </row>
    <row r="21" spans="1:13" ht="6" customHeight="1">
      <c r="A21" s="779"/>
      <c r="B21" s="793"/>
      <c r="C21" s="794"/>
      <c r="D21" s="794"/>
      <c r="E21" s="795"/>
      <c r="F21" s="795"/>
      <c r="G21" s="795"/>
      <c r="H21" s="795"/>
      <c r="I21" s="795"/>
      <c r="J21" s="763"/>
      <c r="K21" s="763"/>
      <c r="L21" s="763"/>
      <c r="M21" s="763"/>
    </row>
    <row r="22" spans="1:13" ht="12" customHeight="1">
      <c r="A22" s="796" t="s">
        <v>1060</v>
      </c>
      <c r="B22" s="782" t="s">
        <v>400</v>
      </c>
      <c r="C22" s="792">
        <v>4894</v>
      </c>
      <c r="D22" s="792">
        <v>3610</v>
      </c>
      <c r="E22" s="792">
        <v>5128</v>
      </c>
      <c r="F22" s="792">
        <v>3683</v>
      </c>
      <c r="G22" s="792">
        <v>4885</v>
      </c>
      <c r="H22" s="792">
        <v>3534</v>
      </c>
      <c r="I22" s="783">
        <v>0</v>
      </c>
      <c r="J22" s="797">
        <v>0</v>
      </c>
      <c r="K22" s="763"/>
      <c r="L22" s="763"/>
      <c r="M22" s="763"/>
    </row>
    <row r="23" spans="1:21" s="802" customFormat="1" ht="6" customHeight="1">
      <c r="A23" s="798" t="s">
        <v>408</v>
      </c>
      <c r="B23" s="799"/>
      <c r="C23" s="800"/>
      <c r="D23" s="800"/>
      <c r="E23" s="800"/>
      <c r="F23" s="800"/>
      <c r="G23" s="800"/>
      <c r="H23" s="800"/>
      <c r="I23" s="800"/>
      <c r="J23" s="800"/>
      <c r="K23" s="799"/>
      <c r="L23" s="799"/>
      <c r="M23" s="799"/>
      <c r="N23" s="801"/>
      <c r="O23" s="801"/>
      <c r="P23" s="801"/>
      <c r="Q23" s="801"/>
      <c r="R23" s="801"/>
      <c r="S23" s="801"/>
      <c r="T23" s="801"/>
      <c r="U23" s="801"/>
    </row>
    <row r="24" spans="1:13" ht="12" customHeight="1">
      <c r="A24" s="1510" t="s">
        <v>1056</v>
      </c>
      <c r="B24" s="1511"/>
      <c r="C24" s="1511"/>
      <c r="D24" s="1511"/>
      <c r="E24" s="1511"/>
      <c r="F24" s="1511"/>
      <c r="G24" s="1511"/>
      <c r="H24" s="1511"/>
      <c r="I24" s="1511"/>
      <c r="J24" s="1511"/>
      <c r="K24" s="763"/>
      <c r="L24" s="763"/>
      <c r="M24" s="763"/>
    </row>
    <row r="25" spans="1:13" ht="11.25">
      <c r="A25" s="1511"/>
      <c r="B25" s="1511"/>
      <c r="C25" s="1511"/>
      <c r="D25" s="1511"/>
      <c r="E25" s="1511"/>
      <c r="F25" s="1511"/>
      <c r="G25" s="1511"/>
      <c r="H25" s="1511"/>
      <c r="I25" s="1511"/>
      <c r="J25" s="1511"/>
      <c r="K25" s="763"/>
      <c r="L25" s="763"/>
      <c r="M25" s="763"/>
    </row>
    <row r="26" spans="1:13" ht="3.75" customHeight="1">
      <c r="A26" s="763"/>
      <c r="B26" s="763"/>
      <c r="C26" s="763"/>
      <c r="D26" s="763"/>
      <c r="E26" s="763"/>
      <c r="F26" s="763"/>
      <c r="G26" s="763"/>
      <c r="H26" s="763"/>
      <c r="I26" s="763"/>
      <c r="J26" s="766"/>
      <c r="K26" s="763"/>
      <c r="L26" s="763"/>
      <c r="M26" s="763"/>
    </row>
    <row r="27" spans="1:13" ht="11.25" customHeight="1">
      <c r="A27" s="763"/>
      <c r="B27" s="763"/>
      <c r="C27" s="763"/>
      <c r="D27" s="763"/>
      <c r="E27" s="763"/>
      <c r="F27" s="763"/>
      <c r="G27" s="763"/>
      <c r="H27" s="763"/>
      <c r="I27" s="763"/>
      <c r="J27" s="766"/>
      <c r="K27" s="763"/>
      <c r="L27" s="763"/>
      <c r="M27" s="763"/>
    </row>
    <row r="28" spans="1:13" ht="11.25" customHeight="1">
      <c r="A28" s="763"/>
      <c r="B28" s="763"/>
      <c r="C28" s="763"/>
      <c r="D28" s="763"/>
      <c r="E28" s="763"/>
      <c r="F28" s="763"/>
      <c r="G28" s="763"/>
      <c r="H28" s="763"/>
      <c r="I28" s="763"/>
      <c r="J28" s="766"/>
      <c r="K28" s="763"/>
      <c r="L28" s="763"/>
      <c r="M28" s="763"/>
    </row>
    <row r="29" ht="9" customHeight="1"/>
    <row r="30" ht="11.25" customHeight="1"/>
    <row r="31" ht="3" customHeight="1"/>
    <row r="32" ht="9.75" customHeight="1"/>
    <row r="33" ht="9.75" customHeight="1"/>
    <row r="34" ht="9.75" customHeight="1"/>
    <row r="35" ht="9.7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6" ht="10.5" customHeight="1"/>
  </sheetData>
  <sheetProtection/>
  <mergeCells count="12">
    <mergeCell ref="H8:H9"/>
    <mergeCell ref="I8:I9"/>
    <mergeCell ref="J8:J9"/>
    <mergeCell ref="A24:J25"/>
    <mergeCell ref="A5:A9"/>
    <mergeCell ref="B5:B9"/>
    <mergeCell ref="C5:J6"/>
    <mergeCell ref="C8:C9"/>
    <mergeCell ref="D8:D9"/>
    <mergeCell ref="E8:E9"/>
    <mergeCell ref="F8:F9"/>
    <mergeCell ref="G8:G9"/>
  </mergeCells>
  <printOptions/>
  <pageMargins left="0.5118110236220472" right="0.3937007874015748" top="0.5118110236220472" bottom="0.3937007874015748" header="0.5118110236220472" footer="0.5118110236220472"/>
  <pageSetup horizontalDpi="1200" verticalDpi="1200" orientation="portrait" paperSize="9" scale="99" r:id="rId2"/>
  <drawing r:id="rId1"/>
</worksheet>
</file>

<file path=xl/worksheets/sheet27.xml><?xml version="1.0" encoding="utf-8"?>
<worksheet xmlns="http://schemas.openxmlformats.org/spreadsheetml/2006/main" xmlns:r="http://schemas.openxmlformats.org/officeDocument/2006/relationships">
  <dimension ref="A1:W28"/>
  <sheetViews>
    <sheetView workbookViewId="0" topLeftCell="A1">
      <selection activeCell="G46" sqref="G46"/>
    </sheetView>
  </sheetViews>
  <sheetFormatPr defaultColWidth="12" defaultRowHeight="11.25"/>
  <cols>
    <col min="1" max="1" width="15.16015625" style="805" customWidth="1"/>
    <col min="2" max="2" width="0.65625" style="805" customWidth="1"/>
    <col min="3" max="4" width="8.5" style="805" customWidth="1"/>
    <col min="5" max="6" width="8.83203125" style="805" customWidth="1"/>
    <col min="7" max="8" width="8.33203125" style="805" customWidth="1"/>
    <col min="9" max="12" width="8.5" style="805" customWidth="1"/>
    <col min="13" max="13" width="10" style="805" customWidth="1"/>
    <col min="14" max="16384" width="12" style="807" customWidth="1"/>
  </cols>
  <sheetData>
    <row r="1" spans="1:13" ht="12.75">
      <c r="A1" s="804"/>
      <c r="M1" s="806"/>
    </row>
    <row r="2" spans="1:13" ht="12.75" customHeight="1">
      <c r="A2" s="1527" t="s">
        <v>1061</v>
      </c>
      <c r="B2" s="1527"/>
      <c r="C2" s="1527"/>
      <c r="D2" s="1527"/>
      <c r="E2" s="1527"/>
      <c r="F2" s="1527"/>
      <c r="G2" s="1527"/>
      <c r="H2" s="1527"/>
      <c r="I2" s="1527"/>
      <c r="J2" s="1527"/>
      <c r="K2" s="1527"/>
      <c r="L2" s="1527"/>
      <c r="M2" s="1527"/>
    </row>
    <row r="3" spans="1:13" ht="12.75" customHeight="1">
      <c r="A3" s="1527" t="s">
        <v>1062</v>
      </c>
      <c r="B3" s="1527"/>
      <c r="C3" s="1527"/>
      <c r="D3" s="1527"/>
      <c r="E3" s="1527"/>
      <c r="F3" s="1527"/>
      <c r="G3" s="1527"/>
      <c r="H3" s="1527"/>
      <c r="I3" s="1527"/>
      <c r="J3" s="1527"/>
      <c r="K3" s="1527"/>
      <c r="L3" s="1527"/>
      <c r="M3" s="1527"/>
    </row>
    <row r="4" spans="1:13" ht="12.75" customHeight="1">
      <c r="A4" s="1527" t="s">
        <v>1063</v>
      </c>
      <c r="B4" s="1527"/>
      <c r="C4" s="1527"/>
      <c r="D4" s="1527"/>
      <c r="E4" s="1527"/>
      <c r="F4" s="1527"/>
      <c r="G4" s="1527"/>
      <c r="H4" s="1527"/>
      <c r="I4" s="1527"/>
      <c r="J4" s="1527"/>
      <c r="K4" s="1527"/>
      <c r="L4" s="1527"/>
      <c r="M4" s="1527"/>
    </row>
    <row r="5" ht="6" customHeight="1"/>
    <row r="6" spans="1:13" ht="15" customHeight="1">
      <c r="A6" s="1528" t="s">
        <v>1064</v>
      </c>
      <c r="B6" s="1531"/>
      <c r="C6" s="1534" t="s">
        <v>1078</v>
      </c>
      <c r="D6" s="1535"/>
      <c r="E6" s="1535"/>
      <c r="F6" s="1535"/>
      <c r="G6" s="1535"/>
      <c r="H6" s="1535"/>
      <c r="I6" s="1535"/>
      <c r="J6" s="1535"/>
      <c r="K6" s="1535"/>
      <c r="L6" s="1536"/>
      <c r="M6" s="1540" t="s">
        <v>1065</v>
      </c>
    </row>
    <row r="7" spans="1:13" ht="15" customHeight="1">
      <c r="A7" s="1529"/>
      <c r="B7" s="1532"/>
      <c r="C7" s="1537"/>
      <c r="D7" s="1538"/>
      <c r="E7" s="1538"/>
      <c r="F7" s="1538"/>
      <c r="G7" s="1538"/>
      <c r="H7" s="1538"/>
      <c r="I7" s="1538"/>
      <c r="J7" s="1538"/>
      <c r="K7" s="1538"/>
      <c r="L7" s="1539"/>
      <c r="M7" s="1541"/>
    </row>
    <row r="8" spans="1:13" ht="19.5" customHeight="1">
      <c r="A8" s="1530"/>
      <c r="B8" s="1533"/>
      <c r="C8" s="810">
        <v>1</v>
      </c>
      <c r="D8" s="810">
        <v>2</v>
      </c>
      <c r="E8" s="810">
        <v>3</v>
      </c>
      <c r="F8" s="810">
        <v>4</v>
      </c>
      <c r="G8" s="810">
        <v>5</v>
      </c>
      <c r="H8" s="810">
        <v>6</v>
      </c>
      <c r="I8" s="810">
        <v>7</v>
      </c>
      <c r="J8" s="810">
        <v>8</v>
      </c>
      <c r="K8" s="810">
        <v>9</v>
      </c>
      <c r="L8" s="810">
        <v>10</v>
      </c>
      <c r="M8" s="1542"/>
    </row>
    <row r="9" spans="1:13" ht="12" customHeight="1">
      <c r="A9" s="811"/>
      <c r="B9" s="808"/>
      <c r="C9" s="812"/>
      <c r="D9" s="812"/>
      <c r="E9" s="812"/>
      <c r="F9" s="812"/>
      <c r="G9" s="812"/>
      <c r="H9" s="812"/>
      <c r="I9" s="812"/>
      <c r="J9" s="812"/>
      <c r="K9" s="812"/>
      <c r="L9" s="812"/>
      <c r="M9" s="809"/>
    </row>
    <row r="10" spans="1:13" s="817" customFormat="1" ht="15" customHeight="1">
      <c r="A10" s="813" t="s">
        <v>1066</v>
      </c>
      <c r="B10" s="814"/>
      <c r="C10" s="815">
        <v>753</v>
      </c>
      <c r="D10" s="815">
        <v>690</v>
      </c>
      <c r="E10" s="815">
        <v>112488</v>
      </c>
      <c r="F10" s="815">
        <v>117333</v>
      </c>
      <c r="G10" s="815">
        <v>39321</v>
      </c>
      <c r="H10" s="815">
        <v>38438</v>
      </c>
      <c r="I10" s="815">
        <v>39391</v>
      </c>
      <c r="J10" s="815">
        <v>41760</v>
      </c>
      <c r="K10" s="815">
        <v>44558</v>
      </c>
      <c r="L10" s="815">
        <v>12798</v>
      </c>
      <c r="M10" s="816">
        <f aca="true" t="shared" si="0" ref="M10:M18">SUM(C10:L10)</f>
        <v>447530</v>
      </c>
    </row>
    <row r="11" spans="1:13" s="817" customFormat="1" ht="15" customHeight="1">
      <c r="A11" s="813" t="s">
        <v>1067</v>
      </c>
      <c r="B11" s="814"/>
      <c r="C11" s="815">
        <v>277</v>
      </c>
      <c r="D11" s="815">
        <v>230</v>
      </c>
      <c r="E11" s="815">
        <v>236</v>
      </c>
      <c r="F11" s="815">
        <v>189</v>
      </c>
      <c r="G11" s="815">
        <v>31</v>
      </c>
      <c r="H11" s="815">
        <v>72</v>
      </c>
      <c r="I11" s="815">
        <v>45</v>
      </c>
      <c r="J11" s="815">
        <v>47</v>
      </c>
      <c r="K11" s="815">
        <v>48</v>
      </c>
      <c r="L11" s="815">
        <v>17</v>
      </c>
      <c r="M11" s="816">
        <f t="shared" si="0"/>
        <v>1192</v>
      </c>
    </row>
    <row r="12" spans="1:13" s="817" customFormat="1" ht="15" customHeight="1">
      <c r="A12" s="813" t="s">
        <v>1068</v>
      </c>
      <c r="B12" s="814"/>
      <c r="C12" s="815">
        <v>0</v>
      </c>
      <c r="D12" s="815">
        <v>0</v>
      </c>
      <c r="E12" s="815">
        <v>0</v>
      </c>
      <c r="F12" s="815">
        <v>0</v>
      </c>
      <c r="G12" s="815">
        <v>0</v>
      </c>
      <c r="H12" s="815">
        <v>0</v>
      </c>
      <c r="I12" s="815">
        <v>0</v>
      </c>
      <c r="J12" s="815">
        <v>0</v>
      </c>
      <c r="K12" s="815">
        <v>0</v>
      </c>
      <c r="L12" s="815">
        <v>0</v>
      </c>
      <c r="M12" s="816">
        <f t="shared" si="0"/>
        <v>0</v>
      </c>
    </row>
    <row r="13" spans="1:13" s="817" customFormat="1" ht="15" customHeight="1">
      <c r="A13" s="813" t="s">
        <v>1069</v>
      </c>
      <c r="B13" s="814"/>
      <c r="C13" s="815">
        <v>18</v>
      </c>
      <c r="D13" s="815">
        <v>14</v>
      </c>
      <c r="E13" s="815">
        <v>1</v>
      </c>
      <c r="F13" s="815">
        <v>0</v>
      </c>
      <c r="G13" s="815">
        <v>0</v>
      </c>
      <c r="H13" s="815">
        <v>0</v>
      </c>
      <c r="I13" s="815">
        <v>13</v>
      </c>
      <c r="J13" s="815">
        <v>9</v>
      </c>
      <c r="K13" s="815">
        <v>5</v>
      </c>
      <c r="L13" s="815">
        <v>6</v>
      </c>
      <c r="M13" s="816">
        <f t="shared" si="0"/>
        <v>66</v>
      </c>
    </row>
    <row r="14" spans="1:13" s="817" customFormat="1" ht="15" customHeight="1">
      <c r="A14" s="813" t="s">
        <v>1070</v>
      </c>
      <c r="B14" s="814"/>
      <c r="C14" s="815">
        <v>0</v>
      </c>
      <c r="D14" s="815">
        <v>0</v>
      </c>
      <c r="E14" s="815">
        <v>0</v>
      </c>
      <c r="F14" s="815">
        <v>0</v>
      </c>
      <c r="G14" s="815">
        <v>0</v>
      </c>
      <c r="H14" s="815">
        <v>0</v>
      </c>
      <c r="I14" s="815">
        <v>0</v>
      </c>
      <c r="J14" s="815">
        <v>0</v>
      </c>
      <c r="K14" s="815">
        <v>0</v>
      </c>
      <c r="L14" s="815">
        <v>0</v>
      </c>
      <c r="M14" s="816">
        <f t="shared" si="0"/>
        <v>0</v>
      </c>
    </row>
    <row r="15" spans="1:13" s="817" customFormat="1" ht="15" customHeight="1">
      <c r="A15" s="813" t="s">
        <v>1071</v>
      </c>
      <c r="B15" s="814"/>
      <c r="C15" s="815">
        <v>0</v>
      </c>
      <c r="D15" s="815">
        <v>0</v>
      </c>
      <c r="E15" s="815">
        <v>0</v>
      </c>
      <c r="F15" s="815">
        <v>0</v>
      </c>
      <c r="G15" s="815">
        <v>0</v>
      </c>
      <c r="H15" s="815">
        <v>0</v>
      </c>
      <c r="I15" s="815">
        <v>0</v>
      </c>
      <c r="J15" s="815">
        <v>0</v>
      </c>
      <c r="K15" s="815">
        <v>0</v>
      </c>
      <c r="L15" s="815">
        <v>0</v>
      </c>
      <c r="M15" s="816">
        <f t="shared" si="0"/>
        <v>0</v>
      </c>
    </row>
    <row r="16" spans="1:13" s="817" customFormat="1" ht="15" customHeight="1">
      <c r="A16" s="813" t="s">
        <v>1072</v>
      </c>
      <c r="B16" s="814"/>
      <c r="C16" s="815">
        <v>7</v>
      </c>
      <c r="D16" s="815">
        <v>6</v>
      </c>
      <c r="E16" s="815">
        <v>22</v>
      </c>
      <c r="F16" s="815">
        <v>23</v>
      </c>
      <c r="G16" s="815">
        <v>21</v>
      </c>
      <c r="H16" s="815">
        <v>74</v>
      </c>
      <c r="I16" s="815">
        <v>93</v>
      </c>
      <c r="J16" s="815">
        <v>85</v>
      </c>
      <c r="K16" s="815">
        <v>56</v>
      </c>
      <c r="L16" s="815">
        <v>33</v>
      </c>
      <c r="M16" s="816">
        <f t="shared" si="0"/>
        <v>420</v>
      </c>
    </row>
    <row r="17" spans="1:13" s="817" customFormat="1" ht="15" customHeight="1">
      <c r="A17" s="813" t="s">
        <v>1073</v>
      </c>
      <c r="B17" s="814"/>
      <c r="C17" s="815">
        <v>72</v>
      </c>
      <c r="D17" s="815">
        <v>80</v>
      </c>
      <c r="E17" s="815">
        <v>77</v>
      </c>
      <c r="F17" s="815">
        <v>81</v>
      </c>
      <c r="G17" s="815">
        <v>21</v>
      </c>
      <c r="H17" s="815">
        <v>39</v>
      </c>
      <c r="I17" s="815">
        <v>15</v>
      </c>
      <c r="J17" s="815">
        <v>17</v>
      </c>
      <c r="K17" s="815">
        <v>12</v>
      </c>
      <c r="L17" s="815">
        <v>4</v>
      </c>
      <c r="M17" s="816">
        <f t="shared" si="0"/>
        <v>418</v>
      </c>
    </row>
    <row r="18" spans="1:13" s="817" customFormat="1" ht="15" customHeight="1">
      <c r="A18" s="813" t="s">
        <v>1074</v>
      </c>
      <c r="B18" s="814"/>
      <c r="C18" s="815">
        <v>3</v>
      </c>
      <c r="D18" s="815">
        <v>5</v>
      </c>
      <c r="E18" s="815">
        <v>3</v>
      </c>
      <c r="F18" s="815">
        <v>9</v>
      </c>
      <c r="G18" s="815">
        <v>4</v>
      </c>
      <c r="H18" s="815">
        <v>2</v>
      </c>
      <c r="I18" s="815">
        <v>4</v>
      </c>
      <c r="J18" s="815">
        <v>4</v>
      </c>
      <c r="K18" s="815">
        <v>4</v>
      </c>
      <c r="L18" s="815">
        <v>0</v>
      </c>
      <c r="M18" s="816">
        <f t="shared" si="0"/>
        <v>38</v>
      </c>
    </row>
    <row r="19" spans="1:13" s="817" customFormat="1" ht="15" customHeight="1">
      <c r="A19" s="818" t="s">
        <v>1075</v>
      </c>
      <c r="B19" s="814"/>
      <c r="C19" s="819"/>
      <c r="D19" s="819"/>
      <c r="E19" s="819"/>
      <c r="F19" s="819"/>
      <c r="G19" s="819"/>
      <c r="H19" s="819"/>
      <c r="I19" s="819"/>
      <c r="J19" s="819"/>
      <c r="K19" s="819"/>
      <c r="L19" s="819"/>
      <c r="M19" s="816"/>
    </row>
    <row r="20" spans="1:13" ht="12" customHeight="1">
      <c r="A20" s="820" t="s">
        <v>1064</v>
      </c>
      <c r="B20" s="821"/>
      <c r="C20" s="815">
        <v>1687</v>
      </c>
      <c r="D20" s="815">
        <v>1597</v>
      </c>
      <c r="E20" s="815">
        <v>424</v>
      </c>
      <c r="F20" s="815">
        <v>503</v>
      </c>
      <c r="G20" s="815">
        <v>560</v>
      </c>
      <c r="H20" s="815">
        <v>345</v>
      </c>
      <c r="I20" s="815">
        <v>443</v>
      </c>
      <c r="J20" s="815">
        <v>584</v>
      </c>
      <c r="K20" s="815">
        <v>530</v>
      </c>
      <c r="L20" s="815">
        <v>74</v>
      </c>
      <c r="M20" s="816">
        <f>SUM(C20:L20)</f>
        <v>6747</v>
      </c>
    </row>
    <row r="21" spans="1:13" s="817" customFormat="1" ht="15" customHeight="1">
      <c r="A21" s="813" t="s">
        <v>840</v>
      </c>
      <c r="B21" s="814"/>
      <c r="C21" s="815">
        <v>30</v>
      </c>
      <c r="D21" s="815">
        <v>33</v>
      </c>
      <c r="E21" s="815">
        <v>52</v>
      </c>
      <c r="F21" s="815">
        <v>53</v>
      </c>
      <c r="G21" s="815">
        <v>0</v>
      </c>
      <c r="H21" s="815">
        <v>1</v>
      </c>
      <c r="I21" s="815">
        <v>0</v>
      </c>
      <c r="J21" s="815">
        <v>20</v>
      </c>
      <c r="K21" s="815">
        <v>10</v>
      </c>
      <c r="L21" s="815">
        <v>6</v>
      </c>
      <c r="M21" s="816">
        <f>SUM(C21:L21)</f>
        <v>205</v>
      </c>
    </row>
    <row r="22" spans="1:13" s="817" customFormat="1" ht="15" customHeight="1">
      <c r="A22" s="818" t="s">
        <v>1076</v>
      </c>
      <c r="B22" s="822"/>
      <c r="C22" s="823"/>
      <c r="D22" s="823"/>
      <c r="E22" s="823"/>
      <c r="F22" s="823"/>
      <c r="G22" s="823"/>
      <c r="H22" s="823"/>
      <c r="I22" s="823"/>
      <c r="J22" s="823"/>
      <c r="K22" s="823"/>
      <c r="L22" s="823"/>
      <c r="M22" s="824"/>
    </row>
    <row r="23" spans="1:13" ht="12" customHeight="1">
      <c r="A23" s="820" t="s">
        <v>1077</v>
      </c>
      <c r="B23" s="825" t="s">
        <v>400</v>
      </c>
      <c r="C23" s="815">
        <v>0</v>
      </c>
      <c r="D23" s="815">
        <v>0</v>
      </c>
      <c r="E23" s="815">
        <v>20</v>
      </c>
      <c r="F23" s="815">
        <v>14</v>
      </c>
      <c r="G23" s="815">
        <v>10</v>
      </c>
      <c r="H23" s="815">
        <v>15</v>
      </c>
      <c r="I23" s="815">
        <v>44</v>
      </c>
      <c r="J23" s="815">
        <v>28</v>
      </c>
      <c r="K23" s="815">
        <v>117</v>
      </c>
      <c r="L23" s="815">
        <v>124</v>
      </c>
      <c r="M23" s="816">
        <f>SUM(C23:L23)</f>
        <v>372</v>
      </c>
    </row>
    <row r="24" spans="1:23" s="802" customFormat="1" ht="6" customHeight="1">
      <c r="A24" s="798" t="s">
        <v>408</v>
      </c>
      <c r="B24" s="799"/>
      <c r="C24" s="800"/>
      <c r="D24" s="800"/>
      <c r="E24" s="800"/>
      <c r="F24" s="800"/>
      <c r="G24" s="800"/>
      <c r="H24" s="800"/>
      <c r="I24" s="800"/>
      <c r="J24" s="800"/>
      <c r="K24" s="800"/>
      <c r="L24" s="800"/>
      <c r="M24" s="799"/>
      <c r="N24" s="801"/>
      <c r="O24" s="801"/>
      <c r="P24" s="801"/>
      <c r="Q24" s="801"/>
      <c r="R24" s="801"/>
      <c r="S24" s="801"/>
      <c r="T24" s="801"/>
      <c r="U24" s="801"/>
      <c r="V24" s="801"/>
      <c r="W24" s="801"/>
    </row>
    <row r="25" spans="1:13" ht="12.75" customHeight="1">
      <c r="A25" s="1525" t="s">
        <v>0</v>
      </c>
      <c r="B25" s="1525"/>
      <c r="C25" s="1525"/>
      <c r="D25" s="1525"/>
      <c r="E25" s="1525"/>
      <c r="F25" s="1525"/>
      <c r="G25" s="1525"/>
      <c r="H25" s="1525"/>
      <c r="I25" s="1525"/>
      <c r="J25" s="1525"/>
      <c r="K25" s="1525"/>
      <c r="L25" s="1525"/>
      <c r="M25" s="1525"/>
    </row>
    <row r="26" spans="1:13" ht="11.25">
      <c r="A26" s="1526"/>
      <c r="B26" s="1526"/>
      <c r="C26" s="1526"/>
      <c r="D26" s="1526"/>
      <c r="E26" s="1526"/>
      <c r="F26" s="1526"/>
      <c r="G26" s="1526"/>
      <c r="H26" s="1526"/>
      <c r="I26" s="1526"/>
      <c r="J26" s="1526"/>
      <c r="K26" s="1526"/>
      <c r="L26" s="1526"/>
      <c r="M26" s="1526"/>
    </row>
    <row r="27" spans="1:13" ht="11.25">
      <c r="A27" s="1526"/>
      <c r="B27" s="1526"/>
      <c r="C27" s="1526"/>
      <c r="D27" s="1526"/>
      <c r="E27" s="1526"/>
      <c r="F27" s="1526"/>
      <c r="G27" s="1526"/>
      <c r="H27" s="1526"/>
      <c r="I27" s="1526"/>
      <c r="J27" s="1526"/>
      <c r="K27" s="1526"/>
      <c r="L27" s="1526"/>
      <c r="M27" s="1526"/>
    </row>
    <row r="28" ht="11.25">
      <c r="L28" s="826"/>
    </row>
    <row r="30" ht="3" customHeight="1"/>
    <row r="31" ht="6" customHeight="1"/>
    <row r="32" ht="6" customHeight="1"/>
    <row r="33" ht="7.5" customHeight="1"/>
    <row r="34" ht="8.25" customHeight="1"/>
    <row r="35" ht="6.75" customHeight="1"/>
    <row r="36" ht="7.5" customHeight="1"/>
    <row r="37" ht="12" customHeight="1"/>
    <row r="38" ht="12" customHeight="1"/>
    <row r="39" ht="12" customHeight="1"/>
    <row r="40" ht="3" customHeight="1"/>
    <row r="41" ht="12" customHeight="1"/>
    <row r="42" ht="3" customHeight="1"/>
    <row r="43" ht="12" customHeight="1"/>
    <row r="44" ht="6" customHeight="1"/>
  </sheetData>
  <sheetProtection/>
  <mergeCells count="8">
    <mergeCell ref="A25:M27"/>
    <mergeCell ref="A2:M2"/>
    <mergeCell ref="A3:M3"/>
    <mergeCell ref="A6:A8"/>
    <mergeCell ref="B6:B8"/>
    <mergeCell ref="C6:L7"/>
    <mergeCell ref="M6:M8"/>
    <mergeCell ref="A4:M4"/>
  </mergeCells>
  <printOptions/>
  <pageMargins left="0.75" right="0.75" top="1" bottom="1" header="0.4921259845" footer="0.4921259845"/>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dimension ref="A1:N90"/>
  <sheetViews>
    <sheetView workbookViewId="0" topLeftCell="A1">
      <selection activeCell="P62" sqref="P62"/>
    </sheetView>
  </sheetViews>
  <sheetFormatPr defaultColWidth="12" defaultRowHeight="11.25"/>
  <cols>
    <col min="1" max="2" width="1.83203125" style="828" customWidth="1"/>
    <col min="3" max="3" width="2.16015625" style="829" customWidth="1"/>
    <col min="4" max="4" width="25.16015625" style="828" customWidth="1"/>
    <col min="5" max="5" width="1.0078125" style="828" customWidth="1"/>
    <col min="6" max="6" width="12" style="828" customWidth="1"/>
    <col min="7" max="14" width="9" style="828" customWidth="1"/>
    <col min="15" max="16384" width="12" style="828" customWidth="1"/>
  </cols>
  <sheetData>
    <row r="1" ht="14.25">
      <c r="A1" s="827" t="s">
        <v>1</v>
      </c>
    </row>
    <row r="2" spans="1:14" ht="12.75" customHeight="1">
      <c r="A2" s="1120" t="s">
        <v>2</v>
      </c>
      <c r="B2" s="1120"/>
      <c r="C2" s="1120"/>
      <c r="D2" s="1120"/>
      <c r="E2" s="1120"/>
      <c r="F2" s="1120"/>
      <c r="G2" s="1120"/>
      <c r="H2" s="1120"/>
      <c r="I2" s="1120"/>
      <c r="J2" s="1120"/>
      <c r="K2" s="1120"/>
      <c r="L2" s="1120"/>
      <c r="M2" s="1120"/>
      <c r="N2" s="1120"/>
    </row>
    <row r="3" spans="1:14" ht="12.75" customHeight="1">
      <c r="A3" s="1321" t="s">
        <v>3</v>
      </c>
      <c r="B3" s="1321"/>
      <c r="C3" s="1321"/>
      <c r="D3" s="1321"/>
      <c r="E3" s="1321"/>
      <c r="F3" s="1321"/>
      <c r="G3" s="1321"/>
      <c r="H3" s="1321"/>
      <c r="I3" s="1321"/>
      <c r="J3" s="1321"/>
      <c r="K3" s="1321"/>
      <c r="L3" s="1321"/>
      <c r="M3" s="1321"/>
      <c r="N3" s="1321"/>
    </row>
    <row r="4" ht="3.75" customHeight="1"/>
    <row r="5" spans="1:14" ht="13.5" customHeight="1">
      <c r="A5" s="1566" t="s">
        <v>4</v>
      </c>
      <c r="B5" s="1566"/>
      <c r="C5" s="1566"/>
      <c r="D5" s="1566"/>
      <c r="E5" s="1558"/>
      <c r="F5" s="1555" t="s">
        <v>5</v>
      </c>
      <c r="G5" s="830" t="s">
        <v>587</v>
      </c>
      <c r="H5" s="831"/>
      <c r="I5" s="831"/>
      <c r="J5" s="831"/>
      <c r="K5" s="831"/>
      <c r="L5" s="831"/>
      <c r="M5" s="831"/>
      <c r="N5" s="831"/>
    </row>
    <row r="6" spans="1:14" ht="13.5" customHeight="1">
      <c r="A6" s="1567"/>
      <c r="B6" s="1567"/>
      <c r="C6" s="1567"/>
      <c r="D6" s="1567"/>
      <c r="E6" s="1559"/>
      <c r="F6" s="1556"/>
      <c r="G6" s="830" t="s">
        <v>867</v>
      </c>
      <c r="H6" s="831"/>
      <c r="I6" s="831"/>
      <c r="J6" s="831"/>
      <c r="K6" s="830" t="s">
        <v>868</v>
      </c>
      <c r="L6" s="831"/>
      <c r="M6" s="831"/>
      <c r="N6" s="831"/>
    </row>
    <row r="7" spans="1:14" ht="13.5" customHeight="1">
      <c r="A7" s="1567"/>
      <c r="B7" s="1567"/>
      <c r="C7" s="1567"/>
      <c r="D7" s="1567"/>
      <c r="E7" s="1559"/>
      <c r="F7" s="1556"/>
      <c r="G7" s="1563" t="s">
        <v>6</v>
      </c>
      <c r="H7" s="832" t="s">
        <v>456</v>
      </c>
      <c r="I7" s="833"/>
      <c r="J7" s="833"/>
      <c r="K7" s="1563" t="s">
        <v>6</v>
      </c>
      <c r="L7" s="832" t="s">
        <v>456</v>
      </c>
      <c r="M7" s="833"/>
      <c r="N7" s="833"/>
    </row>
    <row r="8" spans="1:14" ht="12.75" customHeight="1">
      <c r="A8" s="1567"/>
      <c r="B8" s="1567"/>
      <c r="C8" s="1567"/>
      <c r="D8" s="1567"/>
      <c r="E8" s="1559"/>
      <c r="F8" s="1556"/>
      <c r="G8" s="1564"/>
      <c r="H8" s="1555" t="s">
        <v>7</v>
      </c>
      <c r="I8" s="1555" t="s">
        <v>8</v>
      </c>
      <c r="J8" s="1555" t="s">
        <v>446</v>
      </c>
      <c r="K8" s="1564"/>
      <c r="L8" s="1555" t="s">
        <v>7</v>
      </c>
      <c r="M8" s="1555" t="s">
        <v>8</v>
      </c>
      <c r="N8" s="1561" t="s">
        <v>446</v>
      </c>
    </row>
    <row r="9" spans="1:14" ht="12.75" customHeight="1">
      <c r="A9" s="1568"/>
      <c r="B9" s="1568"/>
      <c r="C9" s="1568"/>
      <c r="D9" s="1568"/>
      <c r="E9" s="1560"/>
      <c r="F9" s="1557"/>
      <c r="G9" s="1565"/>
      <c r="H9" s="1557"/>
      <c r="I9" s="1557"/>
      <c r="J9" s="1557"/>
      <c r="K9" s="1565"/>
      <c r="L9" s="1557"/>
      <c r="M9" s="1557"/>
      <c r="N9" s="1562"/>
    </row>
    <row r="10" spans="3:14" ht="3" customHeight="1">
      <c r="C10" s="834"/>
      <c r="D10" s="835"/>
      <c r="E10" s="835"/>
      <c r="F10" s="836"/>
      <c r="G10" s="836"/>
      <c r="H10" s="836"/>
      <c r="I10" s="836"/>
      <c r="J10" s="836"/>
      <c r="K10" s="836"/>
      <c r="L10" s="836"/>
      <c r="M10" s="836"/>
      <c r="N10" s="836"/>
    </row>
    <row r="11" spans="1:14" s="838" customFormat="1" ht="12" customHeight="1">
      <c r="A11" s="1550" t="s">
        <v>9</v>
      </c>
      <c r="B11" s="1550"/>
      <c r="C11" s="1550"/>
      <c r="D11" s="1550"/>
      <c r="F11" s="839">
        <f aca="true" t="shared" si="0" ref="F11:N11">SUM(F13,F41)</f>
        <v>48897</v>
      </c>
      <c r="G11" s="839">
        <f t="shared" si="0"/>
        <v>45531</v>
      </c>
      <c r="H11" s="839">
        <f t="shared" si="0"/>
        <v>19023</v>
      </c>
      <c r="I11" s="839">
        <f t="shared" si="0"/>
        <v>26508</v>
      </c>
      <c r="J11" s="839">
        <f t="shared" si="0"/>
        <v>22097</v>
      </c>
      <c r="K11" s="839">
        <f t="shared" si="0"/>
        <v>3366</v>
      </c>
      <c r="L11" s="839">
        <f t="shared" si="0"/>
        <v>1553</v>
      </c>
      <c r="M11" s="839">
        <f t="shared" si="0"/>
        <v>1813</v>
      </c>
      <c r="N11" s="839">
        <f t="shared" si="0"/>
        <v>1657</v>
      </c>
    </row>
    <row r="12" spans="1:14" s="838" customFormat="1" ht="3" customHeight="1">
      <c r="A12" s="840"/>
      <c r="B12" s="840"/>
      <c r="C12" s="829"/>
      <c r="F12" s="841"/>
      <c r="G12" s="841"/>
      <c r="H12" s="841"/>
      <c r="I12" s="841"/>
      <c r="J12" s="841"/>
      <c r="K12" s="841"/>
      <c r="L12" s="841"/>
      <c r="M12" s="841"/>
      <c r="N12" s="841"/>
    </row>
    <row r="13" spans="1:14" s="838" customFormat="1" ht="12" customHeight="1">
      <c r="A13" s="840"/>
      <c r="B13" s="1547" t="s">
        <v>10</v>
      </c>
      <c r="C13" s="1548"/>
      <c r="D13" s="1548"/>
      <c r="F13" s="839">
        <f aca="true" t="shared" si="1" ref="F13:N13">SUM(F14:F39)</f>
        <v>16368</v>
      </c>
      <c r="G13" s="839">
        <f t="shared" si="1"/>
        <v>13172</v>
      </c>
      <c r="H13" s="839">
        <f t="shared" si="1"/>
        <v>7203</v>
      </c>
      <c r="I13" s="839">
        <f t="shared" si="1"/>
        <v>5969</v>
      </c>
      <c r="J13" s="839">
        <f t="shared" si="1"/>
        <v>6464</v>
      </c>
      <c r="K13" s="839">
        <f t="shared" si="1"/>
        <v>3196</v>
      </c>
      <c r="L13" s="839">
        <f t="shared" si="1"/>
        <v>1460</v>
      </c>
      <c r="M13" s="839">
        <f t="shared" si="1"/>
        <v>1736</v>
      </c>
      <c r="N13" s="839">
        <f t="shared" si="1"/>
        <v>1567</v>
      </c>
    </row>
    <row r="14" spans="3:14" s="838" customFormat="1" ht="9.75" customHeight="1">
      <c r="C14" s="1543" t="s">
        <v>11</v>
      </c>
      <c r="D14" s="1544"/>
      <c r="F14" s="841">
        <f aca="true" t="shared" si="2" ref="F14:F39">SUM(G14,K14)</f>
        <v>66</v>
      </c>
      <c r="G14" s="841">
        <f aca="true" t="shared" si="3" ref="G14:G39">SUM(H14:I14)</f>
        <v>47</v>
      </c>
      <c r="H14" s="842">
        <v>33</v>
      </c>
      <c r="I14" s="842">
        <v>14</v>
      </c>
      <c r="J14" s="842">
        <v>20</v>
      </c>
      <c r="K14" s="841">
        <f aca="true" t="shared" si="4" ref="K14:K39">SUM(L14:M14)</f>
        <v>19</v>
      </c>
      <c r="L14" s="842">
        <v>14</v>
      </c>
      <c r="M14" s="842">
        <v>5</v>
      </c>
      <c r="N14" s="842">
        <v>10</v>
      </c>
    </row>
    <row r="15" spans="3:14" s="838" customFormat="1" ht="9.75" customHeight="1">
      <c r="C15" s="1543" t="s">
        <v>12</v>
      </c>
      <c r="D15" s="1544"/>
      <c r="F15" s="841">
        <f t="shared" si="2"/>
        <v>449</v>
      </c>
      <c r="G15" s="841">
        <f t="shared" si="3"/>
        <v>446</v>
      </c>
      <c r="H15" s="842">
        <v>255</v>
      </c>
      <c r="I15" s="842">
        <v>191</v>
      </c>
      <c r="J15" s="842">
        <v>219</v>
      </c>
      <c r="K15" s="841">
        <f t="shared" si="4"/>
        <v>3</v>
      </c>
      <c r="L15" s="842">
        <v>1</v>
      </c>
      <c r="M15" s="842">
        <v>2</v>
      </c>
      <c r="N15" s="842">
        <v>0</v>
      </c>
    </row>
    <row r="16" spans="3:14" s="838" customFormat="1" ht="9.75" customHeight="1">
      <c r="C16" s="1543" t="s">
        <v>13</v>
      </c>
      <c r="D16" s="1544"/>
      <c r="F16" s="841">
        <f t="shared" si="2"/>
        <v>64</v>
      </c>
      <c r="G16" s="841">
        <f t="shared" si="3"/>
        <v>41</v>
      </c>
      <c r="H16" s="842">
        <v>31</v>
      </c>
      <c r="I16" s="842">
        <v>10</v>
      </c>
      <c r="J16" s="842">
        <v>20</v>
      </c>
      <c r="K16" s="841">
        <f t="shared" si="4"/>
        <v>23</v>
      </c>
      <c r="L16" s="842">
        <v>9</v>
      </c>
      <c r="M16" s="842">
        <v>14</v>
      </c>
      <c r="N16" s="842">
        <v>8</v>
      </c>
    </row>
    <row r="17" spans="3:14" s="838" customFormat="1" ht="9.75" customHeight="1">
      <c r="C17" s="1543" t="s">
        <v>14</v>
      </c>
      <c r="D17" s="1544"/>
      <c r="F17" s="841">
        <f t="shared" si="2"/>
        <v>30</v>
      </c>
      <c r="G17" s="841">
        <f t="shared" si="3"/>
        <v>29</v>
      </c>
      <c r="H17" s="842">
        <v>20</v>
      </c>
      <c r="I17" s="842">
        <v>9</v>
      </c>
      <c r="J17" s="842">
        <v>13</v>
      </c>
      <c r="K17" s="841">
        <f t="shared" si="4"/>
        <v>1</v>
      </c>
      <c r="L17" s="842">
        <v>1</v>
      </c>
      <c r="M17" s="842">
        <v>0</v>
      </c>
      <c r="N17" s="842">
        <v>1</v>
      </c>
    </row>
    <row r="18" spans="3:14" s="838" customFormat="1" ht="9.75" customHeight="1">
      <c r="C18" s="1543" t="s">
        <v>15</v>
      </c>
      <c r="D18" s="1544"/>
      <c r="F18" s="841">
        <f t="shared" si="2"/>
        <v>54</v>
      </c>
      <c r="G18" s="841">
        <f t="shared" si="3"/>
        <v>40</v>
      </c>
      <c r="H18" s="842">
        <v>32</v>
      </c>
      <c r="I18" s="842">
        <v>8</v>
      </c>
      <c r="J18" s="842">
        <v>21</v>
      </c>
      <c r="K18" s="841">
        <f t="shared" si="4"/>
        <v>14</v>
      </c>
      <c r="L18" s="842">
        <v>11</v>
      </c>
      <c r="M18" s="842">
        <v>3</v>
      </c>
      <c r="N18" s="842">
        <v>6</v>
      </c>
    </row>
    <row r="19" spans="3:14" s="838" customFormat="1" ht="9.75" customHeight="1">
      <c r="C19" s="1543" t="s">
        <v>16</v>
      </c>
      <c r="D19" s="1544"/>
      <c r="F19" s="841">
        <f t="shared" si="2"/>
        <v>655</v>
      </c>
      <c r="G19" s="841">
        <f t="shared" si="3"/>
        <v>310</v>
      </c>
      <c r="H19" s="842">
        <v>237</v>
      </c>
      <c r="I19" s="842">
        <v>73</v>
      </c>
      <c r="J19" s="842">
        <v>156</v>
      </c>
      <c r="K19" s="841">
        <f t="shared" si="4"/>
        <v>345</v>
      </c>
      <c r="L19" s="842">
        <v>277</v>
      </c>
      <c r="M19" s="842">
        <v>68</v>
      </c>
      <c r="N19" s="842">
        <v>174</v>
      </c>
    </row>
    <row r="20" spans="3:14" s="838" customFormat="1" ht="9.75" customHeight="1">
      <c r="C20" s="1543" t="s">
        <v>17</v>
      </c>
      <c r="D20" s="1544"/>
      <c r="F20" s="841">
        <f t="shared" si="2"/>
        <v>4007</v>
      </c>
      <c r="G20" s="841">
        <f t="shared" si="3"/>
        <v>1968</v>
      </c>
      <c r="H20" s="842">
        <v>912</v>
      </c>
      <c r="I20" s="842">
        <v>1056</v>
      </c>
      <c r="J20" s="842">
        <v>955</v>
      </c>
      <c r="K20" s="841">
        <f t="shared" si="4"/>
        <v>2039</v>
      </c>
      <c r="L20" s="842">
        <v>768</v>
      </c>
      <c r="M20" s="842">
        <v>1271</v>
      </c>
      <c r="N20" s="842">
        <v>1009</v>
      </c>
    </row>
    <row r="21" spans="3:14" s="838" customFormat="1" ht="9.75" customHeight="1">
      <c r="C21" s="1543" t="s">
        <v>18</v>
      </c>
      <c r="D21" s="1544"/>
      <c r="F21" s="841">
        <f t="shared" si="2"/>
        <v>85</v>
      </c>
      <c r="G21" s="841">
        <f t="shared" si="3"/>
        <v>65</v>
      </c>
      <c r="H21" s="842">
        <v>52</v>
      </c>
      <c r="I21" s="842">
        <v>13</v>
      </c>
      <c r="J21" s="842">
        <v>31</v>
      </c>
      <c r="K21" s="841">
        <f t="shared" si="4"/>
        <v>20</v>
      </c>
      <c r="L21" s="842">
        <v>7</v>
      </c>
      <c r="M21" s="842">
        <v>13</v>
      </c>
      <c r="N21" s="842">
        <v>16</v>
      </c>
    </row>
    <row r="22" spans="3:14" s="838" customFormat="1" ht="9.75" customHeight="1">
      <c r="C22" s="1543" t="s">
        <v>534</v>
      </c>
      <c r="D22" s="1544"/>
      <c r="F22" s="841">
        <f t="shared" si="2"/>
        <v>3809</v>
      </c>
      <c r="G22" s="841">
        <f t="shared" si="3"/>
        <v>3699</v>
      </c>
      <c r="H22" s="842">
        <v>1703</v>
      </c>
      <c r="I22" s="842">
        <v>1996</v>
      </c>
      <c r="J22" s="842">
        <v>1808</v>
      </c>
      <c r="K22" s="841">
        <f t="shared" si="4"/>
        <v>110</v>
      </c>
      <c r="L22" s="842">
        <v>60</v>
      </c>
      <c r="M22" s="842">
        <v>50</v>
      </c>
      <c r="N22" s="842">
        <v>48</v>
      </c>
    </row>
    <row r="23" spans="3:14" s="838" customFormat="1" ht="9.75" customHeight="1">
      <c r="C23" s="1543" t="s">
        <v>19</v>
      </c>
      <c r="D23" s="1544"/>
      <c r="F23" s="841">
        <f t="shared" si="2"/>
        <v>55</v>
      </c>
      <c r="G23" s="841">
        <f t="shared" si="3"/>
        <v>54</v>
      </c>
      <c r="H23" s="842">
        <v>37</v>
      </c>
      <c r="I23" s="842">
        <v>17</v>
      </c>
      <c r="J23" s="842">
        <v>23</v>
      </c>
      <c r="K23" s="841">
        <f t="shared" si="4"/>
        <v>1</v>
      </c>
      <c r="L23" s="842">
        <v>1</v>
      </c>
      <c r="M23" s="842">
        <v>0</v>
      </c>
      <c r="N23" s="842">
        <v>0</v>
      </c>
    </row>
    <row r="24" spans="3:14" s="838" customFormat="1" ht="9.75" customHeight="1">
      <c r="C24" s="1543" t="s">
        <v>20</v>
      </c>
      <c r="D24" s="1544"/>
      <c r="F24" s="841">
        <f t="shared" si="2"/>
        <v>90</v>
      </c>
      <c r="G24" s="841">
        <f t="shared" si="3"/>
        <v>87</v>
      </c>
      <c r="H24" s="842">
        <v>47</v>
      </c>
      <c r="I24" s="842">
        <v>40</v>
      </c>
      <c r="J24" s="842">
        <v>51</v>
      </c>
      <c r="K24" s="841">
        <f t="shared" si="4"/>
        <v>3</v>
      </c>
      <c r="L24" s="842">
        <v>3</v>
      </c>
      <c r="M24" s="842">
        <v>0</v>
      </c>
      <c r="N24" s="842">
        <v>2</v>
      </c>
    </row>
    <row r="25" spans="3:14" s="838" customFormat="1" ht="9.75" customHeight="1">
      <c r="C25" s="1543" t="s">
        <v>21</v>
      </c>
      <c r="D25" s="1544"/>
      <c r="F25" s="841">
        <f t="shared" si="2"/>
        <v>14</v>
      </c>
      <c r="G25" s="841">
        <f t="shared" si="3"/>
        <v>14</v>
      </c>
      <c r="H25" s="842">
        <v>8</v>
      </c>
      <c r="I25" s="842">
        <v>6</v>
      </c>
      <c r="J25" s="842">
        <v>6</v>
      </c>
      <c r="K25" s="841">
        <f t="shared" si="4"/>
        <v>0</v>
      </c>
      <c r="L25" s="842">
        <v>0</v>
      </c>
      <c r="M25" s="842">
        <v>0</v>
      </c>
      <c r="N25" s="842">
        <v>0</v>
      </c>
    </row>
    <row r="26" spans="3:14" s="838" customFormat="1" ht="9.75" customHeight="1">
      <c r="C26" s="1543" t="s">
        <v>22</v>
      </c>
      <c r="D26" s="1544"/>
      <c r="F26" s="841">
        <f t="shared" si="2"/>
        <v>9</v>
      </c>
      <c r="G26" s="841">
        <f t="shared" si="3"/>
        <v>9</v>
      </c>
      <c r="H26" s="842">
        <v>5</v>
      </c>
      <c r="I26" s="842">
        <v>4</v>
      </c>
      <c r="J26" s="842">
        <v>0</v>
      </c>
      <c r="K26" s="841">
        <f t="shared" si="4"/>
        <v>0</v>
      </c>
      <c r="L26" s="842">
        <v>0</v>
      </c>
      <c r="M26" s="842">
        <v>0</v>
      </c>
      <c r="N26" s="842">
        <v>0</v>
      </c>
    </row>
    <row r="27" spans="3:14" s="838" customFormat="1" ht="9.75" customHeight="1">
      <c r="C27" s="1543" t="s">
        <v>23</v>
      </c>
      <c r="D27" s="1544"/>
      <c r="F27" s="841">
        <f t="shared" si="2"/>
        <v>272</v>
      </c>
      <c r="G27" s="841">
        <f t="shared" si="3"/>
        <v>215</v>
      </c>
      <c r="H27" s="842">
        <v>160</v>
      </c>
      <c r="I27" s="842">
        <v>55</v>
      </c>
      <c r="J27" s="842">
        <v>110</v>
      </c>
      <c r="K27" s="841">
        <f t="shared" si="4"/>
        <v>57</v>
      </c>
      <c r="L27" s="842">
        <v>29</v>
      </c>
      <c r="M27" s="842">
        <v>28</v>
      </c>
      <c r="N27" s="842">
        <v>22</v>
      </c>
    </row>
    <row r="28" spans="3:14" s="838" customFormat="1" ht="9.75" customHeight="1">
      <c r="C28" s="1543" t="s">
        <v>24</v>
      </c>
      <c r="D28" s="1544"/>
      <c r="F28" s="841">
        <f t="shared" si="2"/>
        <v>1198</v>
      </c>
      <c r="G28" s="841">
        <f t="shared" si="3"/>
        <v>1104</v>
      </c>
      <c r="H28" s="842">
        <v>741</v>
      </c>
      <c r="I28" s="842">
        <v>363</v>
      </c>
      <c r="J28" s="842">
        <v>500</v>
      </c>
      <c r="K28" s="841">
        <f t="shared" si="4"/>
        <v>94</v>
      </c>
      <c r="L28" s="842">
        <v>49</v>
      </c>
      <c r="M28" s="842">
        <v>45</v>
      </c>
      <c r="N28" s="842">
        <v>37</v>
      </c>
    </row>
    <row r="29" spans="3:14" s="838" customFormat="1" ht="9.75" customHeight="1">
      <c r="C29" s="1543" t="s">
        <v>25</v>
      </c>
      <c r="D29" s="1544"/>
      <c r="F29" s="841">
        <f t="shared" si="2"/>
        <v>1674</v>
      </c>
      <c r="G29" s="841">
        <f t="shared" si="3"/>
        <v>1656</v>
      </c>
      <c r="H29" s="842">
        <v>917</v>
      </c>
      <c r="I29" s="842">
        <v>739</v>
      </c>
      <c r="J29" s="842">
        <v>813</v>
      </c>
      <c r="K29" s="841">
        <f t="shared" si="4"/>
        <v>18</v>
      </c>
      <c r="L29" s="842">
        <v>10</v>
      </c>
      <c r="M29" s="842">
        <v>8</v>
      </c>
      <c r="N29" s="842">
        <v>5</v>
      </c>
    </row>
    <row r="30" spans="3:14" s="838" customFormat="1" ht="9.75" customHeight="1">
      <c r="C30" s="1543" t="s">
        <v>535</v>
      </c>
      <c r="D30" s="1544"/>
      <c r="F30" s="841">
        <f t="shared" si="2"/>
        <v>437</v>
      </c>
      <c r="G30" s="841">
        <f t="shared" si="3"/>
        <v>427</v>
      </c>
      <c r="H30" s="842">
        <v>216</v>
      </c>
      <c r="I30" s="842">
        <v>211</v>
      </c>
      <c r="J30" s="842">
        <v>229</v>
      </c>
      <c r="K30" s="841">
        <f t="shared" si="4"/>
        <v>10</v>
      </c>
      <c r="L30" s="842">
        <v>3</v>
      </c>
      <c r="M30" s="842">
        <v>7</v>
      </c>
      <c r="N30" s="842">
        <v>5</v>
      </c>
    </row>
    <row r="31" spans="3:14" s="838" customFormat="1" ht="9.75" customHeight="1">
      <c r="C31" s="1543" t="s">
        <v>26</v>
      </c>
      <c r="D31" s="1544"/>
      <c r="F31" s="841">
        <f t="shared" si="2"/>
        <v>1154</v>
      </c>
      <c r="G31" s="841">
        <f t="shared" si="3"/>
        <v>1144</v>
      </c>
      <c r="H31" s="842">
        <v>642</v>
      </c>
      <c r="I31" s="842">
        <v>502</v>
      </c>
      <c r="J31" s="842">
        <v>553</v>
      </c>
      <c r="K31" s="841">
        <f t="shared" si="4"/>
        <v>10</v>
      </c>
      <c r="L31" s="842">
        <v>6</v>
      </c>
      <c r="M31" s="842">
        <v>4</v>
      </c>
      <c r="N31" s="842">
        <v>6</v>
      </c>
    </row>
    <row r="32" spans="3:14" s="838" customFormat="1" ht="9.75" customHeight="1">
      <c r="C32" s="1543" t="s">
        <v>27</v>
      </c>
      <c r="D32" s="1544"/>
      <c r="F32" s="841">
        <f t="shared" si="2"/>
        <v>115</v>
      </c>
      <c r="G32" s="841">
        <f t="shared" si="3"/>
        <v>73</v>
      </c>
      <c r="H32" s="842">
        <v>55</v>
      </c>
      <c r="I32" s="842">
        <v>18</v>
      </c>
      <c r="J32" s="842">
        <v>30</v>
      </c>
      <c r="K32" s="841">
        <f t="shared" si="4"/>
        <v>42</v>
      </c>
      <c r="L32" s="842">
        <v>17</v>
      </c>
      <c r="M32" s="842">
        <v>25</v>
      </c>
      <c r="N32" s="842">
        <v>23</v>
      </c>
    </row>
    <row r="33" spans="3:14" s="838" customFormat="1" ht="9.75" customHeight="1">
      <c r="C33" s="1543" t="s">
        <v>28</v>
      </c>
      <c r="D33" s="1544"/>
      <c r="F33" s="841">
        <f t="shared" si="2"/>
        <v>270</v>
      </c>
      <c r="G33" s="841">
        <f t="shared" si="3"/>
        <v>264</v>
      </c>
      <c r="H33" s="842">
        <v>176</v>
      </c>
      <c r="I33" s="842">
        <v>88</v>
      </c>
      <c r="J33" s="842">
        <v>148</v>
      </c>
      <c r="K33" s="841">
        <f t="shared" si="4"/>
        <v>6</v>
      </c>
      <c r="L33" s="842">
        <v>4</v>
      </c>
      <c r="M33" s="842">
        <v>2</v>
      </c>
      <c r="N33" s="842">
        <v>2</v>
      </c>
    </row>
    <row r="34" spans="3:14" s="838" customFormat="1" ht="9.75" customHeight="1">
      <c r="C34" s="1543" t="s">
        <v>29</v>
      </c>
      <c r="D34" s="1544"/>
      <c r="F34" s="841">
        <f t="shared" si="2"/>
        <v>107</v>
      </c>
      <c r="G34" s="841">
        <f t="shared" si="3"/>
        <v>105</v>
      </c>
      <c r="H34" s="842">
        <v>52</v>
      </c>
      <c r="I34" s="842">
        <v>53</v>
      </c>
      <c r="J34" s="842">
        <v>50</v>
      </c>
      <c r="K34" s="841">
        <f t="shared" si="4"/>
        <v>2</v>
      </c>
      <c r="L34" s="842">
        <v>0</v>
      </c>
      <c r="M34" s="842">
        <v>2</v>
      </c>
      <c r="N34" s="842">
        <v>2</v>
      </c>
    </row>
    <row r="35" spans="3:14" s="838" customFormat="1" ht="9.75" customHeight="1">
      <c r="C35" s="1543" t="s">
        <v>536</v>
      </c>
      <c r="D35" s="1544"/>
      <c r="F35" s="841">
        <f t="shared" si="2"/>
        <v>325</v>
      </c>
      <c r="G35" s="841">
        <f t="shared" si="3"/>
        <v>257</v>
      </c>
      <c r="H35" s="842">
        <v>172</v>
      </c>
      <c r="I35" s="842">
        <v>85</v>
      </c>
      <c r="J35" s="842">
        <v>133</v>
      </c>
      <c r="K35" s="841">
        <f t="shared" si="4"/>
        <v>68</v>
      </c>
      <c r="L35" s="842">
        <v>39</v>
      </c>
      <c r="M35" s="842">
        <v>29</v>
      </c>
      <c r="N35" s="842">
        <v>33</v>
      </c>
    </row>
    <row r="36" spans="3:14" s="838" customFormat="1" ht="9.75" customHeight="1">
      <c r="C36" s="1543" t="s">
        <v>30</v>
      </c>
      <c r="D36" s="1544"/>
      <c r="F36" s="841">
        <f t="shared" si="2"/>
        <v>418</v>
      </c>
      <c r="G36" s="841">
        <f t="shared" si="3"/>
        <v>406</v>
      </c>
      <c r="H36" s="842">
        <v>224</v>
      </c>
      <c r="I36" s="842">
        <v>182</v>
      </c>
      <c r="J36" s="842">
        <v>208</v>
      </c>
      <c r="K36" s="841">
        <f t="shared" si="4"/>
        <v>12</v>
      </c>
      <c r="L36" s="842">
        <v>7</v>
      </c>
      <c r="M36" s="842">
        <v>5</v>
      </c>
      <c r="N36" s="842">
        <v>6</v>
      </c>
    </row>
    <row r="37" spans="3:14" s="838" customFormat="1" ht="9.75" customHeight="1">
      <c r="C37" s="1543" t="s">
        <v>31</v>
      </c>
      <c r="D37" s="1544"/>
      <c r="F37" s="841">
        <f t="shared" si="2"/>
        <v>456</v>
      </c>
      <c r="G37" s="841">
        <f t="shared" si="3"/>
        <v>431</v>
      </c>
      <c r="H37" s="842">
        <v>260</v>
      </c>
      <c r="I37" s="842">
        <v>171</v>
      </c>
      <c r="J37" s="842">
        <v>234</v>
      </c>
      <c r="K37" s="841">
        <f t="shared" si="4"/>
        <v>25</v>
      </c>
      <c r="L37" s="842">
        <v>20</v>
      </c>
      <c r="M37" s="842">
        <v>5</v>
      </c>
      <c r="N37" s="842">
        <v>15</v>
      </c>
    </row>
    <row r="38" spans="3:14" s="838" customFormat="1" ht="9.75" customHeight="1">
      <c r="C38" s="1543" t="s">
        <v>32</v>
      </c>
      <c r="D38" s="1544"/>
      <c r="F38" s="841">
        <f t="shared" si="2"/>
        <v>555</v>
      </c>
      <c r="G38" s="841">
        <f t="shared" si="3"/>
        <v>281</v>
      </c>
      <c r="H38" s="842">
        <v>216</v>
      </c>
      <c r="I38" s="842">
        <v>65</v>
      </c>
      <c r="J38" s="842">
        <v>133</v>
      </c>
      <c r="K38" s="841">
        <f t="shared" si="4"/>
        <v>274</v>
      </c>
      <c r="L38" s="842">
        <v>124</v>
      </c>
      <c r="M38" s="842">
        <v>150</v>
      </c>
      <c r="N38" s="842">
        <v>137</v>
      </c>
    </row>
    <row r="39" spans="3:14" s="838" customFormat="1" ht="9.75" customHeight="1">
      <c r="C39" s="1543" t="s">
        <v>33</v>
      </c>
      <c r="D39" s="1544"/>
      <c r="F39" s="841">
        <f t="shared" si="2"/>
        <v>0</v>
      </c>
      <c r="G39" s="841">
        <f t="shared" si="3"/>
        <v>0</v>
      </c>
      <c r="H39" s="842">
        <v>0</v>
      </c>
      <c r="I39" s="842">
        <v>0</v>
      </c>
      <c r="J39" s="842">
        <v>0</v>
      </c>
      <c r="K39" s="841">
        <f t="shared" si="4"/>
        <v>0</v>
      </c>
      <c r="L39" s="842">
        <v>0</v>
      </c>
      <c r="M39" s="842">
        <v>0</v>
      </c>
      <c r="N39" s="842">
        <v>0</v>
      </c>
    </row>
    <row r="40" spans="3:14" s="843" customFormat="1" ht="3" customHeight="1">
      <c r="C40" s="844"/>
      <c r="D40" s="844"/>
      <c r="F40" s="845"/>
      <c r="G40" s="845"/>
      <c r="H40" s="845"/>
      <c r="I40" s="845"/>
      <c r="J40" s="845"/>
      <c r="K40" s="845"/>
      <c r="L40" s="845"/>
      <c r="M40" s="845"/>
      <c r="N40" s="845"/>
    </row>
    <row r="41" spans="1:14" s="838" customFormat="1" ht="12" customHeight="1">
      <c r="A41" s="840"/>
      <c r="B41" s="1547" t="s">
        <v>34</v>
      </c>
      <c r="C41" s="1548"/>
      <c r="D41" s="1548"/>
      <c r="F41" s="839">
        <f aca="true" t="shared" si="5" ref="F41:N41">SUM(F42:F61)</f>
        <v>32529</v>
      </c>
      <c r="G41" s="839">
        <f t="shared" si="5"/>
        <v>32359</v>
      </c>
      <c r="H41" s="839">
        <f t="shared" si="5"/>
        <v>11820</v>
      </c>
      <c r="I41" s="839">
        <f t="shared" si="5"/>
        <v>20539</v>
      </c>
      <c r="J41" s="839">
        <f t="shared" si="5"/>
        <v>15633</v>
      </c>
      <c r="K41" s="839">
        <f t="shared" si="5"/>
        <v>170</v>
      </c>
      <c r="L41" s="839">
        <f t="shared" si="5"/>
        <v>93</v>
      </c>
      <c r="M41" s="839">
        <f t="shared" si="5"/>
        <v>77</v>
      </c>
      <c r="N41" s="839">
        <f t="shared" si="5"/>
        <v>90</v>
      </c>
    </row>
    <row r="42" spans="3:14" s="838" customFormat="1" ht="9.75" customHeight="1">
      <c r="C42" s="1543" t="s">
        <v>35</v>
      </c>
      <c r="D42" s="1544"/>
      <c r="F42" s="841">
        <f aca="true" t="shared" si="6" ref="F42:F61">SUM(G42,K42)</f>
        <v>2094</v>
      </c>
      <c r="G42" s="841">
        <f aca="true" t="shared" si="7" ref="G42:G61">SUM(H42:I42)</f>
        <v>2093</v>
      </c>
      <c r="H42" s="842">
        <v>900</v>
      </c>
      <c r="I42" s="842">
        <v>1193</v>
      </c>
      <c r="J42" s="842">
        <v>1001</v>
      </c>
      <c r="K42" s="841">
        <f aca="true" t="shared" si="8" ref="K42:K61">SUM(L42:M42)</f>
        <v>1</v>
      </c>
      <c r="L42" s="842">
        <v>1</v>
      </c>
      <c r="M42" s="842">
        <v>0</v>
      </c>
      <c r="N42" s="842">
        <v>1</v>
      </c>
    </row>
    <row r="43" spans="3:14" s="838" customFormat="1" ht="9.75" customHeight="1">
      <c r="C43" s="1543" t="s">
        <v>36</v>
      </c>
      <c r="D43" s="1544"/>
      <c r="F43" s="841">
        <f t="shared" si="6"/>
        <v>0</v>
      </c>
      <c r="G43" s="841">
        <f t="shared" si="7"/>
        <v>0</v>
      </c>
      <c r="H43" s="842">
        <v>0</v>
      </c>
      <c r="I43" s="842">
        <v>0</v>
      </c>
      <c r="J43" s="842">
        <v>0</v>
      </c>
      <c r="K43" s="841">
        <f t="shared" si="8"/>
        <v>0</v>
      </c>
      <c r="L43" s="842">
        <v>0</v>
      </c>
      <c r="M43" s="842">
        <v>0</v>
      </c>
      <c r="N43" s="842">
        <v>0</v>
      </c>
    </row>
    <row r="44" spans="3:14" s="838" customFormat="1" ht="9.75" customHeight="1">
      <c r="C44" s="1543" t="s">
        <v>37</v>
      </c>
      <c r="D44" s="1544"/>
      <c r="F44" s="841">
        <f t="shared" si="6"/>
        <v>1872</v>
      </c>
      <c r="G44" s="841">
        <f t="shared" si="7"/>
        <v>1867</v>
      </c>
      <c r="H44" s="842">
        <v>884</v>
      </c>
      <c r="I44" s="842">
        <v>983</v>
      </c>
      <c r="J44" s="842">
        <v>885</v>
      </c>
      <c r="K44" s="841">
        <f t="shared" si="8"/>
        <v>5</v>
      </c>
      <c r="L44" s="842">
        <v>3</v>
      </c>
      <c r="M44" s="842">
        <v>2</v>
      </c>
      <c r="N44" s="842">
        <v>2</v>
      </c>
    </row>
    <row r="45" spans="3:14" s="838" customFormat="1" ht="9.75" customHeight="1">
      <c r="C45" s="1543" t="s">
        <v>38</v>
      </c>
      <c r="D45" s="1544"/>
      <c r="F45" s="841">
        <f t="shared" si="6"/>
        <v>2</v>
      </c>
      <c r="G45" s="841">
        <f t="shared" si="7"/>
        <v>2</v>
      </c>
      <c r="H45" s="842">
        <v>2</v>
      </c>
      <c r="I45" s="842">
        <v>0</v>
      </c>
      <c r="J45" s="842">
        <v>0</v>
      </c>
      <c r="K45" s="841">
        <f t="shared" si="8"/>
        <v>0</v>
      </c>
      <c r="L45" s="842">
        <v>0</v>
      </c>
      <c r="M45" s="842">
        <v>0</v>
      </c>
      <c r="N45" s="842">
        <v>0</v>
      </c>
    </row>
    <row r="46" spans="3:14" s="838" customFormat="1" ht="9.75" customHeight="1">
      <c r="C46" s="1543" t="s">
        <v>39</v>
      </c>
      <c r="D46" s="1544"/>
      <c r="F46" s="841">
        <f t="shared" si="6"/>
        <v>1488</v>
      </c>
      <c r="G46" s="841">
        <f t="shared" si="7"/>
        <v>1485</v>
      </c>
      <c r="H46" s="842">
        <v>839</v>
      </c>
      <c r="I46" s="842">
        <v>646</v>
      </c>
      <c r="J46" s="842">
        <v>740</v>
      </c>
      <c r="K46" s="841">
        <f t="shared" si="8"/>
        <v>3</v>
      </c>
      <c r="L46" s="842">
        <v>0</v>
      </c>
      <c r="M46" s="842">
        <v>3</v>
      </c>
      <c r="N46" s="842">
        <v>2</v>
      </c>
    </row>
    <row r="47" spans="3:14" s="838" customFormat="1" ht="9.75" customHeight="1">
      <c r="C47" s="1543" t="s">
        <v>40</v>
      </c>
      <c r="D47" s="1544"/>
      <c r="F47" s="841">
        <f t="shared" si="6"/>
        <v>1574</v>
      </c>
      <c r="G47" s="841">
        <f t="shared" si="7"/>
        <v>1560</v>
      </c>
      <c r="H47" s="842">
        <v>813</v>
      </c>
      <c r="I47" s="842">
        <v>747</v>
      </c>
      <c r="J47" s="842">
        <v>701</v>
      </c>
      <c r="K47" s="841">
        <f t="shared" si="8"/>
        <v>14</v>
      </c>
      <c r="L47" s="842">
        <v>8</v>
      </c>
      <c r="M47" s="842">
        <v>6</v>
      </c>
      <c r="N47" s="842">
        <v>10</v>
      </c>
    </row>
    <row r="48" spans="3:14" s="838" customFormat="1" ht="9.75" customHeight="1">
      <c r="C48" s="1543" t="s">
        <v>41</v>
      </c>
      <c r="D48" s="1544"/>
      <c r="F48" s="841">
        <f t="shared" si="6"/>
        <v>3</v>
      </c>
      <c r="G48" s="841">
        <f t="shared" si="7"/>
        <v>2</v>
      </c>
      <c r="H48" s="842">
        <v>2</v>
      </c>
      <c r="I48" s="842">
        <v>0</v>
      </c>
      <c r="J48" s="842">
        <v>0</v>
      </c>
      <c r="K48" s="841">
        <f t="shared" si="8"/>
        <v>1</v>
      </c>
      <c r="L48" s="842">
        <v>1</v>
      </c>
      <c r="M48" s="842">
        <v>0</v>
      </c>
      <c r="N48" s="842">
        <v>0</v>
      </c>
    </row>
    <row r="49" spans="3:14" s="838" customFormat="1" ht="9.75" customHeight="1">
      <c r="C49" s="1543" t="s">
        <v>42</v>
      </c>
      <c r="D49" s="1546"/>
      <c r="F49" s="841">
        <f t="shared" si="6"/>
        <v>683</v>
      </c>
      <c r="G49" s="841">
        <f t="shared" si="7"/>
        <v>678</v>
      </c>
      <c r="H49" s="842">
        <v>272</v>
      </c>
      <c r="I49" s="842">
        <v>406</v>
      </c>
      <c r="J49" s="842">
        <v>347</v>
      </c>
      <c r="K49" s="841">
        <f t="shared" si="8"/>
        <v>5</v>
      </c>
      <c r="L49" s="842">
        <v>0</v>
      </c>
      <c r="M49" s="842">
        <v>5</v>
      </c>
      <c r="N49" s="842">
        <v>4</v>
      </c>
    </row>
    <row r="50" spans="3:14" s="838" customFormat="1" ht="9.75" customHeight="1">
      <c r="C50" s="1543" t="s">
        <v>43</v>
      </c>
      <c r="D50" s="1544"/>
      <c r="F50" s="841">
        <f t="shared" si="6"/>
        <v>102</v>
      </c>
      <c r="G50" s="841">
        <f t="shared" si="7"/>
        <v>100</v>
      </c>
      <c r="H50" s="842">
        <v>59</v>
      </c>
      <c r="I50" s="842">
        <v>41</v>
      </c>
      <c r="J50" s="842">
        <v>46</v>
      </c>
      <c r="K50" s="841">
        <f t="shared" si="8"/>
        <v>2</v>
      </c>
      <c r="L50" s="842">
        <v>2</v>
      </c>
      <c r="M50" s="842">
        <v>0</v>
      </c>
      <c r="N50" s="842">
        <v>1</v>
      </c>
    </row>
    <row r="51" spans="3:14" s="838" customFormat="1" ht="9.75" customHeight="1">
      <c r="C51" s="1543" t="s">
        <v>44</v>
      </c>
      <c r="D51" s="1544"/>
      <c r="F51" s="841">
        <f t="shared" si="6"/>
        <v>0</v>
      </c>
      <c r="G51" s="841">
        <f t="shared" si="7"/>
        <v>0</v>
      </c>
      <c r="H51" s="842">
        <v>0</v>
      </c>
      <c r="I51" s="842">
        <v>0</v>
      </c>
      <c r="J51" s="842">
        <v>0</v>
      </c>
      <c r="K51" s="841">
        <f t="shared" si="8"/>
        <v>0</v>
      </c>
      <c r="L51" s="842">
        <v>0</v>
      </c>
      <c r="M51" s="842">
        <v>0</v>
      </c>
      <c r="N51" s="842">
        <v>0</v>
      </c>
    </row>
    <row r="52" spans="3:14" s="838" customFormat="1" ht="9.75" customHeight="1">
      <c r="C52" s="1543" t="s">
        <v>45</v>
      </c>
      <c r="D52" s="1543"/>
      <c r="F52" s="841">
        <f t="shared" si="6"/>
        <v>376</v>
      </c>
      <c r="G52" s="841">
        <f t="shared" si="7"/>
        <v>376</v>
      </c>
      <c r="H52" s="842">
        <v>158</v>
      </c>
      <c r="I52" s="842">
        <v>218</v>
      </c>
      <c r="J52" s="842">
        <v>188</v>
      </c>
      <c r="K52" s="841">
        <f t="shared" si="8"/>
        <v>0</v>
      </c>
      <c r="L52" s="842">
        <v>0</v>
      </c>
      <c r="M52" s="842">
        <v>0</v>
      </c>
      <c r="N52" s="842">
        <v>0</v>
      </c>
    </row>
    <row r="53" spans="3:14" s="838" customFormat="1" ht="9.75" customHeight="1">
      <c r="C53" s="1543" t="s">
        <v>46</v>
      </c>
      <c r="D53" s="1544"/>
      <c r="F53" s="841">
        <f t="shared" si="6"/>
        <v>22</v>
      </c>
      <c r="G53" s="841">
        <f t="shared" si="7"/>
        <v>15</v>
      </c>
      <c r="H53" s="842">
        <v>11</v>
      </c>
      <c r="I53" s="842">
        <v>4</v>
      </c>
      <c r="J53" s="842">
        <v>9</v>
      </c>
      <c r="K53" s="841">
        <f t="shared" si="8"/>
        <v>7</v>
      </c>
      <c r="L53" s="842">
        <v>3</v>
      </c>
      <c r="M53" s="842">
        <v>4</v>
      </c>
      <c r="N53" s="842">
        <v>4</v>
      </c>
    </row>
    <row r="54" spans="3:14" s="838" customFormat="1" ht="9.75" customHeight="1">
      <c r="C54" s="1543" t="s">
        <v>47</v>
      </c>
      <c r="D54" s="1544"/>
      <c r="F54" s="841">
        <f t="shared" si="6"/>
        <v>1340</v>
      </c>
      <c r="G54" s="841">
        <f t="shared" si="7"/>
        <v>1305</v>
      </c>
      <c r="H54" s="842">
        <v>804</v>
      </c>
      <c r="I54" s="842">
        <v>501</v>
      </c>
      <c r="J54" s="842">
        <v>624</v>
      </c>
      <c r="K54" s="841">
        <f t="shared" si="8"/>
        <v>35</v>
      </c>
      <c r="L54" s="842">
        <v>23</v>
      </c>
      <c r="M54" s="842">
        <v>12</v>
      </c>
      <c r="N54" s="842">
        <v>21</v>
      </c>
    </row>
    <row r="55" spans="3:14" s="838" customFormat="1" ht="9.75" customHeight="1">
      <c r="C55" s="1543" t="s">
        <v>48</v>
      </c>
      <c r="D55" s="1544"/>
      <c r="F55" s="841">
        <f t="shared" si="6"/>
        <v>0</v>
      </c>
      <c r="G55" s="841">
        <f t="shared" si="7"/>
        <v>0</v>
      </c>
      <c r="H55" s="842">
        <v>0</v>
      </c>
      <c r="I55" s="842">
        <v>0</v>
      </c>
      <c r="J55" s="842">
        <v>0</v>
      </c>
      <c r="K55" s="841">
        <f t="shared" si="8"/>
        <v>0</v>
      </c>
      <c r="L55" s="842">
        <v>0</v>
      </c>
      <c r="M55" s="842">
        <v>0</v>
      </c>
      <c r="N55" s="842">
        <v>0</v>
      </c>
    </row>
    <row r="56" spans="3:14" s="838" customFormat="1" ht="9.75" customHeight="1">
      <c r="C56" s="1543" t="s">
        <v>49</v>
      </c>
      <c r="D56" s="1544"/>
      <c r="F56" s="841">
        <f t="shared" si="6"/>
        <v>128</v>
      </c>
      <c r="G56" s="841">
        <f t="shared" si="7"/>
        <v>106</v>
      </c>
      <c r="H56" s="842">
        <v>72</v>
      </c>
      <c r="I56" s="842">
        <v>34</v>
      </c>
      <c r="J56" s="842">
        <v>54</v>
      </c>
      <c r="K56" s="841">
        <f t="shared" si="8"/>
        <v>22</v>
      </c>
      <c r="L56" s="842">
        <v>11</v>
      </c>
      <c r="M56" s="842">
        <v>11</v>
      </c>
      <c r="N56" s="842">
        <v>10</v>
      </c>
    </row>
    <row r="57" spans="3:14" s="838" customFormat="1" ht="9.75" customHeight="1">
      <c r="C57" s="1545" t="s">
        <v>50</v>
      </c>
      <c r="D57" s="1545"/>
      <c r="E57" s="847" t="s">
        <v>554</v>
      </c>
      <c r="F57" s="841">
        <f t="shared" si="6"/>
        <v>3077</v>
      </c>
      <c r="G57" s="841">
        <f t="shared" si="7"/>
        <v>3069</v>
      </c>
      <c r="H57" s="842">
        <v>1356</v>
      </c>
      <c r="I57" s="842">
        <v>1713</v>
      </c>
      <c r="J57" s="842">
        <v>1477</v>
      </c>
      <c r="K57" s="841">
        <f t="shared" si="8"/>
        <v>8</v>
      </c>
      <c r="L57" s="842">
        <v>2</v>
      </c>
      <c r="M57" s="842">
        <v>6</v>
      </c>
      <c r="N57" s="842">
        <v>2</v>
      </c>
    </row>
    <row r="58" spans="3:14" s="838" customFormat="1" ht="9.75" customHeight="1">
      <c r="C58" s="1543" t="s">
        <v>537</v>
      </c>
      <c r="D58" s="1544"/>
      <c r="F58" s="841">
        <f t="shared" si="6"/>
        <v>18833</v>
      </c>
      <c r="G58" s="841">
        <f t="shared" si="7"/>
        <v>18798</v>
      </c>
      <c r="H58" s="842">
        <v>5062</v>
      </c>
      <c r="I58" s="842">
        <v>13736</v>
      </c>
      <c r="J58" s="842">
        <v>9114</v>
      </c>
      <c r="K58" s="841">
        <f t="shared" si="8"/>
        <v>35</v>
      </c>
      <c r="L58" s="842">
        <v>12</v>
      </c>
      <c r="M58" s="842">
        <v>23</v>
      </c>
      <c r="N58" s="842">
        <v>15</v>
      </c>
    </row>
    <row r="59" spans="3:14" s="838" customFormat="1" ht="9.75" customHeight="1">
      <c r="C59" s="1543" t="s">
        <v>51</v>
      </c>
      <c r="D59" s="1544"/>
      <c r="F59" s="841">
        <f t="shared" si="6"/>
        <v>832</v>
      </c>
      <c r="G59" s="841">
        <f t="shared" si="7"/>
        <v>802</v>
      </c>
      <c r="H59" s="842">
        <v>522</v>
      </c>
      <c r="I59" s="842">
        <v>280</v>
      </c>
      <c r="J59" s="842">
        <v>394</v>
      </c>
      <c r="K59" s="841">
        <f t="shared" si="8"/>
        <v>30</v>
      </c>
      <c r="L59" s="842">
        <v>26</v>
      </c>
      <c r="M59" s="842">
        <v>4</v>
      </c>
      <c r="N59" s="842">
        <v>18</v>
      </c>
    </row>
    <row r="60" spans="3:14" s="838" customFormat="1" ht="9.75" customHeight="1">
      <c r="C60" s="1543" t="s">
        <v>52</v>
      </c>
      <c r="D60" s="1544"/>
      <c r="F60" s="841">
        <f t="shared" si="6"/>
        <v>0</v>
      </c>
      <c r="G60" s="841">
        <f t="shared" si="7"/>
        <v>0</v>
      </c>
      <c r="H60" s="842">
        <v>0</v>
      </c>
      <c r="I60" s="842">
        <v>0</v>
      </c>
      <c r="J60" s="842">
        <v>0</v>
      </c>
      <c r="K60" s="841">
        <f t="shared" si="8"/>
        <v>0</v>
      </c>
      <c r="L60" s="842">
        <v>0</v>
      </c>
      <c r="M60" s="842">
        <v>0</v>
      </c>
      <c r="N60" s="842">
        <v>0</v>
      </c>
    </row>
    <row r="61" spans="3:14" s="838" customFormat="1" ht="9.75" customHeight="1">
      <c r="C61" s="1543" t="s">
        <v>53</v>
      </c>
      <c r="D61" s="1544"/>
      <c r="F61" s="841">
        <f t="shared" si="6"/>
        <v>103</v>
      </c>
      <c r="G61" s="841">
        <f t="shared" si="7"/>
        <v>101</v>
      </c>
      <c r="H61" s="842">
        <v>64</v>
      </c>
      <c r="I61" s="842">
        <v>37</v>
      </c>
      <c r="J61" s="842">
        <v>53</v>
      </c>
      <c r="K61" s="841">
        <f t="shared" si="8"/>
        <v>2</v>
      </c>
      <c r="L61" s="842">
        <v>1</v>
      </c>
      <c r="M61" s="842">
        <v>1</v>
      </c>
      <c r="N61" s="842">
        <v>0</v>
      </c>
    </row>
    <row r="62" spans="3:14" s="838" customFormat="1" ht="3" customHeight="1">
      <c r="C62" s="126"/>
      <c r="F62" s="841"/>
      <c r="G62" s="841"/>
      <c r="H62" s="841"/>
      <c r="I62" s="841"/>
      <c r="J62" s="841"/>
      <c r="K62" s="841"/>
      <c r="L62" s="841"/>
      <c r="M62" s="841"/>
      <c r="N62" s="841"/>
    </row>
    <row r="63" spans="1:14" s="838" customFormat="1" ht="9.75" customHeight="1">
      <c r="A63" s="1550" t="s">
        <v>54</v>
      </c>
      <c r="B63" s="1550"/>
      <c r="C63" s="1550"/>
      <c r="D63" s="1550"/>
      <c r="F63" s="839">
        <f aca="true" t="shared" si="9" ref="F63:N63">SUM(F64:F66)</f>
        <v>1907</v>
      </c>
      <c r="G63" s="839">
        <f t="shared" si="9"/>
        <v>1855</v>
      </c>
      <c r="H63" s="839">
        <f t="shared" si="9"/>
        <v>892</v>
      </c>
      <c r="I63" s="839">
        <f t="shared" si="9"/>
        <v>963</v>
      </c>
      <c r="J63" s="839">
        <f t="shared" si="9"/>
        <v>916</v>
      </c>
      <c r="K63" s="839">
        <f t="shared" si="9"/>
        <v>52</v>
      </c>
      <c r="L63" s="839">
        <f t="shared" si="9"/>
        <v>34</v>
      </c>
      <c r="M63" s="839">
        <f t="shared" si="9"/>
        <v>18</v>
      </c>
      <c r="N63" s="839">
        <f t="shared" si="9"/>
        <v>24</v>
      </c>
    </row>
    <row r="64" spans="3:14" s="838" customFormat="1" ht="9.75" customHeight="1">
      <c r="C64" s="1543" t="s">
        <v>55</v>
      </c>
      <c r="D64" s="1544"/>
      <c r="F64" s="841">
        <f>SUM(G64,K64)</f>
        <v>83</v>
      </c>
      <c r="G64" s="841">
        <f>SUM(H64:I64)</f>
        <v>83</v>
      </c>
      <c r="H64" s="842">
        <v>44</v>
      </c>
      <c r="I64" s="842">
        <v>39</v>
      </c>
      <c r="J64" s="842">
        <v>46</v>
      </c>
      <c r="K64" s="841">
        <f>SUM(L64:M64)</f>
        <v>0</v>
      </c>
      <c r="L64" s="842">
        <v>0</v>
      </c>
      <c r="M64" s="842">
        <v>0</v>
      </c>
      <c r="N64" s="842">
        <v>0</v>
      </c>
    </row>
    <row r="65" spans="3:14" s="838" customFormat="1" ht="9.75" customHeight="1">
      <c r="C65" s="1543" t="s">
        <v>56</v>
      </c>
      <c r="D65" s="1544"/>
      <c r="F65" s="841">
        <f>SUM(G65,K65)</f>
        <v>128</v>
      </c>
      <c r="G65" s="841">
        <f>SUM(H65:I65)</f>
        <v>125</v>
      </c>
      <c r="H65" s="842">
        <v>70</v>
      </c>
      <c r="I65" s="842">
        <v>55</v>
      </c>
      <c r="J65" s="842">
        <v>63</v>
      </c>
      <c r="K65" s="841">
        <f>SUM(L65:M65)</f>
        <v>3</v>
      </c>
      <c r="L65" s="842">
        <v>2</v>
      </c>
      <c r="M65" s="842">
        <v>1</v>
      </c>
      <c r="N65" s="842">
        <v>0</v>
      </c>
    </row>
    <row r="66" spans="3:14" s="838" customFormat="1" ht="11.25">
      <c r="C66" s="1543" t="s">
        <v>57</v>
      </c>
      <c r="D66" s="1544"/>
      <c r="F66" s="841">
        <f>SUM(G66,K66)</f>
        <v>1696</v>
      </c>
      <c r="G66" s="841">
        <f>SUM(H66:I66)</f>
        <v>1647</v>
      </c>
      <c r="H66" s="842">
        <v>778</v>
      </c>
      <c r="I66" s="842">
        <v>869</v>
      </c>
      <c r="J66" s="842">
        <v>807</v>
      </c>
      <c r="K66" s="841">
        <f>SUM(L66:M66)</f>
        <v>49</v>
      </c>
      <c r="L66" s="842">
        <v>32</v>
      </c>
      <c r="M66" s="842">
        <v>17</v>
      </c>
      <c r="N66" s="842">
        <v>24</v>
      </c>
    </row>
    <row r="67" spans="3:14" s="838" customFormat="1" ht="3" customHeight="1">
      <c r="C67" s="126"/>
      <c r="F67" s="841"/>
      <c r="G67" s="841"/>
      <c r="H67" s="841"/>
      <c r="I67" s="841"/>
      <c r="J67" s="841"/>
      <c r="K67" s="841"/>
      <c r="L67" s="841"/>
      <c r="M67" s="841"/>
      <c r="N67" s="841"/>
    </row>
    <row r="68" spans="1:14" s="838" customFormat="1" ht="9.75" customHeight="1">
      <c r="A68" s="1550" t="s">
        <v>58</v>
      </c>
      <c r="B68" s="1550"/>
      <c r="C68" s="1550"/>
      <c r="D68" s="1550"/>
      <c r="F68" s="839">
        <f aca="true" t="shared" si="10" ref="F68:N68">SUM(F69:F70)</f>
        <v>1732</v>
      </c>
      <c r="G68" s="839">
        <f t="shared" si="10"/>
        <v>1222</v>
      </c>
      <c r="H68" s="839">
        <f t="shared" si="10"/>
        <v>675</v>
      </c>
      <c r="I68" s="839">
        <f t="shared" si="10"/>
        <v>547</v>
      </c>
      <c r="J68" s="839">
        <f t="shared" si="10"/>
        <v>601</v>
      </c>
      <c r="K68" s="839">
        <f t="shared" si="10"/>
        <v>510</v>
      </c>
      <c r="L68" s="839">
        <f t="shared" si="10"/>
        <v>247</v>
      </c>
      <c r="M68" s="839">
        <f t="shared" si="10"/>
        <v>263</v>
      </c>
      <c r="N68" s="839">
        <f t="shared" si="10"/>
        <v>245</v>
      </c>
    </row>
    <row r="69" spans="3:14" s="838" customFormat="1" ht="9.75" customHeight="1">
      <c r="C69" s="1543" t="s">
        <v>59</v>
      </c>
      <c r="D69" s="1544"/>
      <c r="F69" s="841">
        <f>SUM(G69,K69)</f>
        <v>946</v>
      </c>
      <c r="G69" s="841">
        <f>SUM(H69:I69)</f>
        <v>518</v>
      </c>
      <c r="H69" s="842">
        <v>342</v>
      </c>
      <c r="I69" s="842">
        <v>176</v>
      </c>
      <c r="J69" s="842">
        <v>253</v>
      </c>
      <c r="K69" s="841">
        <f>SUM(L69:M69)</f>
        <v>428</v>
      </c>
      <c r="L69" s="842">
        <v>201</v>
      </c>
      <c r="M69" s="842">
        <v>227</v>
      </c>
      <c r="N69" s="842">
        <v>206</v>
      </c>
    </row>
    <row r="70" spans="3:14" s="838" customFormat="1" ht="11.25">
      <c r="C70" s="1543" t="s">
        <v>60</v>
      </c>
      <c r="D70" s="1544"/>
      <c r="F70" s="841">
        <f>SUM(G70,K70)</f>
        <v>786</v>
      </c>
      <c r="G70" s="841">
        <f>SUM(H70:I70)</f>
        <v>704</v>
      </c>
      <c r="H70" s="842">
        <v>333</v>
      </c>
      <c r="I70" s="842">
        <v>371</v>
      </c>
      <c r="J70" s="842">
        <v>348</v>
      </c>
      <c r="K70" s="841">
        <f>SUM(L70:M70)</f>
        <v>82</v>
      </c>
      <c r="L70" s="842">
        <v>46</v>
      </c>
      <c r="M70" s="842">
        <v>36</v>
      </c>
      <c r="N70" s="842">
        <v>39</v>
      </c>
    </row>
    <row r="71" spans="3:14" s="838" customFormat="1" ht="3" customHeight="1">
      <c r="C71" s="126"/>
      <c r="F71" s="841"/>
      <c r="G71" s="841"/>
      <c r="H71" s="841"/>
      <c r="I71" s="841"/>
      <c r="J71" s="841"/>
      <c r="K71" s="841"/>
      <c r="L71" s="841"/>
      <c r="M71" s="841"/>
      <c r="N71" s="841"/>
    </row>
    <row r="72" spans="1:14" s="838" customFormat="1" ht="9.75" customHeight="1">
      <c r="A72" s="1550" t="s">
        <v>61</v>
      </c>
      <c r="B72" s="1550"/>
      <c r="C72" s="1550"/>
      <c r="D72" s="1550"/>
      <c r="F72" s="839">
        <f aca="true" t="shared" si="11" ref="F72:N72">SUM(F73:F76)</f>
        <v>7290</v>
      </c>
      <c r="G72" s="839">
        <f t="shared" si="11"/>
        <v>6914</v>
      </c>
      <c r="H72" s="839">
        <f t="shared" si="11"/>
        <v>3619</v>
      </c>
      <c r="I72" s="839">
        <f t="shared" si="11"/>
        <v>3295</v>
      </c>
      <c r="J72" s="839">
        <f t="shared" si="11"/>
        <v>3250</v>
      </c>
      <c r="K72" s="839">
        <f t="shared" si="11"/>
        <v>376</v>
      </c>
      <c r="L72" s="839">
        <f t="shared" si="11"/>
        <v>210</v>
      </c>
      <c r="M72" s="839">
        <f t="shared" si="11"/>
        <v>166</v>
      </c>
      <c r="N72" s="839">
        <f t="shared" si="11"/>
        <v>179</v>
      </c>
    </row>
    <row r="73" spans="1:14" s="838" customFormat="1" ht="9.75" customHeight="1">
      <c r="A73" s="837"/>
      <c r="B73" s="837"/>
      <c r="C73" s="1551" t="s">
        <v>62</v>
      </c>
      <c r="D73" s="1551"/>
      <c r="F73" s="841">
        <f>SUM(G73,K73)</f>
        <v>1938</v>
      </c>
      <c r="G73" s="841">
        <f>SUM(H73:I73)</f>
        <v>1936</v>
      </c>
      <c r="H73" s="842">
        <v>1058</v>
      </c>
      <c r="I73" s="842">
        <v>878</v>
      </c>
      <c r="J73" s="848">
        <v>893</v>
      </c>
      <c r="K73" s="841">
        <f>SUM(L73:M73)</f>
        <v>2</v>
      </c>
      <c r="L73" s="848">
        <v>2</v>
      </c>
      <c r="M73" s="848">
        <v>0</v>
      </c>
      <c r="N73" s="848">
        <v>1</v>
      </c>
    </row>
    <row r="74" spans="3:14" s="838" customFormat="1" ht="9.75" customHeight="1">
      <c r="C74" s="1543" t="s">
        <v>63</v>
      </c>
      <c r="D74" s="1544"/>
      <c r="F74" s="841">
        <f>SUM(G74,K74)</f>
        <v>159</v>
      </c>
      <c r="G74" s="841">
        <f>SUM(H74:I74)</f>
        <v>155</v>
      </c>
      <c r="H74" s="842">
        <v>85</v>
      </c>
      <c r="I74" s="842">
        <v>70</v>
      </c>
      <c r="J74" s="842">
        <v>66</v>
      </c>
      <c r="K74" s="841">
        <f>SUM(L74:M74)</f>
        <v>4</v>
      </c>
      <c r="L74" s="842">
        <v>2</v>
      </c>
      <c r="M74" s="842">
        <v>2</v>
      </c>
      <c r="N74" s="842">
        <v>4</v>
      </c>
    </row>
    <row r="75" spans="3:14" s="838" customFormat="1" ht="9.75" customHeight="1">
      <c r="C75" s="1543" t="s">
        <v>64</v>
      </c>
      <c r="D75" s="1544"/>
      <c r="F75" s="841">
        <f>SUM(G75,K75)</f>
        <v>68</v>
      </c>
      <c r="G75" s="841">
        <f>SUM(H75:I75)</f>
        <v>45</v>
      </c>
      <c r="H75" s="842">
        <v>36</v>
      </c>
      <c r="I75" s="842">
        <v>9</v>
      </c>
      <c r="J75" s="842">
        <v>17</v>
      </c>
      <c r="K75" s="841">
        <f>SUM(L75:M75)</f>
        <v>23</v>
      </c>
      <c r="L75" s="842">
        <v>17</v>
      </c>
      <c r="M75" s="842">
        <v>6</v>
      </c>
      <c r="N75" s="842">
        <v>9</v>
      </c>
    </row>
    <row r="76" spans="3:14" s="838" customFormat="1" ht="12" customHeight="1">
      <c r="C76" s="1549" t="s">
        <v>69</v>
      </c>
      <c r="D76" s="1549"/>
      <c r="E76" s="849" t="s">
        <v>400</v>
      </c>
      <c r="F76" s="841">
        <f>SUM(G76,K76)</f>
        <v>5125</v>
      </c>
      <c r="G76" s="841">
        <f>SUM(H76:I76)</f>
        <v>4778</v>
      </c>
      <c r="H76" s="842">
        <v>2440</v>
      </c>
      <c r="I76" s="842">
        <v>2338</v>
      </c>
      <c r="J76" s="842">
        <v>2274</v>
      </c>
      <c r="K76" s="841">
        <f>SUM(L76:M76)</f>
        <v>347</v>
      </c>
      <c r="L76" s="842">
        <v>189</v>
      </c>
      <c r="M76" s="842">
        <v>158</v>
      </c>
      <c r="N76" s="842">
        <v>165</v>
      </c>
    </row>
    <row r="77" spans="3:14" s="838" customFormat="1" ht="3" customHeight="1">
      <c r="C77" s="850"/>
      <c r="F77" s="841"/>
      <c r="G77" s="841"/>
      <c r="H77" s="841"/>
      <c r="I77" s="841"/>
      <c r="J77" s="841"/>
      <c r="K77" s="841"/>
      <c r="L77" s="841"/>
      <c r="M77" s="841"/>
      <c r="N77" s="841"/>
    </row>
    <row r="78" spans="1:14" s="838" customFormat="1" ht="9.75" customHeight="1">
      <c r="A78" s="1550" t="s">
        <v>65</v>
      </c>
      <c r="B78" s="1550"/>
      <c r="C78" s="1550"/>
      <c r="D78" s="1550"/>
      <c r="F78" s="839">
        <f>SUM(G78,K78)</f>
        <v>106</v>
      </c>
      <c r="G78" s="839">
        <f>SUM(H78:I78)</f>
        <v>57</v>
      </c>
      <c r="H78" s="851">
        <v>39</v>
      </c>
      <c r="I78" s="851">
        <v>18</v>
      </c>
      <c r="J78" s="851">
        <v>25</v>
      </c>
      <c r="K78" s="839">
        <f>SUM(L78:M78)</f>
        <v>49</v>
      </c>
      <c r="L78" s="851">
        <v>20</v>
      </c>
      <c r="M78" s="851">
        <v>29</v>
      </c>
      <c r="N78" s="851">
        <v>24</v>
      </c>
    </row>
    <row r="79" spans="1:14" s="838" customFormat="1" ht="3" customHeight="1">
      <c r="A79" s="852"/>
      <c r="B79" s="852"/>
      <c r="C79" s="853"/>
      <c r="D79" s="127"/>
      <c r="F79" s="841"/>
      <c r="G79" s="841"/>
      <c r="H79" s="841"/>
      <c r="I79" s="841"/>
      <c r="J79" s="841"/>
      <c r="K79" s="841"/>
      <c r="L79" s="841"/>
      <c r="M79" s="841"/>
      <c r="N79" s="841"/>
    </row>
    <row r="80" spans="1:14" s="838" customFormat="1" ht="9.75" customHeight="1">
      <c r="A80" s="1554" t="s">
        <v>66</v>
      </c>
      <c r="B80" s="1554"/>
      <c r="C80" s="1554"/>
      <c r="D80" s="1554"/>
      <c r="F80" s="841">
        <f>SUM(G80,K80)</f>
        <v>70</v>
      </c>
      <c r="G80" s="841">
        <f>SUM(H80:I80)</f>
        <v>69</v>
      </c>
      <c r="H80" s="842">
        <v>37</v>
      </c>
      <c r="I80" s="842">
        <v>32</v>
      </c>
      <c r="J80" s="842">
        <v>29</v>
      </c>
      <c r="K80" s="841">
        <f>SUM(L80:M80)</f>
        <v>1</v>
      </c>
      <c r="L80" s="842">
        <v>1</v>
      </c>
      <c r="M80" s="842">
        <v>0</v>
      </c>
      <c r="N80" s="842">
        <v>0</v>
      </c>
    </row>
    <row r="81" spans="1:14" s="838" customFormat="1" ht="9.75" customHeight="1">
      <c r="A81" s="1554" t="s">
        <v>67</v>
      </c>
      <c r="B81" s="1554"/>
      <c r="C81" s="1554"/>
      <c r="D81" s="1554"/>
      <c r="E81" s="126"/>
      <c r="F81" s="841">
        <f>SUM(G81,K81)</f>
        <v>62</v>
      </c>
      <c r="G81" s="841">
        <f>SUM(H81:I81)</f>
        <v>47</v>
      </c>
      <c r="H81" s="842">
        <v>30</v>
      </c>
      <c r="I81" s="842">
        <v>17</v>
      </c>
      <c r="J81" s="842">
        <v>31</v>
      </c>
      <c r="K81" s="841">
        <f>SUM(L81:M81)</f>
        <v>15</v>
      </c>
      <c r="L81" s="842">
        <v>5</v>
      </c>
      <c r="M81" s="842">
        <v>10</v>
      </c>
      <c r="N81" s="842">
        <v>5</v>
      </c>
    </row>
    <row r="82" spans="3:14" s="838" customFormat="1" ht="3" customHeight="1">
      <c r="C82" s="126"/>
      <c r="F82" s="841"/>
      <c r="G82" s="841"/>
      <c r="H82" s="841"/>
      <c r="I82" s="841"/>
      <c r="J82" s="841"/>
      <c r="K82" s="841"/>
      <c r="L82" s="841"/>
      <c r="M82" s="841"/>
      <c r="N82" s="841"/>
    </row>
    <row r="83" spans="3:14" s="838" customFormat="1" ht="9.75" customHeight="1">
      <c r="C83" s="126"/>
      <c r="D83" s="854" t="s">
        <v>668</v>
      </c>
      <c r="E83" s="838" t="s">
        <v>400</v>
      </c>
      <c r="F83" s="855">
        <f aca="true" t="shared" si="12" ref="F83:N83">SUM(F11,F63,F68,F72,F78,F80,F81)</f>
        <v>60064</v>
      </c>
      <c r="G83" s="855">
        <f t="shared" si="12"/>
        <v>55695</v>
      </c>
      <c r="H83" s="855">
        <f t="shared" si="12"/>
        <v>24315</v>
      </c>
      <c r="I83" s="855">
        <f t="shared" si="12"/>
        <v>31380</v>
      </c>
      <c r="J83" s="855">
        <f t="shared" si="12"/>
        <v>26949</v>
      </c>
      <c r="K83" s="855">
        <f t="shared" si="12"/>
        <v>4369</v>
      </c>
      <c r="L83" s="855">
        <f t="shared" si="12"/>
        <v>2070</v>
      </c>
      <c r="M83" s="855">
        <f t="shared" si="12"/>
        <v>2299</v>
      </c>
      <c r="N83" s="855">
        <f t="shared" si="12"/>
        <v>2134</v>
      </c>
    </row>
    <row r="84" spans="3:14" s="838" customFormat="1" ht="3" customHeight="1">
      <c r="C84" s="126"/>
      <c r="F84" s="855"/>
      <c r="G84" s="855"/>
      <c r="H84" s="841"/>
      <c r="I84" s="841"/>
      <c r="J84" s="841"/>
      <c r="K84" s="841"/>
      <c r="L84" s="841"/>
      <c r="M84" s="841"/>
      <c r="N84" s="841"/>
    </row>
    <row r="85" spans="3:14" s="838" customFormat="1" ht="9.75" customHeight="1">
      <c r="C85" s="126"/>
      <c r="D85" s="856" t="s">
        <v>435</v>
      </c>
      <c r="F85" s="845">
        <v>64738</v>
      </c>
      <c r="G85" s="845">
        <v>60437</v>
      </c>
      <c r="H85" s="845">
        <v>27267</v>
      </c>
      <c r="I85" s="845">
        <v>33170</v>
      </c>
      <c r="J85" s="845">
        <v>29312</v>
      </c>
      <c r="K85" s="845">
        <v>4301</v>
      </c>
      <c r="L85" s="845">
        <v>2027</v>
      </c>
      <c r="M85" s="845">
        <v>2274</v>
      </c>
      <c r="N85" s="845">
        <v>2049</v>
      </c>
    </row>
    <row r="86" spans="1:12" s="857" customFormat="1" ht="6" customHeight="1">
      <c r="A86" s="846" t="s">
        <v>408</v>
      </c>
      <c r="C86" s="858"/>
      <c r="D86" s="858"/>
      <c r="E86" s="858"/>
      <c r="F86" s="858"/>
      <c r="G86" s="858"/>
      <c r="H86" s="858"/>
      <c r="I86" s="858"/>
      <c r="J86" s="858"/>
      <c r="K86" s="858"/>
      <c r="L86" s="858"/>
    </row>
    <row r="87" spans="1:14" ht="11.25">
      <c r="A87" s="1552" t="s">
        <v>68</v>
      </c>
      <c r="B87" s="1553"/>
      <c r="C87" s="1553"/>
      <c r="D87" s="1553"/>
      <c r="E87" s="1553"/>
      <c r="F87" s="1553"/>
      <c r="G87" s="1553"/>
      <c r="H87" s="1553"/>
      <c r="I87" s="1553"/>
      <c r="J87" s="1553"/>
      <c r="K87" s="1553"/>
      <c r="L87" s="1553"/>
      <c r="M87" s="1553"/>
      <c r="N87" s="1553"/>
    </row>
    <row r="88" spans="1:14" ht="11.25">
      <c r="A88" s="859"/>
      <c r="B88" s="859"/>
      <c r="C88" s="859"/>
      <c r="D88" s="859"/>
      <c r="E88" s="859"/>
      <c r="F88" s="859"/>
      <c r="G88" s="859"/>
      <c r="H88" s="859"/>
      <c r="I88" s="859"/>
      <c r="J88" s="859"/>
      <c r="K88" s="859"/>
      <c r="L88" s="859"/>
      <c r="M88" s="859"/>
      <c r="N88" s="859"/>
    </row>
    <row r="89" spans="3:14" ht="11.25" customHeight="1">
      <c r="C89" s="860"/>
      <c r="D89" s="859"/>
      <c r="E89" s="859"/>
      <c r="F89" s="859"/>
      <c r="G89" s="859"/>
      <c r="H89" s="859"/>
      <c r="I89" s="859"/>
      <c r="J89" s="859"/>
      <c r="K89" s="859"/>
      <c r="L89" s="859"/>
      <c r="M89" s="859"/>
      <c r="N89" s="859"/>
    </row>
    <row r="90" spans="3:14" ht="11.25">
      <c r="C90" s="859"/>
      <c r="D90" s="859"/>
      <c r="E90" s="859"/>
      <c r="F90" s="859"/>
      <c r="G90" s="859"/>
      <c r="H90" s="859"/>
      <c r="I90" s="859"/>
      <c r="J90" s="859"/>
      <c r="K90" s="859"/>
      <c r="L90" s="859"/>
      <c r="M90" s="859"/>
      <c r="N90" s="859"/>
    </row>
  </sheetData>
  <sheetProtection selectLockedCells="1"/>
  <mergeCells count="78">
    <mergeCell ref="N8:N9"/>
    <mergeCell ref="A2:N2"/>
    <mergeCell ref="A3:N3"/>
    <mergeCell ref="G7:G9"/>
    <mergeCell ref="K7:K9"/>
    <mergeCell ref="I8:I9"/>
    <mergeCell ref="J8:J9"/>
    <mergeCell ref="L8:L9"/>
    <mergeCell ref="M8:M9"/>
    <mergeCell ref="A5:D9"/>
    <mergeCell ref="F5:F9"/>
    <mergeCell ref="E5:E9"/>
    <mergeCell ref="H8:H9"/>
    <mergeCell ref="C18:D18"/>
    <mergeCell ref="C19:D19"/>
    <mergeCell ref="C20:D20"/>
    <mergeCell ref="A87:N87"/>
    <mergeCell ref="A11:D11"/>
    <mergeCell ref="B13:D13"/>
    <mergeCell ref="C14:D14"/>
    <mergeCell ref="C16:D16"/>
    <mergeCell ref="A80:D80"/>
    <mergeCell ref="A81:D81"/>
    <mergeCell ref="C70:D70"/>
    <mergeCell ref="A72:D72"/>
    <mergeCell ref="C74:D74"/>
    <mergeCell ref="C75:D75"/>
    <mergeCell ref="C73:D73"/>
    <mergeCell ref="C24:D24"/>
    <mergeCell ref="C26:D26"/>
    <mergeCell ref="C76:D76"/>
    <mergeCell ref="A78:D78"/>
    <mergeCell ref="C65:D65"/>
    <mergeCell ref="C66:D66"/>
    <mergeCell ref="A68:D68"/>
    <mergeCell ref="C69:D69"/>
    <mergeCell ref="A63:D63"/>
    <mergeCell ref="C64:D64"/>
    <mergeCell ref="C32:D32"/>
    <mergeCell ref="C36:D36"/>
    <mergeCell ref="C37:D37"/>
    <mergeCell ref="C17:D17"/>
    <mergeCell ref="C28:D28"/>
    <mergeCell ref="C30:D30"/>
    <mergeCell ref="C21:D21"/>
    <mergeCell ref="C22:D22"/>
    <mergeCell ref="C25:D25"/>
    <mergeCell ref="C27:D27"/>
    <mergeCell ref="C48:D48"/>
    <mergeCell ref="C35:D35"/>
    <mergeCell ref="C33:D33"/>
    <mergeCell ref="C34:D34"/>
    <mergeCell ref="C45:D45"/>
    <mergeCell ref="C38:D38"/>
    <mergeCell ref="C42:D42"/>
    <mergeCell ref="C43:D43"/>
    <mergeCell ref="C44:D44"/>
    <mergeCell ref="B41:D41"/>
    <mergeCell ref="C60:D60"/>
    <mergeCell ref="C15:D15"/>
    <mergeCell ref="C31:D31"/>
    <mergeCell ref="C52:D52"/>
    <mergeCell ref="C58:D58"/>
    <mergeCell ref="C54:D54"/>
    <mergeCell ref="C55:D55"/>
    <mergeCell ref="C56:D56"/>
    <mergeCell ref="C29:D29"/>
    <mergeCell ref="C23:D23"/>
    <mergeCell ref="C46:D46"/>
    <mergeCell ref="C61:D61"/>
    <mergeCell ref="C39:D39"/>
    <mergeCell ref="C57:D57"/>
    <mergeCell ref="C53:D53"/>
    <mergeCell ref="C50:D50"/>
    <mergeCell ref="C51:D51"/>
    <mergeCell ref="C59:D59"/>
    <mergeCell ref="C49:D49"/>
    <mergeCell ref="C47:D47"/>
  </mergeCells>
  <printOptions/>
  <pageMargins left="0.4330708661417323" right="0.4330708661417323" top="0.5118110236220472" bottom="0.3937007874015748" header="0.5118110236220472" footer="0.5118110236220472"/>
  <pageSetup horizontalDpi="300" verticalDpi="300" orientation="portrait" paperSize="9" scale="97" r:id="rId1"/>
</worksheet>
</file>

<file path=xl/worksheets/sheet29.xml><?xml version="1.0" encoding="utf-8"?>
<worksheet xmlns="http://schemas.openxmlformats.org/spreadsheetml/2006/main" xmlns:r="http://schemas.openxmlformats.org/officeDocument/2006/relationships">
  <dimension ref="A1:AB97"/>
  <sheetViews>
    <sheetView workbookViewId="0" topLeftCell="E1">
      <selection activeCell="O30" sqref="O30"/>
    </sheetView>
  </sheetViews>
  <sheetFormatPr defaultColWidth="12" defaultRowHeight="11.25"/>
  <cols>
    <col min="1" max="1" width="2.16015625" style="864" customWidth="1"/>
    <col min="2" max="2" width="3.83203125" style="864" customWidth="1"/>
    <col min="3" max="3" width="38.5" style="864" customWidth="1"/>
    <col min="4" max="4" width="0.82421875" style="864" customWidth="1"/>
    <col min="5" max="6" width="9.66015625" style="864" customWidth="1"/>
    <col min="7" max="7" width="9.83203125" style="864" customWidth="1"/>
    <col min="8" max="11" width="9.66015625" style="864" customWidth="1"/>
    <col min="12" max="13" width="0.65625" style="864" customWidth="1"/>
    <col min="14" max="14" width="13.66015625" style="864" customWidth="1"/>
    <col min="15" max="16" width="13.33203125" style="864" customWidth="1"/>
    <col min="17" max="17" width="15.83203125" style="864" customWidth="1"/>
    <col min="18" max="18" width="16" style="864" customWidth="1"/>
    <col min="19" max="19" width="14.33203125" style="864" customWidth="1"/>
    <col min="20" max="20" width="14.5" style="864" customWidth="1"/>
    <col min="21" max="21" width="12.33203125" style="864" customWidth="1"/>
    <col min="22" max="16384" width="13.33203125" style="864" customWidth="1"/>
  </cols>
  <sheetData>
    <row r="1" spans="1:11" ht="12.75">
      <c r="A1" s="861"/>
      <c r="B1" s="862"/>
      <c r="C1" s="861"/>
      <c r="D1" s="861"/>
      <c r="E1" s="861"/>
      <c r="F1" s="861"/>
      <c r="G1" s="861"/>
      <c r="H1" s="861"/>
      <c r="I1" s="861"/>
      <c r="J1" s="861"/>
      <c r="K1" s="863" t="s">
        <v>70</v>
      </c>
    </row>
    <row r="2" spans="1:13" ht="12" customHeight="1">
      <c r="A2" s="1120" t="s">
        <v>71</v>
      </c>
      <c r="B2" s="1120"/>
      <c r="C2" s="1120"/>
      <c r="D2" s="1120"/>
      <c r="E2" s="1120"/>
      <c r="F2" s="1120"/>
      <c r="G2" s="1120"/>
      <c r="H2" s="1120"/>
      <c r="I2" s="1120"/>
      <c r="J2" s="1120"/>
      <c r="K2" s="1120"/>
      <c r="L2" s="865"/>
      <c r="M2" s="865"/>
    </row>
    <row r="3" spans="1:13" ht="3" customHeight="1">
      <c r="A3" s="83"/>
      <c r="B3" s="83"/>
      <c r="C3" s="83"/>
      <c r="D3" s="83"/>
      <c r="E3" s="83"/>
      <c r="F3" s="83"/>
      <c r="G3" s="83"/>
      <c r="H3" s="83"/>
      <c r="I3" s="866"/>
      <c r="J3" s="866"/>
      <c r="K3" s="866"/>
      <c r="L3" s="865"/>
      <c r="M3" s="865"/>
    </row>
    <row r="4" spans="1:13" ht="12.75">
      <c r="A4" s="1120" t="s">
        <v>72</v>
      </c>
      <c r="B4" s="1120"/>
      <c r="C4" s="1120"/>
      <c r="D4" s="1120"/>
      <c r="E4" s="1120"/>
      <c r="F4" s="1120"/>
      <c r="G4" s="1120"/>
      <c r="H4" s="1120"/>
      <c r="I4" s="1120"/>
      <c r="J4" s="1120"/>
      <c r="K4" s="1120"/>
      <c r="L4" s="865"/>
      <c r="M4" s="865"/>
    </row>
    <row r="5" spans="1:11" ht="6" customHeight="1">
      <c r="A5" s="861"/>
      <c r="B5" s="861"/>
      <c r="C5" s="861"/>
      <c r="D5" s="861"/>
      <c r="E5" s="861"/>
      <c r="F5" s="861"/>
      <c r="G5" s="861"/>
      <c r="H5" s="861"/>
      <c r="I5" s="861"/>
      <c r="J5" s="861"/>
      <c r="K5" s="861"/>
    </row>
    <row r="6" spans="1:28" s="870" customFormat="1" ht="11.25">
      <c r="A6" s="1569" t="s">
        <v>73</v>
      </c>
      <c r="B6" s="1569"/>
      <c r="C6" s="1569"/>
      <c r="D6" s="1572"/>
      <c r="E6" s="1575" t="s">
        <v>71</v>
      </c>
      <c r="F6" s="1576"/>
      <c r="G6" s="1572"/>
      <c r="H6" s="1581" t="s">
        <v>587</v>
      </c>
      <c r="I6" s="1582"/>
      <c r="J6" s="1582"/>
      <c r="K6" s="1582"/>
      <c r="L6" s="868"/>
      <c r="M6" s="868"/>
      <c r="N6" s="869"/>
      <c r="O6" s="869"/>
      <c r="P6" s="869"/>
      <c r="Q6" s="869"/>
      <c r="R6" s="869"/>
      <c r="S6" s="869"/>
      <c r="T6" s="869"/>
      <c r="U6" s="869"/>
      <c r="V6" s="869"/>
      <c r="W6" s="869"/>
      <c r="X6" s="869"/>
      <c r="Y6" s="869"/>
      <c r="Z6" s="869"/>
      <c r="AA6" s="869"/>
      <c r="AB6" s="869"/>
    </row>
    <row r="7" spans="1:28" s="870" customFormat="1" ht="11.25">
      <c r="A7" s="1570"/>
      <c r="B7" s="1570"/>
      <c r="C7" s="1570"/>
      <c r="D7" s="1573"/>
      <c r="E7" s="1577"/>
      <c r="F7" s="1578"/>
      <c r="G7" s="1573"/>
      <c r="H7" s="1583" t="s">
        <v>74</v>
      </c>
      <c r="I7" s="1584"/>
      <c r="J7" s="1583" t="s">
        <v>75</v>
      </c>
      <c r="K7" s="1569"/>
      <c r="L7" s="868"/>
      <c r="M7" s="868"/>
      <c r="N7" s="869"/>
      <c r="O7" s="869"/>
      <c r="P7" s="869"/>
      <c r="Q7" s="869"/>
      <c r="R7" s="869"/>
      <c r="S7" s="869"/>
      <c r="T7" s="869"/>
      <c r="U7" s="869"/>
      <c r="V7" s="869"/>
      <c r="W7" s="869"/>
      <c r="X7" s="869"/>
      <c r="Y7" s="869"/>
      <c r="Z7" s="869"/>
      <c r="AA7" s="869"/>
      <c r="AB7" s="869"/>
    </row>
    <row r="8" spans="1:28" s="870" customFormat="1" ht="10.5" customHeight="1">
      <c r="A8" s="1570"/>
      <c r="B8" s="1570"/>
      <c r="C8" s="1570"/>
      <c r="D8" s="1573"/>
      <c r="E8" s="1579"/>
      <c r="F8" s="1580"/>
      <c r="G8" s="1574"/>
      <c r="H8" s="1585"/>
      <c r="I8" s="1586"/>
      <c r="J8" s="1585"/>
      <c r="K8" s="1571"/>
      <c r="L8" s="872"/>
      <c r="M8" s="872"/>
      <c r="N8" s="869"/>
      <c r="O8" s="869"/>
      <c r="P8" s="869"/>
      <c r="Q8" s="869"/>
      <c r="R8" s="869"/>
      <c r="S8" s="869"/>
      <c r="T8" s="869"/>
      <c r="U8" s="869"/>
      <c r="V8" s="869"/>
      <c r="W8" s="869"/>
      <c r="X8" s="869"/>
      <c r="Y8" s="869"/>
      <c r="Z8" s="869"/>
      <c r="AA8" s="869"/>
      <c r="AB8" s="869"/>
    </row>
    <row r="9" spans="1:28" s="870" customFormat="1" ht="11.25">
      <c r="A9" s="1571"/>
      <c r="B9" s="1571"/>
      <c r="C9" s="1571"/>
      <c r="D9" s="1574"/>
      <c r="E9" s="867" t="s">
        <v>513</v>
      </c>
      <c r="F9" s="867" t="s">
        <v>406</v>
      </c>
      <c r="G9" s="867" t="s">
        <v>405</v>
      </c>
      <c r="H9" s="867" t="s">
        <v>513</v>
      </c>
      <c r="I9" s="867" t="s">
        <v>406</v>
      </c>
      <c r="J9" s="867" t="s">
        <v>513</v>
      </c>
      <c r="K9" s="867" t="s">
        <v>406</v>
      </c>
      <c r="L9" s="871"/>
      <c r="M9" s="871"/>
      <c r="N9" s="873"/>
      <c r="O9" s="869"/>
      <c r="P9" s="869"/>
      <c r="Q9" s="869"/>
      <c r="R9" s="869"/>
      <c r="S9" s="869"/>
      <c r="T9" s="869"/>
      <c r="U9" s="869"/>
      <c r="V9" s="869"/>
      <c r="W9" s="869"/>
      <c r="X9" s="869"/>
      <c r="Y9" s="869"/>
      <c r="Z9" s="869"/>
      <c r="AA9" s="869"/>
      <c r="AB9" s="869"/>
    </row>
    <row r="10" spans="1:18" s="869" customFormat="1" ht="4.5" customHeight="1">
      <c r="A10" s="874"/>
      <c r="B10" s="874"/>
      <c r="C10" s="874"/>
      <c r="D10" s="874"/>
      <c r="E10" s="875"/>
      <c r="F10" s="875"/>
      <c r="G10" s="875"/>
      <c r="H10" s="875"/>
      <c r="I10" s="875"/>
      <c r="J10" s="875"/>
      <c r="K10" s="875"/>
      <c r="L10" s="876"/>
      <c r="M10" s="876"/>
      <c r="N10" s="876"/>
      <c r="O10" s="876"/>
      <c r="P10" s="876"/>
      <c r="Q10" s="876"/>
      <c r="R10" s="876"/>
    </row>
    <row r="11" spans="1:18" s="869" customFormat="1" ht="11.25" customHeight="1">
      <c r="A11" s="877" t="s">
        <v>102</v>
      </c>
      <c r="E11" s="878"/>
      <c r="F11" s="878"/>
      <c r="G11" s="878"/>
      <c r="H11" s="878"/>
      <c r="I11" s="878"/>
      <c r="J11" s="878"/>
      <c r="K11" s="878"/>
      <c r="L11" s="876"/>
      <c r="M11" s="876"/>
      <c r="N11" s="876"/>
      <c r="O11" s="876"/>
      <c r="P11" s="876"/>
      <c r="Q11" s="876"/>
      <c r="R11" s="876"/>
    </row>
    <row r="12" spans="1:28" s="870" customFormat="1" ht="11.25" customHeight="1">
      <c r="A12" s="437"/>
      <c r="B12" s="1587" t="s">
        <v>76</v>
      </c>
      <c r="C12" s="1588"/>
      <c r="D12" s="869"/>
      <c r="E12" s="880">
        <f>SUM(H12,J12)</f>
        <v>9056</v>
      </c>
      <c r="F12" s="880">
        <f>SUM(I12,K12)</f>
        <v>26546</v>
      </c>
      <c r="G12" s="880">
        <f>SUM(E12,F12)</f>
        <v>35602</v>
      </c>
      <c r="H12" s="881">
        <v>8668</v>
      </c>
      <c r="I12" s="881">
        <v>25364</v>
      </c>
      <c r="J12" s="881">
        <v>388</v>
      </c>
      <c r="K12" s="881">
        <v>1182</v>
      </c>
      <c r="L12" s="876"/>
      <c r="M12" s="876"/>
      <c r="N12" s="876"/>
      <c r="O12" s="876"/>
      <c r="P12" s="876"/>
      <c r="Q12" s="876"/>
      <c r="R12" s="876"/>
      <c r="S12" s="869"/>
      <c r="T12" s="869"/>
      <c r="U12" s="869"/>
      <c r="V12" s="869"/>
      <c r="W12" s="869"/>
      <c r="X12" s="869"/>
      <c r="Y12" s="869"/>
      <c r="Z12" s="869"/>
      <c r="AA12" s="869"/>
      <c r="AB12" s="869"/>
    </row>
    <row r="13" spans="5:18" s="869" customFormat="1" ht="4.5" customHeight="1">
      <c r="E13" s="880"/>
      <c r="F13" s="880"/>
      <c r="G13" s="878"/>
      <c r="H13" s="878"/>
      <c r="I13" s="878"/>
      <c r="J13" s="878"/>
      <c r="K13" s="878"/>
      <c r="L13" s="876"/>
      <c r="M13" s="876"/>
      <c r="N13" s="876"/>
      <c r="O13" s="876"/>
      <c r="P13" s="876"/>
      <c r="Q13" s="876"/>
      <c r="R13" s="876"/>
    </row>
    <row r="14" spans="1:28" s="870" customFormat="1" ht="11.25" customHeight="1">
      <c r="A14" s="1308" t="s">
        <v>103</v>
      </c>
      <c r="B14" s="1589"/>
      <c r="C14" s="1589"/>
      <c r="D14" s="869"/>
      <c r="E14" s="880">
        <f>SUM(H14,J14)</f>
        <v>585</v>
      </c>
      <c r="F14" s="880">
        <f>SUM(I14,K14)</f>
        <v>1811</v>
      </c>
      <c r="G14" s="880">
        <f>SUM(E14,F14)</f>
        <v>2396</v>
      </c>
      <c r="H14" s="881">
        <v>585</v>
      </c>
      <c r="I14" s="881">
        <v>1808</v>
      </c>
      <c r="J14" s="881">
        <v>0</v>
      </c>
      <c r="K14" s="881">
        <v>3</v>
      </c>
      <c r="L14" s="876"/>
      <c r="M14" s="876"/>
      <c r="N14" s="876"/>
      <c r="O14" s="876"/>
      <c r="P14" s="876"/>
      <c r="Q14" s="876"/>
      <c r="R14" s="876"/>
      <c r="S14" s="869"/>
      <c r="T14" s="869"/>
      <c r="U14" s="869"/>
      <c r="V14" s="869"/>
      <c r="W14" s="869"/>
      <c r="X14" s="869"/>
      <c r="Y14" s="869"/>
      <c r="Z14" s="869"/>
      <c r="AA14" s="869"/>
      <c r="AB14" s="869"/>
    </row>
    <row r="15" spans="5:18" s="869" customFormat="1" ht="4.5" customHeight="1">
      <c r="E15" s="880"/>
      <c r="F15" s="880"/>
      <c r="G15" s="878"/>
      <c r="H15" s="878"/>
      <c r="I15" s="878"/>
      <c r="J15" s="878"/>
      <c r="K15" s="878"/>
      <c r="L15" s="876"/>
      <c r="M15" s="876"/>
      <c r="N15" s="876"/>
      <c r="O15" s="876"/>
      <c r="P15" s="876"/>
      <c r="Q15" s="876"/>
      <c r="R15" s="876"/>
    </row>
    <row r="16" spans="1:28" s="870" customFormat="1" ht="12.75" customHeight="1">
      <c r="A16" s="1102" t="s">
        <v>104</v>
      </c>
      <c r="B16" s="1588"/>
      <c r="C16" s="1588"/>
      <c r="D16" s="882"/>
      <c r="E16" s="880">
        <f>SUM(H16,J16)</f>
        <v>18</v>
      </c>
      <c r="F16" s="880">
        <f>SUM(I16,K16)</f>
        <v>375</v>
      </c>
      <c r="G16" s="880">
        <f>SUM(E16,F16)</f>
        <v>393</v>
      </c>
      <c r="H16" s="881">
        <v>18</v>
      </c>
      <c r="I16" s="881">
        <v>371</v>
      </c>
      <c r="J16" s="881">
        <v>0</v>
      </c>
      <c r="K16" s="881">
        <v>4</v>
      </c>
      <c r="L16" s="876"/>
      <c r="M16" s="876"/>
      <c r="N16" s="876"/>
      <c r="O16" s="876"/>
      <c r="P16" s="876"/>
      <c r="Q16" s="876"/>
      <c r="R16" s="876"/>
      <c r="S16" s="869"/>
      <c r="T16" s="869"/>
      <c r="U16" s="869"/>
      <c r="V16" s="869"/>
      <c r="W16" s="869"/>
      <c r="X16" s="869"/>
      <c r="Y16" s="869"/>
      <c r="Z16" s="869"/>
      <c r="AA16" s="869"/>
      <c r="AB16" s="869"/>
    </row>
    <row r="17" spans="1:18" s="869" customFormat="1" ht="4.5" customHeight="1">
      <c r="A17" s="218"/>
      <c r="B17" s="877"/>
      <c r="C17" s="877"/>
      <c r="D17" s="882"/>
      <c r="E17" s="880"/>
      <c r="F17" s="880"/>
      <c r="G17" s="878"/>
      <c r="H17" s="878"/>
      <c r="I17" s="878"/>
      <c r="J17" s="878"/>
      <c r="K17" s="878"/>
      <c r="L17" s="876"/>
      <c r="M17" s="876"/>
      <c r="N17" s="876"/>
      <c r="O17" s="876"/>
      <c r="P17" s="876"/>
      <c r="Q17" s="876"/>
      <c r="R17" s="876"/>
    </row>
    <row r="18" spans="1:18" s="869" customFormat="1" ht="11.25" customHeight="1">
      <c r="A18" s="877" t="s">
        <v>77</v>
      </c>
      <c r="E18" s="880"/>
      <c r="F18" s="880"/>
      <c r="G18" s="878"/>
      <c r="H18" s="878"/>
      <c r="I18" s="878"/>
      <c r="J18" s="878"/>
      <c r="K18" s="878"/>
      <c r="L18" s="876"/>
      <c r="M18" s="876"/>
      <c r="N18" s="876"/>
      <c r="O18" s="876"/>
      <c r="P18" s="876"/>
      <c r="Q18" s="876"/>
      <c r="R18" s="876"/>
    </row>
    <row r="19" spans="1:28" s="870" customFormat="1" ht="11.25" customHeight="1">
      <c r="A19" s="437"/>
      <c r="B19" s="1238" t="s">
        <v>78</v>
      </c>
      <c r="C19" s="1588"/>
      <c r="D19" s="869"/>
      <c r="E19" s="880">
        <f>SUM(H19,J19)</f>
        <v>734</v>
      </c>
      <c r="F19" s="880">
        <f>SUM(I19,K19)</f>
        <v>4505</v>
      </c>
      <c r="G19" s="880">
        <f>SUM(E19,F19)</f>
        <v>5239</v>
      </c>
      <c r="H19" s="881">
        <v>687</v>
      </c>
      <c r="I19" s="881">
        <v>4342</v>
      </c>
      <c r="J19" s="881">
        <v>47</v>
      </c>
      <c r="K19" s="881">
        <v>163</v>
      </c>
      <c r="L19" s="876"/>
      <c r="M19" s="876"/>
      <c r="N19" s="876"/>
      <c r="O19" s="876"/>
      <c r="P19" s="876"/>
      <c r="Q19" s="876"/>
      <c r="R19" s="876"/>
      <c r="S19" s="869"/>
      <c r="T19" s="869"/>
      <c r="U19" s="869"/>
      <c r="V19" s="869"/>
      <c r="W19" s="869"/>
      <c r="X19" s="869"/>
      <c r="Y19" s="869"/>
      <c r="Z19" s="869"/>
      <c r="AA19" s="869"/>
      <c r="AB19" s="869"/>
    </row>
    <row r="20" spans="5:18" s="869" customFormat="1" ht="4.5" customHeight="1">
      <c r="E20" s="878"/>
      <c r="F20" s="880"/>
      <c r="G20" s="878"/>
      <c r="H20" s="878"/>
      <c r="I20" s="878"/>
      <c r="J20" s="878"/>
      <c r="K20" s="878"/>
      <c r="L20" s="876"/>
      <c r="M20" s="876"/>
      <c r="N20" s="876"/>
      <c r="O20" s="876"/>
      <c r="P20" s="876"/>
      <c r="Q20" s="876"/>
      <c r="R20" s="876"/>
    </row>
    <row r="21" spans="1:28" s="870" customFormat="1" ht="11.25" customHeight="1">
      <c r="A21" s="1238" t="s">
        <v>79</v>
      </c>
      <c r="B21" s="1588"/>
      <c r="C21" s="1588"/>
      <c r="D21" s="869"/>
      <c r="E21" s="880">
        <f>SUM(H21,J21)</f>
        <v>18</v>
      </c>
      <c r="F21" s="880">
        <f>SUM(I21,K21)</f>
        <v>492</v>
      </c>
      <c r="G21" s="880">
        <f>SUM(E21,F21)</f>
        <v>510</v>
      </c>
      <c r="H21" s="881">
        <v>18</v>
      </c>
      <c r="I21" s="881">
        <v>490</v>
      </c>
      <c r="J21" s="881">
        <v>0</v>
      </c>
      <c r="K21" s="881">
        <v>2</v>
      </c>
      <c r="L21" s="876"/>
      <c r="M21" s="876"/>
      <c r="N21" s="876"/>
      <c r="O21" s="876"/>
      <c r="P21" s="876"/>
      <c r="Q21" s="876"/>
      <c r="R21" s="876"/>
      <c r="S21" s="869"/>
      <c r="T21" s="869"/>
      <c r="U21" s="869"/>
      <c r="V21" s="869"/>
      <c r="W21" s="869"/>
      <c r="X21" s="869"/>
      <c r="Y21" s="869"/>
      <c r="Z21" s="869"/>
      <c r="AA21" s="869"/>
      <c r="AB21" s="869"/>
    </row>
    <row r="22" spans="5:18" s="869" customFormat="1" ht="4.5" customHeight="1">
      <c r="E22" s="878"/>
      <c r="F22" s="880"/>
      <c r="G22" s="878"/>
      <c r="H22" s="878"/>
      <c r="I22" s="878"/>
      <c r="J22" s="878"/>
      <c r="K22" s="878"/>
      <c r="L22" s="876"/>
      <c r="M22" s="876"/>
      <c r="N22" s="876"/>
      <c r="O22" s="876"/>
      <c r="P22" s="876"/>
      <c r="Q22" s="876"/>
      <c r="R22" s="876"/>
    </row>
    <row r="23" spans="1:18" s="869" customFormat="1" ht="11.25" customHeight="1">
      <c r="A23" s="877" t="s">
        <v>80</v>
      </c>
      <c r="E23" s="878"/>
      <c r="F23" s="880"/>
      <c r="G23" s="878"/>
      <c r="H23" s="878"/>
      <c r="I23" s="878"/>
      <c r="J23" s="878"/>
      <c r="K23" s="878"/>
      <c r="L23" s="876"/>
      <c r="M23" s="876"/>
      <c r="N23" s="876"/>
      <c r="O23" s="876"/>
      <c r="P23" s="876"/>
      <c r="Q23" s="876"/>
      <c r="R23" s="876"/>
    </row>
    <row r="24" spans="1:28" s="870" customFormat="1" ht="11.25" customHeight="1">
      <c r="A24" s="537"/>
      <c r="B24" s="1588" t="s">
        <v>105</v>
      </c>
      <c r="C24" s="1588"/>
      <c r="D24" s="883" t="s">
        <v>400</v>
      </c>
      <c r="E24" s="880">
        <f>SUM(H24,J24)</f>
        <v>2</v>
      </c>
      <c r="F24" s="880">
        <f>SUM(I24,K24)</f>
        <v>43</v>
      </c>
      <c r="G24" s="880">
        <f>SUM(E24,F24)</f>
        <v>45</v>
      </c>
      <c r="H24" s="881">
        <v>2</v>
      </c>
      <c r="I24" s="881">
        <v>41</v>
      </c>
      <c r="J24" s="881">
        <v>0</v>
      </c>
      <c r="K24" s="881">
        <v>2</v>
      </c>
      <c r="L24" s="876"/>
      <c r="M24" s="876"/>
      <c r="N24" s="876"/>
      <c r="O24" s="876"/>
      <c r="P24" s="876"/>
      <c r="Q24" s="876"/>
      <c r="R24" s="876"/>
      <c r="S24" s="869"/>
      <c r="T24" s="869"/>
      <c r="U24" s="869"/>
      <c r="V24" s="869"/>
      <c r="W24" s="869"/>
      <c r="X24" s="869"/>
      <c r="Y24" s="869"/>
      <c r="Z24" s="869"/>
      <c r="AA24" s="869"/>
      <c r="AB24" s="869"/>
    </row>
    <row r="25" spans="5:18" s="869" customFormat="1" ht="4.5" customHeight="1">
      <c r="E25" s="878"/>
      <c r="F25" s="878"/>
      <c r="G25" s="878"/>
      <c r="H25" s="878"/>
      <c r="I25" s="878"/>
      <c r="J25" s="878"/>
      <c r="K25" s="878"/>
      <c r="L25" s="876"/>
      <c r="M25" s="876"/>
      <c r="N25" s="876"/>
      <c r="O25" s="876"/>
      <c r="P25" s="876"/>
      <c r="Q25" s="876"/>
      <c r="R25" s="876"/>
    </row>
    <row r="26" spans="1:18" s="869" customFormat="1" ht="12" customHeight="1">
      <c r="A26" s="1590" t="s">
        <v>106</v>
      </c>
      <c r="B26" s="1590"/>
      <c r="C26" s="1588"/>
      <c r="D26" s="884"/>
      <c r="E26" s="885">
        <f aca="true" t="shared" si="0" ref="E26:L26">SUM(E12,E14,E16,E19,E21,E24)</f>
        <v>10413</v>
      </c>
      <c r="F26" s="885">
        <f t="shared" si="0"/>
        <v>33772</v>
      </c>
      <c r="G26" s="885">
        <f t="shared" si="0"/>
        <v>44185</v>
      </c>
      <c r="H26" s="885">
        <f t="shared" si="0"/>
        <v>9978</v>
      </c>
      <c r="I26" s="885">
        <f t="shared" si="0"/>
        <v>32416</v>
      </c>
      <c r="J26" s="885">
        <f t="shared" si="0"/>
        <v>435</v>
      </c>
      <c r="K26" s="885">
        <f t="shared" si="0"/>
        <v>1356</v>
      </c>
      <c r="L26" s="886">
        <f t="shared" si="0"/>
        <v>0</v>
      </c>
      <c r="M26" s="886"/>
      <c r="N26" s="876"/>
      <c r="O26" s="876"/>
      <c r="P26" s="876"/>
      <c r="Q26" s="876"/>
      <c r="R26" s="876"/>
    </row>
    <row r="27" spans="3:18" s="869" customFormat="1" ht="4.5" customHeight="1">
      <c r="C27" s="887"/>
      <c r="E27" s="888"/>
      <c r="F27" s="888"/>
      <c r="G27" s="888"/>
      <c r="H27" s="888"/>
      <c r="I27" s="888"/>
      <c r="J27" s="888"/>
      <c r="K27" s="888"/>
      <c r="L27" s="886"/>
      <c r="M27" s="886"/>
      <c r="N27" s="876"/>
      <c r="O27" s="876"/>
      <c r="P27" s="876"/>
      <c r="Q27" s="876"/>
      <c r="R27" s="876"/>
    </row>
    <row r="28" spans="1:18" s="869" customFormat="1" ht="11.25">
      <c r="A28" s="877" t="s">
        <v>81</v>
      </c>
      <c r="E28" s="878"/>
      <c r="F28" s="878"/>
      <c r="G28" s="878"/>
      <c r="H28" s="889"/>
      <c r="I28" s="889"/>
      <c r="J28" s="889"/>
      <c r="K28" s="889"/>
      <c r="L28" s="890"/>
      <c r="M28" s="890"/>
      <c r="N28" s="876"/>
      <c r="O28" s="876"/>
      <c r="P28" s="876"/>
      <c r="Q28" s="876"/>
      <c r="R28" s="876"/>
    </row>
    <row r="29" spans="1:28" s="870" customFormat="1" ht="12" customHeight="1">
      <c r="A29" s="579"/>
      <c r="B29" s="579"/>
      <c r="C29" s="879" t="s">
        <v>82</v>
      </c>
      <c r="D29" s="869"/>
      <c r="E29" s="880">
        <f>SUM(H29,J29)</f>
        <v>39</v>
      </c>
      <c r="F29" s="880">
        <f>SUM(I29,K29)</f>
        <v>19</v>
      </c>
      <c r="G29" s="880">
        <f>SUM(E29:F29)</f>
        <v>58</v>
      </c>
      <c r="H29" s="881">
        <v>39</v>
      </c>
      <c r="I29" s="881">
        <v>19</v>
      </c>
      <c r="J29" s="881">
        <v>0</v>
      </c>
      <c r="K29" s="881">
        <v>0</v>
      </c>
      <c r="L29" s="890"/>
      <c r="M29" s="890"/>
      <c r="N29" s="876"/>
      <c r="O29" s="876"/>
      <c r="P29" s="876"/>
      <c r="Q29" s="876"/>
      <c r="R29" s="876"/>
      <c r="S29" s="869"/>
      <c r="T29" s="869"/>
      <c r="U29" s="869"/>
      <c r="V29" s="869"/>
      <c r="W29" s="869"/>
      <c r="X29" s="869"/>
      <c r="Y29" s="869"/>
      <c r="Z29" s="869"/>
      <c r="AA29" s="869"/>
      <c r="AB29" s="869"/>
    </row>
    <row r="30" spans="1:28" s="870" customFormat="1" ht="12" customHeight="1">
      <c r="A30" s="579"/>
      <c r="B30" s="579"/>
      <c r="C30" s="879" t="s">
        <v>83</v>
      </c>
      <c r="D30" s="869"/>
      <c r="E30" s="880">
        <f>SUM(H30,J30)</f>
        <v>1038</v>
      </c>
      <c r="F30" s="880">
        <f>SUM(I30,K30)</f>
        <v>1537</v>
      </c>
      <c r="G30" s="880">
        <f>SUM(E30:F30)</f>
        <v>2575</v>
      </c>
      <c r="H30" s="881">
        <v>1033</v>
      </c>
      <c r="I30" s="881">
        <v>1523</v>
      </c>
      <c r="J30" s="881">
        <v>5</v>
      </c>
      <c r="K30" s="881">
        <v>14</v>
      </c>
      <c r="L30" s="890"/>
      <c r="M30" s="890"/>
      <c r="N30" s="876"/>
      <c r="O30" s="876"/>
      <c r="P30" s="876"/>
      <c r="Q30" s="876"/>
      <c r="R30" s="876"/>
      <c r="S30" s="869"/>
      <c r="T30" s="869"/>
      <c r="U30" s="869"/>
      <c r="V30" s="869"/>
      <c r="W30" s="869"/>
      <c r="X30" s="869"/>
      <c r="Y30" s="869"/>
      <c r="Z30" s="869"/>
      <c r="AA30" s="869"/>
      <c r="AB30" s="869"/>
    </row>
    <row r="31" spans="5:18" s="869" customFormat="1" ht="4.5" customHeight="1">
      <c r="E31" s="878"/>
      <c r="F31" s="878"/>
      <c r="G31" s="878"/>
      <c r="H31" s="878"/>
      <c r="I31" s="878"/>
      <c r="J31" s="878"/>
      <c r="K31" s="878"/>
      <c r="L31" s="876"/>
      <c r="M31" s="876"/>
      <c r="N31" s="876"/>
      <c r="O31" s="876"/>
      <c r="P31" s="876"/>
      <c r="Q31" s="876"/>
      <c r="R31" s="876"/>
    </row>
    <row r="32" spans="1:18" s="869" customFormat="1" ht="11.25" customHeight="1">
      <c r="A32" s="218" t="s">
        <v>85</v>
      </c>
      <c r="B32" s="218"/>
      <c r="C32" s="877"/>
      <c r="D32" s="882"/>
      <c r="E32" s="878"/>
      <c r="F32" s="878"/>
      <c r="G32" s="878"/>
      <c r="H32" s="878"/>
      <c r="I32" s="878"/>
      <c r="J32" s="878"/>
      <c r="K32" s="878"/>
      <c r="L32" s="876"/>
      <c r="M32" s="876"/>
      <c r="N32" s="876"/>
      <c r="O32" s="876"/>
      <c r="P32" s="876"/>
      <c r="Q32" s="876"/>
      <c r="R32" s="876"/>
    </row>
    <row r="33" spans="1:28" s="870" customFormat="1" ht="11.25" customHeight="1">
      <c r="A33" s="474"/>
      <c r="B33" s="1591" t="s">
        <v>86</v>
      </c>
      <c r="C33" s="1588"/>
      <c r="D33" s="882"/>
      <c r="E33" s="880">
        <f>SUM(H33,J33)</f>
        <v>7</v>
      </c>
      <c r="F33" s="880">
        <f>SUM(I33,K33)</f>
        <v>34</v>
      </c>
      <c r="G33" s="880">
        <f>SUM(E33:F33)</f>
        <v>41</v>
      </c>
      <c r="H33" s="881">
        <v>7</v>
      </c>
      <c r="I33" s="881">
        <v>33</v>
      </c>
      <c r="J33" s="881">
        <v>0</v>
      </c>
      <c r="K33" s="881">
        <v>1</v>
      </c>
      <c r="L33" s="891"/>
      <c r="M33" s="876"/>
      <c r="N33" s="876"/>
      <c r="O33" s="876"/>
      <c r="P33" s="876"/>
      <c r="Q33" s="876"/>
      <c r="R33" s="876"/>
      <c r="S33" s="869"/>
      <c r="T33" s="869"/>
      <c r="U33" s="869"/>
      <c r="V33" s="869"/>
      <c r="W33" s="869"/>
      <c r="X33" s="869"/>
      <c r="Y33" s="869"/>
      <c r="Z33" s="869"/>
      <c r="AA33" s="869"/>
      <c r="AB33" s="869"/>
    </row>
    <row r="34" spans="5:18" s="869" customFormat="1" ht="4.5" customHeight="1">
      <c r="E34" s="878"/>
      <c r="F34" s="878"/>
      <c r="G34" s="878"/>
      <c r="H34" s="878"/>
      <c r="I34" s="878"/>
      <c r="J34" s="878"/>
      <c r="K34" s="878"/>
      <c r="L34" s="876"/>
      <c r="M34" s="876"/>
      <c r="N34" s="876"/>
      <c r="O34" s="876"/>
      <c r="P34" s="876"/>
      <c r="Q34" s="876"/>
      <c r="R34" s="876"/>
    </row>
    <row r="35" spans="1:18" s="869" customFormat="1" ht="11.25" customHeight="1">
      <c r="A35" s="877" t="s">
        <v>87</v>
      </c>
      <c r="E35" s="878"/>
      <c r="F35" s="878"/>
      <c r="G35" s="878"/>
      <c r="H35" s="878"/>
      <c r="I35" s="878"/>
      <c r="J35" s="878"/>
      <c r="K35" s="878"/>
      <c r="L35" s="876"/>
      <c r="M35" s="876"/>
      <c r="N35" s="876"/>
      <c r="O35" s="876"/>
      <c r="P35" s="876"/>
      <c r="Q35" s="876"/>
      <c r="R35" s="876"/>
    </row>
    <row r="36" spans="1:28" s="870" customFormat="1" ht="11.25" customHeight="1">
      <c r="A36" s="537"/>
      <c r="B36" s="1591" t="s">
        <v>86</v>
      </c>
      <c r="C36" s="1588"/>
      <c r="D36" s="883" t="s">
        <v>400</v>
      </c>
      <c r="E36" s="880">
        <f>SUM(H36,J36)</f>
        <v>1</v>
      </c>
      <c r="F36" s="880">
        <f>SUM(I36,K36)</f>
        <v>6</v>
      </c>
      <c r="G36" s="880">
        <f>SUM(E36,F36)</f>
        <v>7</v>
      </c>
      <c r="H36" s="881">
        <v>1</v>
      </c>
      <c r="I36" s="881">
        <v>6</v>
      </c>
      <c r="J36" s="881">
        <v>0</v>
      </c>
      <c r="K36" s="881">
        <v>0</v>
      </c>
      <c r="L36" s="876"/>
      <c r="M36" s="876"/>
      <c r="N36" s="876"/>
      <c r="O36" s="876"/>
      <c r="P36" s="876"/>
      <c r="Q36" s="876"/>
      <c r="R36" s="876"/>
      <c r="S36" s="869"/>
      <c r="T36" s="869"/>
      <c r="U36" s="869"/>
      <c r="V36" s="869"/>
      <c r="W36" s="869"/>
      <c r="X36" s="869"/>
      <c r="Y36" s="869"/>
      <c r="Z36" s="869"/>
      <c r="AA36" s="869"/>
      <c r="AB36" s="869"/>
    </row>
    <row r="37" spans="5:18" s="869" customFormat="1" ht="4.5" customHeight="1">
      <c r="E37" s="880"/>
      <c r="F37" s="880"/>
      <c r="G37" s="880"/>
      <c r="H37" s="878"/>
      <c r="I37" s="878"/>
      <c r="J37" s="878"/>
      <c r="K37" s="878"/>
      <c r="L37" s="876"/>
      <c r="M37" s="876"/>
      <c r="N37" s="876"/>
      <c r="O37" s="876"/>
      <c r="P37" s="876"/>
      <c r="Q37" s="876"/>
      <c r="R37" s="876"/>
    </row>
    <row r="38" spans="1:28" s="870" customFormat="1" ht="11.25" customHeight="1">
      <c r="A38" s="1102" t="s">
        <v>107</v>
      </c>
      <c r="B38" s="1102"/>
      <c r="C38" s="1588"/>
      <c r="D38" s="883"/>
      <c r="E38" s="880">
        <f>SUM(H38,J38)</f>
        <v>469</v>
      </c>
      <c r="F38" s="880">
        <f>SUM(I38,K38)</f>
        <v>2762</v>
      </c>
      <c r="G38" s="880">
        <f>SUM(E38,F38)</f>
        <v>3231</v>
      </c>
      <c r="H38" s="881">
        <v>469</v>
      </c>
      <c r="I38" s="881">
        <v>2761</v>
      </c>
      <c r="J38" s="881">
        <v>0</v>
      </c>
      <c r="K38" s="881">
        <v>1</v>
      </c>
      <c r="L38" s="876"/>
      <c r="M38" s="876"/>
      <c r="N38" s="876"/>
      <c r="O38" s="876"/>
      <c r="P38" s="876"/>
      <c r="Q38" s="876"/>
      <c r="R38" s="876"/>
      <c r="S38" s="869"/>
      <c r="T38" s="869"/>
      <c r="U38" s="869"/>
      <c r="V38" s="869"/>
      <c r="W38" s="869"/>
      <c r="X38" s="869"/>
      <c r="Y38" s="869"/>
      <c r="Z38" s="869"/>
      <c r="AA38" s="869"/>
      <c r="AB38" s="869"/>
    </row>
    <row r="39" spans="5:18" s="869" customFormat="1" ht="4.5" customHeight="1">
      <c r="E39" s="878"/>
      <c r="F39" s="878"/>
      <c r="G39" s="878"/>
      <c r="H39" s="878"/>
      <c r="I39" s="878"/>
      <c r="J39" s="878"/>
      <c r="K39" s="878"/>
      <c r="L39" s="876"/>
      <c r="M39" s="876"/>
      <c r="N39" s="876"/>
      <c r="O39" s="876"/>
      <c r="P39" s="876"/>
      <c r="Q39" s="876"/>
      <c r="R39" s="876"/>
    </row>
    <row r="40" spans="1:28" s="870" customFormat="1" ht="11.25" customHeight="1">
      <c r="A40" s="1102" t="s">
        <v>108</v>
      </c>
      <c r="B40" s="1102"/>
      <c r="C40" s="1588"/>
      <c r="D40" s="883"/>
      <c r="E40" s="880">
        <f>SUM(H40,J40)</f>
        <v>88</v>
      </c>
      <c r="F40" s="880">
        <f>SUM(I40,K40)</f>
        <v>539</v>
      </c>
      <c r="G40" s="880">
        <f>SUM(E40,F40)</f>
        <v>627</v>
      </c>
      <c r="H40" s="881">
        <v>88</v>
      </c>
      <c r="I40" s="881">
        <v>539</v>
      </c>
      <c r="J40" s="881">
        <v>0</v>
      </c>
      <c r="K40" s="881">
        <v>0</v>
      </c>
      <c r="L40" s="876"/>
      <c r="M40" s="876"/>
      <c r="N40" s="876"/>
      <c r="O40" s="876"/>
      <c r="P40" s="876"/>
      <c r="Q40" s="876"/>
      <c r="R40" s="876"/>
      <c r="S40" s="869"/>
      <c r="T40" s="869"/>
      <c r="U40" s="869"/>
      <c r="V40" s="869"/>
      <c r="W40" s="869"/>
      <c r="X40" s="869"/>
      <c r="Y40" s="869"/>
      <c r="Z40" s="869"/>
      <c r="AA40" s="869"/>
      <c r="AB40" s="869"/>
    </row>
    <row r="41" spans="5:18" s="869" customFormat="1" ht="4.5" customHeight="1">
      <c r="E41" s="878"/>
      <c r="F41" s="880"/>
      <c r="G41" s="878"/>
      <c r="H41" s="878"/>
      <c r="I41" s="878"/>
      <c r="J41" s="878"/>
      <c r="K41" s="878"/>
      <c r="L41" s="876"/>
      <c r="M41" s="876"/>
      <c r="N41" s="876"/>
      <c r="O41" s="876"/>
      <c r="P41" s="876"/>
      <c r="Q41" s="876"/>
      <c r="R41" s="876"/>
    </row>
    <row r="42" spans="1:28" s="870" customFormat="1" ht="11.25" customHeight="1">
      <c r="A42" s="1238" t="s">
        <v>88</v>
      </c>
      <c r="B42" s="1588"/>
      <c r="C42" s="1588"/>
      <c r="D42" s="869"/>
      <c r="E42" s="880">
        <f>SUM(H42,J42)</f>
        <v>19</v>
      </c>
      <c r="F42" s="880">
        <f>SUM(I42,K42)</f>
        <v>77</v>
      </c>
      <c r="G42" s="880">
        <f>SUM(E42,F42)</f>
        <v>96</v>
      </c>
      <c r="H42" s="881">
        <v>17</v>
      </c>
      <c r="I42" s="881">
        <v>69</v>
      </c>
      <c r="J42" s="881">
        <v>2</v>
      </c>
      <c r="K42" s="881">
        <v>8</v>
      </c>
      <c r="L42" s="876"/>
      <c r="M42" s="876"/>
      <c r="N42" s="876"/>
      <c r="O42" s="876"/>
      <c r="P42" s="876"/>
      <c r="Q42" s="876"/>
      <c r="R42" s="876"/>
      <c r="S42" s="869"/>
      <c r="T42" s="869"/>
      <c r="U42" s="869"/>
      <c r="V42" s="869"/>
      <c r="W42" s="869"/>
      <c r="X42" s="869"/>
      <c r="Y42" s="869"/>
      <c r="Z42" s="869"/>
      <c r="AA42" s="869"/>
      <c r="AB42" s="869"/>
    </row>
    <row r="43" spans="5:18" s="869" customFormat="1" ht="4.5" customHeight="1">
      <c r="E43" s="878"/>
      <c r="F43" s="878"/>
      <c r="G43" s="880"/>
      <c r="H43" s="878"/>
      <c r="I43" s="878"/>
      <c r="J43" s="878"/>
      <c r="K43" s="878"/>
      <c r="L43" s="876"/>
      <c r="M43" s="876"/>
      <c r="N43" s="876"/>
      <c r="O43" s="876"/>
      <c r="P43" s="876"/>
      <c r="Q43" s="876"/>
      <c r="R43" s="876"/>
    </row>
    <row r="44" spans="1:18" s="869" customFormat="1" ht="11.25" customHeight="1">
      <c r="A44" s="877" t="s">
        <v>89</v>
      </c>
      <c r="E44" s="878"/>
      <c r="F44" s="878"/>
      <c r="G44" s="880"/>
      <c r="H44" s="878"/>
      <c r="I44" s="878"/>
      <c r="J44" s="878"/>
      <c r="K44" s="878"/>
      <c r="L44" s="876"/>
      <c r="M44" s="876"/>
      <c r="N44" s="876"/>
      <c r="O44" s="876"/>
      <c r="P44" s="876"/>
      <c r="Q44" s="876"/>
      <c r="R44" s="876"/>
    </row>
    <row r="45" spans="1:28" s="870" customFormat="1" ht="11.25" customHeight="1">
      <c r="A45" s="437"/>
      <c r="B45" s="1308" t="s">
        <v>109</v>
      </c>
      <c r="C45" s="1308"/>
      <c r="D45" s="869"/>
      <c r="E45" s="880">
        <f>SUM(H45,J45)</f>
        <v>3214</v>
      </c>
      <c r="F45" s="880">
        <f>SUM(I45,K45)</f>
        <v>5941</v>
      </c>
      <c r="G45" s="880">
        <f>SUM(E45,F45)</f>
        <v>9155</v>
      </c>
      <c r="H45" s="881">
        <v>3096</v>
      </c>
      <c r="I45" s="881">
        <v>5533</v>
      </c>
      <c r="J45" s="881">
        <v>118</v>
      </c>
      <c r="K45" s="881">
        <v>408</v>
      </c>
      <c r="L45" s="876"/>
      <c r="M45" s="876"/>
      <c r="N45" s="876"/>
      <c r="O45" s="876"/>
      <c r="P45" s="876"/>
      <c r="Q45" s="876"/>
      <c r="R45" s="876"/>
      <c r="S45" s="869"/>
      <c r="T45" s="869"/>
      <c r="U45" s="869"/>
      <c r="V45" s="869"/>
      <c r="W45" s="869"/>
      <c r="X45" s="869"/>
      <c r="Y45" s="869"/>
      <c r="Z45" s="869"/>
      <c r="AA45" s="869"/>
      <c r="AB45" s="869"/>
    </row>
    <row r="46" spans="5:18" s="869" customFormat="1" ht="4.5" customHeight="1">
      <c r="E46" s="878"/>
      <c r="F46" s="880"/>
      <c r="G46" s="878"/>
      <c r="H46" s="878"/>
      <c r="I46" s="878"/>
      <c r="J46" s="878"/>
      <c r="K46" s="878"/>
      <c r="L46" s="876"/>
      <c r="M46" s="876"/>
      <c r="N46" s="876"/>
      <c r="O46" s="876"/>
      <c r="P46" s="876"/>
      <c r="Q46" s="876"/>
      <c r="R46" s="876"/>
    </row>
    <row r="47" spans="1:28" s="870" customFormat="1" ht="11.25" customHeight="1">
      <c r="A47" s="1102" t="s">
        <v>110</v>
      </c>
      <c r="B47" s="1102"/>
      <c r="C47" s="1588"/>
      <c r="D47" s="883"/>
      <c r="E47" s="880">
        <f>SUM(H47,J47)</f>
        <v>395</v>
      </c>
      <c r="F47" s="880">
        <f>SUM(I47,K47)</f>
        <v>1519</v>
      </c>
      <c r="G47" s="880">
        <f>SUM(E47,F47)</f>
        <v>1914</v>
      </c>
      <c r="H47" s="881">
        <v>395</v>
      </c>
      <c r="I47" s="881">
        <v>1511</v>
      </c>
      <c r="J47" s="881">
        <v>0</v>
      </c>
      <c r="K47" s="881">
        <v>8</v>
      </c>
      <c r="L47" s="876"/>
      <c r="M47" s="876"/>
      <c r="N47" s="876"/>
      <c r="O47" s="876"/>
      <c r="P47" s="876"/>
      <c r="Q47" s="876"/>
      <c r="R47" s="876"/>
      <c r="S47" s="869"/>
      <c r="T47" s="869"/>
      <c r="U47" s="869"/>
      <c r="V47" s="869"/>
      <c r="W47" s="869"/>
      <c r="X47" s="869"/>
      <c r="Y47" s="869"/>
      <c r="Z47" s="869"/>
      <c r="AA47" s="869"/>
      <c r="AB47" s="869"/>
    </row>
    <row r="48" spans="5:18" s="869" customFormat="1" ht="4.5" customHeight="1">
      <c r="E48" s="878"/>
      <c r="F48" s="878"/>
      <c r="G48" s="878"/>
      <c r="H48" s="878"/>
      <c r="I48" s="878"/>
      <c r="J48" s="878"/>
      <c r="K48" s="878"/>
      <c r="L48" s="876"/>
      <c r="M48" s="876"/>
      <c r="N48" s="876"/>
      <c r="O48" s="876"/>
      <c r="P48" s="876"/>
      <c r="Q48" s="876"/>
      <c r="R48" s="876"/>
    </row>
    <row r="49" spans="1:18" s="869" customFormat="1" ht="11.25" customHeight="1">
      <c r="A49" s="1592" t="s">
        <v>90</v>
      </c>
      <c r="B49" s="1592"/>
      <c r="C49" s="1592"/>
      <c r="E49" s="885">
        <f aca="true" t="shared" si="1" ref="E49:K49">SUM(E33,E36,E38,E40,E42,E45,E47)</f>
        <v>4193</v>
      </c>
      <c r="F49" s="885">
        <f t="shared" si="1"/>
        <v>10878</v>
      </c>
      <c r="G49" s="885">
        <f t="shared" si="1"/>
        <v>15071</v>
      </c>
      <c r="H49" s="885">
        <f t="shared" si="1"/>
        <v>4073</v>
      </c>
      <c r="I49" s="885">
        <f t="shared" si="1"/>
        <v>10452</v>
      </c>
      <c r="J49" s="885">
        <f t="shared" si="1"/>
        <v>120</v>
      </c>
      <c r="K49" s="885">
        <f t="shared" si="1"/>
        <v>426</v>
      </c>
      <c r="L49" s="886"/>
      <c r="M49" s="886"/>
      <c r="N49" s="876"/>
      <c r="O49" s="876"/>
      <c r="P49" s="876"/>
      <c r="Q49" s="876"/>
      <c r="R49" s="876"/>
    </row>
    <row r="50" spans="5:18" s="869" customFormat="1" ht="4.5" customHeight="1">
      <c r="E50" s="888"/>
      <c r="F50" s="888"/>
      <c r="G50" s="888"/>
      <c r="H50" s="888"/>
      <c r="I50" s="888"/>
      <c r="J50" s="888"/>
      <c r="K50" s="888"/>
      <c r="L50" s="886"/>
      <c r="M50" s="886"/>
      <c r="N50" s="876"/>
      <c r="O50" s="876"/>
      <c r="P50" s="876"/>
      <c r="Q50" s="876"/>
      <c r="R50" s="876"/>
    </row>
    <row r="51" spans="3:18" s="869" customFormat="1" ht="11.25" customHeight="1">
      <c r="C51" s="892" t="s">
        <v>91</v>
      </c>
      <c r="E51" s="885">
        <f aca="true" t="shared" si="2" ref="E51:K51">IF(SUM(E26+E49)=SUM(E12,E14,E16,E33,E19,E21,E24,E36,E38,E40,E42,E45,E47),SUM(E26+E49),"Fehler")</f>
        <v>14606</v>
      </c>
      <c r="F51" s="885">
        <f t="shared" si="2"/>
        <v>44650</v>
      </c>
      <c r="G51" s="885">
        <f t="shared" si="2"/>
        <v>59256</v>
      </c>
      <c r="H51" s="885">
        <f t="shared" si="2"/>
        <v>14051</v>
      </c>
      <c r="I51" s="885">
        <f t="shared" si="2"/>
        <v>42868</v>
      </c>
      <c r="J51" s="885">
        <f t="shared" si="2"/>
        <v>555</v>
      </c>
      <c r="K51" s="885">
        <f t="shared" si="2"/>
        <v>1782</v>
      </c>
      <c r="L51" s="886"/>
      <c r="M51" s="886"/>
      <c r="N51" s="876"/>
      <c r="O51" s="876"/>
      <c r="P51" s="876"/>
      <c r="Q51" s="876"/>
      <c r="R51" s="876"/>
    </row>
    <row r="52" spans="1:28" s="870" customFormat="1" ht="6" customHeight="1">
      <c r="A52" s="882" t="s">
        <v>408</v>
      </c>
      <c r="B52" s="876"/>
      <c r="C52" s="876"/>
      <c r="D52" s="876"/>
      <c r="E52" s="876"/>
      <c r="F52" s="876"/>
      <c r="G52" s="876"/>
      <c r="H52" s="876"/>
      <c r="I52" s="876"/>
      <c r="J52" s="876"/>
      <c r="K52" s="876"/>
      <c r="L52" s="869"/>
      <c r="M52" s="869"/>
      <c r="N52" s="869"/>
      <c r="O52" s="869"/>
      <c r="P52" s="869"/>
      <c r="Q52" s="869"/>
      <c r="R52" s="869"/>
      <c r="S52" s="869"/>
      <c r="T52" s="869"/>
      <c r="U52" s="869"/>
      <c r="V52" s="869"/>
      <c r="W52" s="869"/>
      <c r="X52" s="869"/>
      <c r="Y52" s="869"/>
      <c r="Z52" s="869"/>
      <c r="AA52" s="869"/>
      <c r="AB52" s="869"/>
    </row>
    <row r="53" spans="1:28" s="870" customFormat="1" ht="11.25">
      <c r="A53" s="1593" t="s">
        <v>114</v>
      </c>
      <c r="B53" s="1594"/>
      <c r="C53" s="1594"/>
      <c r="D53" s="1594"/>
      <c r="E53" s="1594"/>
      <c r="F53" s="1594"/>
      <c r="G53" s="1594"/>
      <c r="H53" s="1594"/>
      <c r="I53" s="1594"/>
      <c r="J53" s="1594"/>
      <c r="K53" s="1594"/>
      <c r="L53" s="876"/>
      <c r="M53" s="876"/>
      <c r="N53" s="876"/>
      <c r="O53" s="876"/>
      <c r="P53" s="876"/>
      <c r="Q53" s="876"/>
      <c r="R53" s="876"/>
      <c r="S53" s="869"/>
      <c r="T53" s="869"/>
      <c r="U53" s="869"/>
      <c r="V53" s="869"/>
      <c r="W53" s="869"/>
      <c r="X53" s="869"/>
      <c r="Y53" s="869"/>
      <c r="Z53" s="869"/>
      <c r="AA53" s="869"/>
      <c r="AB53" s="869"/>
    </row>
    <row r="54" spans="1:28" s="870" customFormat="1" ht="11.25">
      <c r="A54" s="1594"/>
      <c r="B54" s="1594"/>
      <c r="C54" s="1594"/>
      <c r="D54" s="1594"/>
      <c r="E54" s="1594"/>
      <c r="F54" s="1594"/>
      <c r="G54" s="1594"/>
      <c r="H54" s="1594"/>
      <c r="I54" s="1594"/>
      <c r="J54" s="1594"/>
      <c r="K54" s="1594"/>
      <c r="L54" s="869"/>
      <c r="M54" s="869"/>
      <c r="N54" s="869"/>
      <c r="O54" s="869"/>
      <c r="P54" s="876"/>
      <c r="Q54" s="876"/>
      <c r="R54" s="876"/>
      <c r="S54" s="869"/>
      <c r="T54" s="869"/>
      <c r="U54" s="869"/>
      <c r="V54" s="869"/>
      <c r="W54" s="869"/>
      <c r="X54" s="869"/>
      <c r="Y54" s="869"/>
      <c r="Z54" s="869"/>
      <c r="AA54" s="869"/>
      <c r="AB54" s="869"/>
    </row>
    <row r="55" spans="1:28" s="870" customFormat="1" ht="10.5" customHeight="1">
      <c r="A55" s="1594"/>
      <c r="B55" s="1594"/>
      <c r="C55" s="1594"/>
      <c r="D55" s="1594"/>
      <c r="E55" s="1594"/>
      <c r="F55" s="1594"/>
      <c r="G55" s="1594"/>
      <c r="H55" s="1594"/>
      <c r="I55" s="1594"/>
      <c r="J55" s="1594"/>
      <c r="K55" s="1594"/>
      <c r="L55" s="869"/>
      <c r="M55" s="869"/>
      <c r="N55" s="869"/>
      <c r="O55" s="869"/>
      <c r="P55" s="869"/>
      <c r="Q55" s="869"/>
      <c r="R55" s="869"/>
      <c r="S55" s="869"/>
      <c r="T55" s="869"/>
      <c r="U55" s="869"/>
      <c r="V55" s="869"/>
      <c r="W55" s="869"/>
      <c r="X55" s="869"/>
      <c r="Y55" s="869"/>
      <c r="Z55" s="869"/>
      <c r="AA55" s="869"/>
      <c r="AB55" s="869"/>
    </row>
    <row r="56" spans="1:28" s="870" customFormat="1" ht="11.25">
      <c r="A56" s="1594"/>
      <c r="B56" s="1594"/>
      <c r="C56" s="1594"/>
      <c r="D56" s="1594"/>
      <c r="E56" s="1594"/>
      <c r="F56" s="1594"/>
      <c r="G56" s="1594"/>
      <c r="H56" s="1594"/>
      <c r="I56" s="1594"/>
      <c r="J56" s="1594"/>
      <c r="K56" s="1594"/>
      <c r="L56" s="869"/>
      <c r="M56" s="869"/>
      <c r="N56" s="869"/>
      <c r="O56" s="869"/>
      <c r="P56" s="869"/>
      <c r="Q56" s="869"/>
      <c r="R56" s="869"/>
      <c r="S56" s="869"/>
      <c r="T56" s="869"/>
      <c r="U56" s="869"/>
      <c r="V56" s="869"/>
      <c r="W56" s="869"/>
      <c r="X56" s="869"/>
      <c r="Y56" s="869"/>
      <c r="Z56" s="869"/>
      <c r="AA56" s="869"/>
      <c r="AB56" s="869"/>
    </row>
    <row r="57" spans="1:28" s="870" customFormat="1" ht="11.25">
      <c r="A57" s="1594"/>
      <c r="B57" s="1594"/>
      <c r="C57" s="1594"/>
      <c r="D57" s="1594"/>
      <c r="E57" s="1594"/>
      <c r="F57" s="1594"/>
      <c r="G57" s="1594"/>
      <c r="H57" s="1594"/>
      <c r="I57" s="1594"/>
      <c r="J57" s="1594"/>
      <c r="K57" s="1594"/>
      <c r="L57" s="869"/>
      <c r="M57" s="869"/>
      <c r="N57" s="869"/>
      <c r="O57" s="869"/>
      <c r="P57" s="869"/>
      <c r="Q57" s="869"/>
      <c r="R57" s="869"/>
      <c r="S57" s="869"/>
      <c r="T57" s="869"/>
      <c r="U57" s="869"/>
      <c r="V57" s="869"/>
      <c r="W57" s="869"/>
      <c r="X57" s="869"/>
      <c r="Y57" s="869"/>
      <c r="Z57" s="869"/>
      <c r="AA57" s="869"/>
      <c r="AB57" s="869"/>
    </row>
    <row r="58" spans="1:21" ht="12.75">
      <c r="A58" s="1594"/>
      <c r="B58" s="1594"/>
      <c r="C58" s="1594"/>
      <c r="D58" s="1594"/>
      <c r="E58" s="1594"/>
      <c r="F58" s="1594"/>
      <c r="G58" s="1594"/>
      <c r="H58" s="1594"/>
      <c r="I58" s="1594"/>
      <c r="J58" s="1594"/>
      <c r="K58" s="1594"/>
      <c r="N58" s="1595" t="s">
        <v>92</v>
      </c>
      <c r="O58" s="1595"/>
      <c r="P58" s="1595"/>
      <c r="Q58" s="1595"/>
      <c r="R58" s="1595"/>
      <c r="S58" s="1595"/>
      <c r="T58" s="1595"/>
      <c r="U58" s="1595"/>
    </row>
    <row r="59" spans="14:21" ht="12.75">
      <c r="N59" s="1595" t="s">
        <v>93</v>
      </c>
      <c r="O59" s="1595"/>
      <c r="P59" s="1595"/>
      <c r="Q59" s="1595"/>
      <c r="R59" s="1595"/>
      <c r="S59" s="1595"/>
      <c r="T59" s="1595"/>
      <c r="U59" s="1595"/>
    </row>
    <row r="60" spans="14:21" ht="13.5" customHeight="1">
      <c r="N60" s="1596" t="s">
        <v>94</v>
      </c>
      <c r="O60" s="1596"/>
      <c r="P60" s="1596"/>
      <c r="Q60" s="1596"/>
      <c r="R60" s="1596"/>
      <c r="S60" s="1596"/>
      <c r="T60" s="1596"/>
      <c r="U60" s="1596"/>
    </row>
    <row r="61" spans="5:21" ht="3" customHeight="1">
      <c r="E61" s="893"/>
      <c r="N61" s="861"/>
      <c r="O61" s="861"/>
      <c r="P61" s="861"/>
      <c r="Q61" s="861"/>
      <c r="R61" s="861"/>
      <c r="S61" s="861"/>
      <c r="T61" s="861"/>
      <c r="U61" s="861"/>
    </row>
    <row r="62" spans="1:21" s="870" customFormat="1" ht="11.25">
      <c r="A62" s="894"/>
      <c r="B62" s="894"/>
      <c r="C62" s="895"/>
      <c r="D62" s="895"/>
      <c r="E62" s="895"/>
      <c r="F62" s="895"/>
      <c r="G62" s="895"/>
      <c r="H62" s="895"/>
      <c r="I62" s="895"/>
      <c r="J62" s="895"/>
      <c r="K62" s="895"/>
      <c r="N62" s="1576" t="s">
        <v>95</v>
      </c>
      <c r="O62" s="1576"/>
      <c r="P62" s="1576"/>
      <c r="Q62" s="1572"/>
      <c r="R62" s="1598" t="s">
        <v>96</v>
      </c>
      <c r="S62" s="1581" t="s">
        <v>71</v>
      </c>
      <c r="T62" s="1582"/>
      <c r="U62" s="1582"/>
    </row>
    <row r="63" spans="1:21" s="870" customFormat="1" ht="11.25">
      <c r="A63" s="895"/>
      <c r="B63" s="895"/>
      <c r="C63" s="895"/>
      <c r="D63" s="895"/>
      <c r="E63" s="895"/>
      <c r="F63" s="895"/>
      <c r="G63" s="895"/>
      <c r="H63" s="895"/>
      <c r="I63" s="895"/>
      <c r="J63" s="895"/>
      <c r="K63" s="895"/>
      <c r="N63" s="1597"/>
      <c r="O63" s="1597"/>
      <c r="P63" s="1597"/>
      <c r="Q63" s="1573"/>
      <c r="R63" s="1599"/>
      <c r="S63" s="1601" t="s">
        <v>513</v>
      </c>
      <c r="T63" s="1601" t="s">
        <v>406</v>
      </c>
      <c r="U63" s="1583" t="s">
        <v>405</v>
      </c>
    </row>
    <row r="64" spans="5:21" s="870" customFormat="1" ht="6" customHeight="1">
      <c r="E64" s="891"/>
      <c r="N64" s="1580"/>
      <c r="O64" s="1580"/>
      <c r="P64" s="1580"/>
      <c r="Q64" s="1574"/>
      <c r="R64" s="1600"/>
      <c r="S64" s="1602"/>
      <c r="T64" s="1602"/>
      <c r="U64" s="1585"/>
    </row>
    <row r="65" spans="5:21" s="870" customFormat="1" ht="3" customHeight="1">
      <c r="E65" s="891"/>
      <c r="N65" s="874"/>
      <c r="O65" s="897"/>
      <c r="P65" s="874"/>
      <c r="Q65" s="875"/>
      <c r="R65" s="875"/>
      <c r="S65" s="875"/>
      <c r="T65" s="875"/>
      <c r="U65" s="875"/>
    </row>
    <row r="66" spans="5:21" s="870" customFormat="1" ht="11.25" customHeight="1">
      <c r="E66" s="891"/>
      <c r="N66" s="1603" t="s">
        <v>111</v>
      </c>
      <c r="O66" s="1604"/>
      <c r="P66" s="1608" t="s">
        <v>97</v>
      </c>
      <c r="Q66" s="1609" t="s">
        <v>112</v>
      </c>
      <c r="R66" s="899" t="s">
        <v>98</v>
      </c>
      <c r="S66" s="900">
        <v>17</v>
      </c>
      <c r="T66" s="900">
        <v>256</v>
      </c>
      <c r="U66" s="901">
        <f>SUM(S66:T66)</f>
        <v>273</v>
      </c>
    </row>
    <row r="67" spans="5:21" s="870" customFormat="1" ht="11.25">
      <c r="E67" s="891"/>
      <c r="N67" s="1605"/>
      <c r="O67" s="1604"/>
      <c r="P67" s="1608"/>
      <c r="Q67" s="1609"/>
      <c r="R67" s="878" t="s">
        <v>99</v>
      </c>
      <c r="S67" s="900">
        <v>0</v>
      </c>
      <c r="T67" s="900">
        <v>3</v>
      </c>
      <c r="U67" s="901">
        <f>SUM(S67:T67)</f>
        <v>3</v>
      </c>
    </row>
    <row r="68" spans="5:21" s="870" customFormat="1" ht="3" customHeight="1">
      <c r="E68" s="891"/>
      <c r="N68" s="1605"/>
      <c r="O68" s="1604"/>
      <c r="P68" s="1608"/>
      <c r="Q68" s="902"/>
      <c r="R68" s="878"/>
      <c r="S68" s="901"/>
      <c r="T68" s="901"/>
      <c r="U68" s="901"/>
    </row>
    <row r="69" spans="5:21" s="870" customFormat="1" ht="3" customHeight="1">
      <c r="E69" s="891"/>
      <c r="N69" s="1605"/>
      <c r="O69" s="1604"/>
      <c r="P69" s="1608"/>
      <c r="Q69" s="903"/>
      <c r="R69" s="878"/>
      <c r="S69" s="901"/>
      <c r="T69" s="901"/>
      <c r="U69" s="901"/>
    </row>
    <row r="70" spans="5:21" s="870" customFormat="1" ht="11.25">
      <c r="E70" s="891"/>
      <c r="N70" s="1605"/>
      <c r="O70" s="1604"/>
      <c r="P70" s="1608"/>
      <c r="Q70" s="1609" t="s">
        <v>100</v>
      </c>
      <c r="R70" s="899" t="s">
        <v>98</v>
      </c>
      <c r="S70" s="900">
        <v>2</v>
      </c>
      <c r="T70" s="900">
        <v>35</v>
      </c>
      <c r="U70" s="901">
        <f aca="true" t="shared" si="3" ref="U70:U75">SUM(S70:T70)</f>
        <v>37</v>
      </c>
    </row>
    <row r="71" spans="5:21" s="870" customFormat="1" ht="11.25">
      <c r="E71" s="891"/>
      <c r="N71" s="1605"/>
      <c r="O71" s="1604"/>
      <c r="P71" s="1608"/>
      <c r="Q71" s="1609"/>
      <c r="R71" s="878" t="s">
        <v>99</v>
      </c>
      <c r="S71" s="900">
        <v>0</v>
      </c>
      <c r="T71" s="900">
        <v>1</v>
      </c>
      <c r="U71" s="901">
        <f t="shared" si="3"/>
        <v>1</v>
      </c>
    </row>
    <row r="72" spans="5:21" s="870" customFormat="1" ht="3" customHeight="1">
      <c r="E72" s="891"/>
      <c r="N72" s="1605"/>
      <c r="O72" s="1604"/>
      <c r="P72" s="876"/>
      <c r="Q72" s="904"/>
      <c r="R72" s="878"/>
      <c r="S72" s="901"/>
      <c r="T72" s="901"/>
      <c r="U72" s="901">
        <f t="shared" si="3"/>
        <v>0</v>
      </c>
    </row>
    <row r="73" spans="5:21" s="870" customFormat="1" ht="3" customHeight="1">
      <c r="E73" s="891"/>
      <c r="N73" s="1605"/>
      <c r="O73" s="1604"/>
      <c r="P73" s="874"/>
      <c r="Q73" s="905"/>
      <c r="R73" s="878"/>
      <c r="S73" s="901"/>
      <c r="T73" s="901"/>
      <c r="U73" s="901">
        <f t="shared" si="3"/>
        <v>0</v>
      </c>
    </row>
    <row r="74" spans="14:21" s="870" customFormat="1" ht="11.25">
      <c r="N74" s="1605"/>
      <c r="O74" s="1604"/>
      <c r="P74" s="1608" t="s">
        <v>113</v>
      </c>
      <c r="Q74" s="1609" t="s">
        <v>112</v>
      </c>
      <c r="R74" s="899" t="s">
        <v>98</v>
      </c>
      <c r="S74" s="900">
        <v>1</v>
      </c>
      <c r="T74" s="900">
        <v>115</v>
      </c>
      <c r="U74" s="901">
        <f t="shared" si="3"/>
        <v>116</v>
      </c>
    </row>
    <row r="75" spans="14:21" s="870" customFormat="1" ht="11.25">
      <c r="N75" s="1605"/>
      <c r="O75" s="1604"/>
      <c r="P75" s="1608"/>
      <c r="Q75" s="1609"/>
      <c r="R75" s="878" t="s">
        <v>99</v>
      </c>
      <c r="S75" s="900">
        <v>0</v>
      </c>
      <c r="T75" s="900">
        <v>1</v>
      </c>
      <c r="U75" s="901">
        <f t="shared" si="3"/>
        <v>1</v>
      </c>
    </row>
    <row r="76" spans="14:21" s="870" customFormat="1" ht="3" customHeight="1">
      <c r="N76" s="1605"/>
      <c r="O76" s="1604"/>
      <c r="P76" s="1608"/>
      <c r="Q76" s="904"/>
      <c r="R76" s="878"/>
      <c r="S76" s="901"/>
      <c r="T76" s="901"/>
      <c r="U76" s="901"/>
    </row>
    <row r="77" spans="14:21" s="870" customFormat="1" ht="3" customHeight="1">
      <c r="N77" s="1605"/>
      <c r="O77" s="1604"/>
      <c r="P77" s="1608"/>
      <c r="Q77" s="905"/>
      <c r="R77" s="878"/>
      <c r="S77" s="901"/>
      <c r="T77" s="901"/>
      <c r="U77" s="901"/>
    </row>
    <row r="78" spans="14:21" s="870" customFormat="1" ht="11.25">
      <c r="N78" s="1605"/>
      <c r="O78" s="1604"/>
      <c r="P78" s="1608"/>
      <c r="Q78" s="1609" t="s">
        <v>100</v>
      </c>
      <c r="R78" s="899" t="s">
        <v>98</v>
      </c>
      <c r="S78" s="900">
        <v>0</v>
      </c>
      <c r="T78" s="900">
        <v>6</v>
      </c>
      <c r="U78" s="901">
        <f>SUM(S78:T78)</f>
        <v>6</v>
      </c>
    </row>
    <row r="79" spans="14:21" s="870" customFormat="1" ht="11.25">
      <c r="N79" s="1606"/>
      <c r="O79" s="1607"/>
      <c r="P79" s="1602"/>
      <c r="Q79" s="1610"/>
      <c r="R79" s="878" t="s">
        <v>99</v>
      </c>
      <c r="S79" s="900">
        <v>0</v>
      </c>
      <c r="T79" s="907">
        <v>1</v>
      </c>
      <c r="U79" s="901">
        <f>SUM(S79:T79)</f>
        <v>1</v>
      </c>
    </row>
    <row r="80" spans="14:21" s="870" customFormat="1" ht="3" customHeight="1">
      <c r="N80" s="908"/>
      <c r="O80" s="869"/>
      <c r="P80" s="876"/>
      <c r="Q80" s="909"/>
      <c r="R80" s="896"/>
      <c r="S80" s="910"/>
      <c r="T80" s="911"/>
      <c r="U80" s="876"/>
    </row>
    <row r="81" spans="14:21" s="870" customFormat="1" ht="11.25">
      <c r="N81" s="1611" t="s">
        <v>101</v>
      </c>
      <c r="O81" s="1611"/>
      <c r="P81" s="1612"/>
      <c r="Q81" s="1609" t="s">
        <v>112</v>
      </c>
      <c r="R81" s="899" t="s">
        <v>98</v>
      </c>
      <c r="S81" s="900">
        <v>689</v>
      </c>
      <c r="T81" s="907">
        <v>867</v>
      </c>
      <c r="U81" s="901">
        <f>SUM(S81:T81)</f>
        <v>1556</v>
      </c>
    </row>
    <row r="82" spans="14:21" s="870" customFormat="1" ht="11.25">
      <c r="N82" s="1611"/>
      <c r="O82" s="1611"/>
      <c r="P82" s="1612"/>
      <c r="Q82" s="1609"/>
      <c r="R82" s="878" t="s">
        <v>99</v>
      </c>
      <c r="S82" s="900">
        <v>1</v>
      </c>
      <c r="T82" s="907">
        <v>4</v>
      </c>
      <c r="U82" s="901">
        <f>SUM(S82:T82)</f>
        <v>5</v>
      </c>
    </row>
    <row r="83" spans="14:21" s="870" customFormat="1" ht="3" customHeight="1">
      <c r="N83" s="1611"/>
      <c r="O83" s="1611"/>
      <c r="P83" s="1612"/>
      <c r="Q83" s="906"/>
      <c r="R83" s="878"/>
      <c r="S83" s="901"/>
      <c r="T83" s="911"/>
      <c r="U83" s="912"/>
    </row>
    <row r="84" spans="14:21" s="870" customFormat="1" ht="3" customHeight="1">
      <c r="N84" s="1611"/>
      <c r="O84" s="1611"/>
      <c r="P84" s="1612"/>
      <c r="Q84" s="898"/>
      <c r="R84" s="878"/>
      <c r="S84" s="901"/>
      <c r="T84" s="911"/>
      <c r="U84" s="912"/>
    </row>
    <row r="85" spans="14:21" s="870" customFormat="1" ht="11.25">
      <c r="N85" s="1611"/>
      <c r="O85" s="1611"/>
      <c r="P85" s="1612"/>
      <c r="Q85" s="1609" t="s">
        <v>100</v>
      </c>
      <c r="R85" s="899" t="s">
        <v>98</v>
      </c>
      <c r="S85" s="900">
        <v>55</v>
      </c>
      <c r="T85" s="900">
        <v>181</v>
      </c>
      <c r="U85" s="901">
        <f>SUM(S85:T85)</f>
        <v>236</v>
      </c>
    </row>
    <row r="86" spans="14:21" s="870" customFormat="1" ht="11.25">
      <c r="N86" s="1611"/>
      <c r="O86" s="1611"/>
      <c r="P86" s="1612"/>
      <c r="Q86" s="1609"/>
      <c r="R86" s="878" t="s">
        <v>99</v>
      </c>
      <c r="S86" s="900">
        <v>0</v>
      </c>
      <c r="T86" s="900">
        <v>3</v>
      </c>
      <c r="U86" s="901">
        <f>SUM(S86:T86)</f>
        <v>3</v>
      </c>
    </row>
    <row r="87" spans="14:21" s="870" customFormat="1" ht="3" customHeight="1">
      <c r="N87" s="1611"/>
      <c r="O87" s="1611"/>
      <c r="P87" s="1612"/>
      <c r="Q87" s="913"/>
      <c r="R87" s="878"/>
      <c r="S87" s="878"/>
      <c r="T87" s="878"/>
      <c r="U87" s="878"/>
    </row>
    <row r="88" spans="14:21" s="870" customFormat="1" ht="6" customHeight="1">
      <c r="N88" s="882" t="s">
        <v>408</v>
      </c>
      <c r="O88" s="869"/>
      <c r="P88" s="876"/>
      <c r="Q88" s="876"/>
      <c r="R88" s="876"/>
      <c r="S88" s="876"/>
      <c r="T88" s="876"/>
      <c r="U88" s="876"/>
    </row>
    <row r="89" spans="14:21" s="870" customFormat="1" ht="15" customHeight="1">
      <c r="N89" s="1613" t="s">
        <v>115</v>
      </c>
      <c r="O89" s="1613"/>
      <c r="P89" s="1613"/>
      <c r="Q89" s="1613"/>
      <c r="R89" s="1613"/>
      <c r="S89" s="1613"/>
      <c r="T89" s="1613"/>
      <c r="U89" s="1613"/>
    </row>
    <row r="90" spans="14:21" s="870" customFormat="1" ht="15" customHeight="1">
      <c r="N90" s="1613"/>
      <c r="O90" s="1613"/>
      <c r="P90" s="1613"/>
      <c r="Q90" s="1613"/>
      <c r="R90" s="1613"/>
      <c r="S90" s="1613"/>
      <c r="T90" s="1613"/>
      <c r="U90" s="1613"/>
    </row>
    <row r="91" spans="14:21" s="870" customFormat="1" ht="15" customHeight="1">
      <c r="N91" s="1614"/>
      <c r="O91" s="1614"/>
      <c r="P91" s="1614"/>
      <c r="Q91" s="1614"/>
      <c r="R91" s="1614"/>
      <c r="S91" s="1614"/>
      <c r="T91" s="1614"/>
      <c r="U91" s="1614"/>
    </row>
    <row r="93" spans="14:18" ht="12.75">
      <c r="N93" s="914"/>
      <c r="O93" s="915"/>
      <c r="Q93" s="914"/>
      <c r="R93" s="915"/>
    </row>
    <row r="94" spans="14:18" ht="12.75">
      <c r="N94" s="916"/>
      <c r="O94" s="915"/>
      <c r="Q94" s="916"/>
      <c r="R94" s="915"/>
    </row>
    <row r="95" spans="14:18" ht="12.75">
      <c r="N95" s="916"/>
      <c r="O95" s="915"/>
      <c r="Q95" s="916"/>
      <c r="R95" s="915"/>
    </row>
    <row r="96" spans="14:18" ht="12.75">
      <c r="N96" s="916"/>
      <c r="O96" s="915"/>
      <c r="Q96" s="916"/>
      <c r="R96" s="915"/>
    </row>
    <row r="97" spans="14:18" ht="12.75">
      <c r="N97" s="916"/>
      <c r="O97" s="915"/>
      <c r="Q97" s="916"/>
      <c r="R97" s="915"/>
    </row>
  </sheetData>
  <sheetProtection/>
  <mergeCells count="44">
    <mergeCell ref="N81:P87"/>
    <mergeCell ref="Q81:Q82"/>
    <mergeCell ref="Q85:Q86"/>
    <mergeCell ref="N89:U91"/>
    <mergeCell ref="N66:O79"/>
    <mergeCell ref="P66:P71"/>
    <mergeCell ref="Q66:Q67"/>
    <mergeCell ref="Q70:Q71"/>
    <mergeCell ref="P74:P79"/>
    <mergeCell ref="Q74:Q75"/>
    <mergeCell ref="Q78:Q79"/>
    <mergeCell ref="N58:U58"/>
    <mergeCell ref="N59:U59"/>
    <mergeCell ref="N60:U60"/>
    <mergeCell ref="N62:Q64"/>
    <mergeCell ref="R62:R64"/>
    <mergeCell ref="S62:U62"/>
    <mergeCell ref="S63:S64"/>
    <mergeCell ref="T63:T64"/>
    <mergeCell ref="U63:U64"/>
    <mergeCell ref="B45:C45"/>
    <mergeCell ref="A47:C47"/>
    <mergeCell ref="A49:C49"/>
    <mergeCell ref="A53:K58"/>
    <mergeCell ref="B36:C36"/>
    <mergeCell ref="A38:C38"/>
    <mergeCell ref="A40:C40"/>
    <mergeCell ref="A42:C42"/>
    <mergeCell ref="A21:C21"/>
    <mergeCell ref="B24:C24"/>
    <mergeCell ref="A26:C26"/>
    <mergeCell ref="B33:C33"/>
    <mergeCell ref="B12:C12"/>
    <mergeCell ref="A14:C14"/>
    <mergeCell ref="A16:C16"/>
    <mergeCell ref="B19:C19"/>
    <mergeCell ref="A2:K2"/>
    <mergeCell ref="A4:K4"/>
    <mergeCell ref="A6:C9"/>
    <mergeCell ref="D6:D9"/>
    <mergeCell ref="E6:G8"/>
    <mergeCell ref="H6:K6"/>
    <mergeCell ref="H7:I8"/>
    <mergeCell ref="J7:K8"/>
  </mergeCells>
  <printOptions/>
  <pageMargins left="0.5118110236220472" right="0.4330708661417323" top="0.5118110236220472" bottom="0.3937007874015748" header="0.5118110236220472" footer="0.5118110236220472"/>
  <pageSetup horizontalDpi="600" verticalDpi="600" orientation="portrait" paperSize="9" scale="97"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W23"/>
  <sheetViews>
    <sheetView workbookViewId="0" topLeftCell="A1">
      <selection activeCell="F32" sqref="F32"/>
    </sheetView>
  </sheetViews>
  <sheetFormatPr defaultColWidth="12" defaultRowHeight="11.25"/>
  <cols>
    <col min="1" max="1" width="3.16015625" style="122" customWidth="1"/>
    <col min="2" max="2" width="17.5" style="122" customWidth="1"/>
    <col min="3" max="3" width="1.0078125" style="122" customWidth="1"/>
    <col min="4" max="13" width="9.66015625" style="122" customWidth="1"/>
    <col min="14" max="14" width="0.82421875" style="122" customWidth="1"/>
    <col min="15" max="16384" width="13.33203125" style="122" customWidth="1"/>
  </cols>
  <sheetData>
    <row r="1" spans="1:13" ht="15" customHeight="1">
      <c r="A1" s="119" t="s">
        <v>495</v>
      </c>
      <c r="B1" s="120"/>
      <c r="C1" s="120"/>
      <c r="D1" s="121"/>
      <c r="E1" s="121"/>
      <c r="F1" s="121"/>
      <c r="G1" s="121"/>
      <c r="H1" s="121"/>
      <c r="I1" s="121"/>
      <c r="J1" s="121"/>
      <c r="K1" s="121"/>
      <c r="L1" s="121"/>
      <c r="M1" s="121"/>
    </row>
    <row r="2" spans="1:13" s="125" customFormat="1" ht="12.75" customHeight="1">
      <c r="A2" s="123" t="s">
        <v>461</v>
      </c>
      <c r="B2" s="124"/>
      <c r="C2" s="124"/>
      <c r="D2" s="124"/>
      <c r="E2" s="124"/>
      <c r="F2" s="124"/>
      <c r="G2" s="124"/>
      <c r="H2" s="124"/>
      <c r="I2" s="124"/>
      <c r="J2" s="124"/>
      <c r="K2" s="124"/>
      <c r="L2" s="124"/>
      <c r="M2" s="124"/>
    </row>
    <row r="3" spans="1:13" s="129" customFormat="1" ht="4.5" customHeight="1">
      <c r="A3" s="126"/>
      <c r="B3" s="126"/>
      <c r="C3" s="126"/>
      <c r="D3" s="127"/>
      <c r="E3" s="126"/>
      <c r="F3" s="126"/>
      <c r="G3" s="126"/>
      <c r="H3" s="126"/>
      <c r="I3" s="126"/>
      <c r="J3" s="126"/>
      <c r="K3" s="128"/>
      <c r="L3" s="126"/>
      <c r="M3" s="128"/>
    </row>
    <row r="4" spans="1:13" ht="15" customHeight="1">
      <c r="A4" s="1151" t="s">
        <v>442</v>
      </c>
      <c r="B4" s="1151"/>
      <c r="C4" s="1142"/>
      <c r="D4" s="130" t="s">
        <v>462</v>
      </c>
      <c r="E4" s="131"/>
      <c r="F4" s="131"/>
      <c r="G4" s="131"/>
      <c r="H4" s="131"/>
      <c r="I4" s="131"/>
      <c r="J4" s="131"/>
      <c r="K4" s="131"/>
      <c r="L4" s="131"/>
      <c r="M4" s="131"/>
    </row>
    <row r="5" spans="1:13" ht="45" customHeight="1">
      <c r="A5" s="1143"/>
      <c r="B5" s="1143"/>
      <c r="C5" s="1144"/>
      <c r="D5" s="1147" t="s">
        <v>463</v>
      </c>
      <c r="E5" s="1141"/>
      <c r="F5" s="1147" t="s">
        <v>496</v>
      </c>
      <c r="G5" s="1141"/>
      <c r="H5" s="1147" t="s">
        <v>464</v>
      </c>
      <c r="I5" s="1141"/>
      <c r="J5" s="1147" t="s">
        <v>465</v>
      </c>
      <c r="K5" s="1141"/>
      <c r="L5" s="1147" t="s">
        <v>466</v>
      </c>
      <c r="M5" s="1134"/>
    </row>
    <row r="6" spans="1:13" ht="22.5" customHeight="1">
      <c r="A6" s="1145"/>
      <c r="B6" s="1145"/>
      <c r="C6" s="1146"/>
      <c r="D6" s="133" t="s">
        <v>447</v>
      </c>
      <c r="E6" s="133" t="s">
        <v>446</v>
      </c>
      <c r="F6" s="133" t="s">
        <v>447</v>
      </c>
      <c r="G6" s="133" t="s">
        <v>446</v>
      </c>
      <c r="H6" s="133" t="s">
        <v>447</v>
      </c>
      <c r="I6" s="133" t="s">
        <v>446</v>
      </c>
      <c r="J6" s="133" t="s">
        <v>447</v>
      </c>
      <c r="K6" s="133" t="s">
        <v>446</v>
      </c>
      <c r="L6" s="133" t="s">
        <v>447</v>
      </c>
      <c r="M6" s="132" t="s">
        <v>446</v>
      </c>
    </row>
    <row r="7" spans="1:14" s="129" customFormat="1" ht="4.5" customHeight="1">
      <c r="A7" s="134"/>
      <c r="B7" s="134"/>
      <c r="C7" s="135"/>
      <c r="D7" s="136"/>
      <c r="E7" s="136"/>
      <c r="F7" s="136"/>
      <c r="G7" s="136"/>
      <c r="H7" s="136"/>
      <c r="I7" s="136"/>
      <c r="J7" s="136"/>
      <c r="K7" s="136"/>
      <c r="L7" s="136"/>
      <c r="M7" s="137"/>
      <c r="N7" s="138"/>
    </row>
    <row r="8" spans="1:13" s="143" customFormat="1" ht="11.25" customHeight="1">
      <c r="A8" s="139" t="s">
        <v>448</v>
      </c>
      <c r="B8" s="140"/>
      <c r="C8" s="141" t="s">
        <v>400</v>
      </c>
      <c r="D8" s="142">
        <v>982</v>
      </c>
      <c r="E8" s="142">
        <v>370</v>
      </c>
      <c r="F8" s="142">
        <v>0</v>
      </c>
      <c r="G8" s="142">
        <v>0</v>
      </c>
      <c r="H8" s="142">
        <v>9215</v>
      </c>
      <c r="I8" s="142">
        <v>3848</v>
      </c>
      <c r="J8" s="142">
        <v>6405</v>
      </c>
      <c r="K8" s="142">
        <v>2742</v>
      </c>
      <c r="L8" s="142">
        <v>3394</v>
      </c>
      <c r="M8" s="142">
        <v>1613</v>
      </c>
    </row>
    <row r="9" spans="1:13" ht="11.25">
      <c r="A9" s="139" t="s">
        <v>449</v>
      </c>
      <c r="B9" s="140"/>
      <c r="C9" s="141" t="s">
        <v>400</v>
      </c>
      <c r="D9" s="142">
        <v>257</v>
      </c>
      <c r="E9" s="142">
        <v>80</v>
      </c>
      <c r="F9" s="142">
        <v>0</v>
      </c>
      <c r="G9" s="142">
        <v>0</v>
      </c>
      <c r="H9" s="142">
        <v>3597</v>
      </c>
      <c r="I9" s="142">
        <v>1475</v>
      </c>
      <c r="J9" s="142">
        <v>2494</v>
      </c>
      <c r="K9" s="142">
        <v>1047</v>
      </c>
      <c r="L9" s="142">
        <v>1407</v>
      </c>
      <c r="M9" s="142">
        <v>728</v>
      </c>
    </row>
    <row r="10" spans="1:13" ht="11.25">
      <c r="A10" s="139" t="s">
        <v>450</v>
      </c>
      <c r="B10" s="140"/>
      <c r="C10" s="141" t="s">
        <v>400</v>
      </c>
      <c r="D10" s="142">
        <v>179</v>
      </c>
      <c r="E10" s="142">
        <v>68</v>
      </c>
      <c r="F10" s="142">
        <v>0</v>
      </c>
      <c r="G10" s="142">
        <v>0</v>
      </c>
      <c r="H10" s="142">
        <v>3026</v>
      </c>
      <c r="I10" s="142">
        <v>1250</v>
      </c>
      <c r="J10" s="142">
        <v>2139</v>
      </c>
      <c r="K10" s="142">
        <v>913</v>
      </c>
      <c r="L10" s="142">
        <v>1363</v>
      </c>
      <c r="M10" s="142">
        <v>672</v>
      </c>
    </row>
    <row r="11" spans="1:13" ht="11.25">
      <c r="A11" s="139" t="s">
        <v>451</v>
      </c>
      <c r="B11" s="140"/>
      <c r="C11" s="141" t="s">
        <v>400</v>
      </c>
      <c r="D11" s="142">
        <v>210</v>
      </c>
      <c r="E11" s="142">
        <v>75</v>
      </c>
      <c r="F11" s="142">
        <v>0</v>
      </c>
      <c r="G11" s="142">
        <v>0</v>
      </c>
      <c r="H11" s="142">
        <v>2608</v>
      </c>
      <c r="I11" s="142">
        <v>1089</v>
      </c>
      <c r="J11" s="142">
        <v>1811</v>
      </c>
      <c r="K11" s="142">
        <v>745</v>
      </c>
      <c r="L11" s="142">
        <v>1050</v>
      </c>
      <c r="M11" s="142">
        <v>532</v>
      </c>
    </row>
    <row r="12" spans="1:13" ht="11.25">
      <c r="A12" s="139" t="s">
        <v>452</v>
      </c>
      <c r="B12" s="140"/>
      <c r="C12" s="141" t="s">
        <v>400</v>
      </c>
      <c r="D12" s="142">
        <v>389</v>
      </c>
      <c r="E12" s="142">
        <v>132</v>
      </c>
      <c r="F12" s="142">
        <v>0</v>
      </c>
      <c r="G12" s="142">
        <v>0</v>
      </c>
      <c r="H12" s="142">
        <v>4140</v>
      </c>
      <c r="I12" s="142">
        <v>1840</v>
      </c>
      <c r="J12" s="142">
        <v>2960</v>
      </c>
      <c r="K12" s="142">
        <v>1309</v>
      </c>
      <c r="L12" s="142">
        <v>1418</v>
      </c>
      <c r="M12" s="142">
        <v>692</v>
      </c>
    </row>
    <row r="13" spans="1:13" ht="11.25">
      <c r="A13" s="139" t="s">
        <v>453</v>
      </c>
      <c r="B13" s="140"/>
      <c r="C13" s="141" t="s">
        <v>400</v>
      </c>
      <c r="D13" s="142">
        <v>296</v>
      </c>
      <c r="E13" s="142">
        <v>85</v>
      </c>
      <c r="F13" s="142">
        <v>0</v>
      </c>
      <c r="G13" s="142">
        <v>0</v>
      </c>
      <c r="H13" s="142">
        <v>3495</v>
      </c>
      <c r="I13" s="142">
        <v>1536</v>
      </c>
      <c r="J13" s="142">
        <v>2418</v>
      </c>
      <c r="K13" s="142">
        <v>1046</v>
      </c>
      <c r="L13" s="142">
        <v>1331</v>
      </c>
      <c r="M13" s="142">
        <v>606</v>
      </c>
    </row>
    <row r="14" spans="1:13" ht="11.25">
      <c r="A14" s="139" t="s">
        <v>454</v>
      </c>
      <c r="B14" s="140"/>
      <c r="C14" s="141" t="s">
        <v>400</v>
      </c>
      <c r="D14" s="142">
        <v>393</v>
      </c>
      <c r="E14" s="142">
        <v>120</v>
      </c>
      <c r="F14" s="142">
        <v>0</v>
      </c>
      <c r="G14" s="142">
        <v>0</v>
      </c>
      <c r="H14" s="142">
        <v>5406</v>
      </c>
      <c r="I14" s="142">
        <v>2328</v>
      </c>
      <c r="J14" s="142">
        <v>3425</v>
      </c>
      <c r="K14" s="142">
        <v>1457</v>
      </c>
      <c r="L14" s="142">
        <v>1718</v>
      </c>
      <c r="M14" s="142">
        <v>886</v>
      </c>
    </row>
    <row r="15" spans="1:13" ht="4.5" customHeight="1">
      <c r="A15" s="139"/>
      <c r="B15" s="128"/>
      <c r="C15" s="140"/>
      <c r="D15" s="144"/>
      <c r="E15" s="144"/>
      <c r="F15" s="144"/>
      <c r="G15" s="144"/>
      <c r="H15" s="144"/>
      <c r="I15" s="144"/>
      <c r="J15" s="144"/>
      <c r="K15" s="144"/>
      <c r="L15" s="144"/>
      <c r="M15" s="144"/>
    </row>
    <row r="16" spans="2:13" s="145" customFormat="1" ht="11.25" customHeight="1">
      <c r="B16" s="146" t="s">
        <v>455</v>
      </c>
      <c r="C16" s="141" t="s">
        <v>400</v>
      </c>
      <c r="D16" s="147">
        <f aca="true" t="shared" si="0" ref="D16:M16">SUM(D8:D14)</f>
        <v>2706</v>
      </c>
      <c r="E16" s="147">
        <f t="shared" si="0"/>
        <v>930</v>
      </c>
      <c r="F16" s="147">
        <f t="shared" si="0"/>
        <v>0</v>
      </c>
      <c r="G16" s="147">
        <f t="shared" si="0"/>
        <v>0</v>
      </c>
      <c r="H16" s="147">
        <f t="shared" si="0"/>
        <v>31487</v>
      </c>
      <c r="I16" s="147">
        <f t="shared" si="0"/>
        <v>13366</v>
      </c>
      <c r="J16" s="147">
        <f t="shared" si="0"/>
        <v>21652</v>
      </c>
      <c r="K16" s="147">
        <f t="shared" si="0"/>
        <v>9259</v>
      </c>
      <c r="L16" s="147">
        <f t="shared" si="0"/>
        <v>11681</v>
      </c>
      <c r="M16" s="147">
        <f t="shared" si="0"/>
        <v>5729</v>
      </c>
    </row>
    <row r="17" spans="1:13" s="145" customFormat="1" ht="4.5" customHeight="1">
      <c r="A17" s="148"/>
      <c r="B17" s="149"/>
      <c r="C17" s="149"/>
      <c r="D17" s="150"/>
      <c r="E17" s="150"/>
      <c r="F17" s="150"/>
      <c r="G17" s="150"/>
      <c r="H17" s="150"/>
      <c r="I17" s="150"/>
      <c r="J17" s="150"/>
      <c r="K17" s="150"/>
      <c r="L17" s="150"/>
      <c r="M17" s="150"/>
    </row>
    <row r="18" spans="1:14" ht="10.5" customHeight="1">
      <c r="A18" s="151" t="s">
        <v>467</v>
      </c>
      <c r="B18" s="152"/>
      <c r="C18" s="153"/>
      <c r="D18" s="154"/>
      <c r="E18" s="154"/>
      <c r="F18" s="154"/>
      <c r="G18" s="154"/>
      <c r="H18" s="154"/>
      <c r="I18" s="154"/>
      <c r="J18" s="154"/>
      <c r="K18" s="154"/>
      <c r="L18" s="154"/>
      <c r="M18" s="155"/>
      <c r="N18" s="156"/>
    </row>
    <row r="19" spans="1:13" ht="11.25">
      <c r="A19" s="151"/>
      <c r="B19" s="140" t="s">
        <v>468</v>
      </c>
      <c r="C19" s="141" t="s">
        <v>400</v>
      </c>
      <c r="D19" s="142">
        <v>111</v>
      </c>
      <c r="E19" s="142">
        <v>43</v>
      </c>
      <c r="F19" s="142">
        <v>0</v>
      </c>
      <c r="G19" s="142">
        <v>0</v>
      </c>
      <c r="H19" s="142">
        <v>1071</v>
      </c>
      <c r="I19" s="142">
        <v>466</v>
      </c>
      <c r="J19" s="142">
        <v>698</v>
      </c>
      <c r="K19" s="142">
        <v>314</v>
      </c>
      <c r="L19" s="142">
        <v>449</v>
      </c>
      <c r="M19" s="142">
        <v>203</v>
      </c>
    </row>
    <row r="20" spans="1:13" ht="11.25">
      <c r="A20" s="151"/>
      <c r="B20" s="140" t="s">
        <v>458</v>
      </c>
      <c r="C20" s="141" t="s">
        <v>400</v>
      </c>
      <c r="D20" s="142">
        <v>793</v>
      </c>
      <c r="E20" s="142">
        <v>280</v>
      </c>
      <c r="F20" s="142">
        <v>0</v>
      </c>
      <c r="G20" s="142">
        <v>0</v>
      </c>
      <c r="H20" s="142">
        <v>4765</v>
      </c>
      <c r="I20" s="142">
        <v>2282</v>
      </c>
      <c r="J20" s="142">
        <v>2922</v>
      </c>
      <c r="K20" s="142">
        <v>1404</v>
      </c>
      <c r="L20" s="142">
        <v>1063</v>
      </c>
      <c r="M20" s="142">
        <v>559</v>
      </c>
    </row>
    <row r="21" spans="1:23" s="81" customFormat="1" ht="6" customHeight="1">
      <c r="A21" s="111" t="s">
        <v>408</v>
      </c>
      <c r="B21" s="112"/>
      <c r="C21" s="108"/>
      <c r="D21" s="108"/>
      <c r="E21" s="108"/>
      <c r="F21" s="108"/>
      <c r="G21" s="108"/>
      <c r="H21" s="108"/>
      <c r="I21" s="108"/>
      <c r="J21" s="108"/>
      <c r="K21" s="108"/>
      <c r="L21" s="108"/>
      <c r="M21" s="85"/>
      <c r="N21" s="80"/>
      <c r="O21" s="80"/>
      <c r="P21" s="80"/>
      <c r="Q21" s="80"/>
      <c r="R21" s="80"/>
      <c r="S21" s="80"/>
      <c r="T21" s="80"/>
      <c r="U21" s="80"/>
      <c r="V21" s="80"/>
      <c r="W21" s="80"/>
    </row>
    <row r="22" spans="1:23" s="115" customFormat="1" ht="11.25" customHeight="1">
      <c r="A22" s="1152" t="s">
        <v>497</v>
      </c>
      <c r="B22" s="1153"/>
      <c r="C22" s="1153"/>
      <c r="D22" s="1153"/>
      <c r="E22" s="1153"/>
      <c r="F22" s="1153"/>
      <c r="G22" s="1153"/>
      <c r="H22" s="1153"/>
      <c r="I22" s="1153"/>
      <c r="J22" s="1153"/>
      <c r="K22" s="1153"/>
      <c r="L22" s="1153"/>
      <c r="M22" s="1153"/>
      <c r="N22" s="157"/>
      <c r="O22" s="157"/>
      <c r="P22" s="157"/>
      <c r="Q22" s="80"/>
      <c r="R22" s="80"/>
      <c r="S22" s="80"/>
      <c r="T22" s="80"/>
      <c r="U22" s="80"/>
      <c r="V22" s="80"/>
      <c r="W22" s="80"/>
    </row>
    <row r="23" spans="1:19" s="81" customFormat="1" ht="12.75" customHeight="1">
      <c r="A23" s="1153"/>
      <c r="B23" s="1153"/>
      <c r="C23" s="1153"/>
      <c r="D23" s="1153"/>
      <c r="E23" s="1153"/>
      <c r="F23" s="1153"/>
      <c r="G23" s="1153"/>
      <c r="H23" s="1153"/>
      <c r="I23" s="1153"/>
      <c r="J23" s="1153"/>
      <c r="K23" s="1153"/>
      <c r="L23" s="1153"/>
      <c r="M23" s="1153"/>
      <c r="N23" s="157"/>
      <c r="O23" s="157"/>
      <c r="P23" s="157"/>
      <c r="S23" s="116"/>
    </row>
  </sheetData>
  <sheetProtection/>
  <mergeCells count="7">
    <mergeCell ref="A22:M23"/>
    <mergeCell ref="A4:C6"/>
    <mergeCell ref="J5:K5"/>
    <mergeCell ref="L5:M5"/>
    <mergeCell ref="D5:E5"/>
    <mergeCell ref="F5:G5"/>
    <mergeCell ref="H5:I5"/>
  </mergeCells>
  <printOptions/>
  <pageMargins left="0.75" right="0.75" top="1" bottom="1" header="0.4921259845" footer="0.4921259845"/>
  <pageSetup horizontalDpi="1200" verticalDpi="1200" orientation="portrait" paperSize="9" r:id="rId2"/>
  <drawing r:id="rId1"/>
</worksheet>
</file>

<file path=xl/worksheets/sheet30.xml><?xml version="1.0" encoding="utf-8"?>
<worksheet xmlns="http://schemas.openxmlformats.org/spreadsheetml/2006/main" xmlns:r="http://schemas.openxmlformats.org/officeDocument/2006/relationships">
  <dimension ref="A1:P84"/>
  <sheetViews>
    <sheetView workbookViewId="0" topLeftCell="A1">
      <selection activeCell="R29" sqref="R29"/>
    </sheetView>
  </sheetViews>
  <sheetFormatPr defaultColWidth="12" defaultRowHeight="11.25"/>
  <cols>
    <col min="1" max="1" width="3.66015625" style="562" customWidth="1"/>
    <col min="2" max="2" width="16.83203125" style="562" customWidth="1"/>
    <col min="3" max="4" width="1.0078125" style="562" customWidth="1"/>
    <col min="5" max="5" width="10.33203125" style="562" customWidth="1"/>
    <col min="6" max="8" width="9.66015625" style="562" customWidth="1"/>
    <col min="9" max="14" width="9.16015625" style="562" customWidth="1"/>
    <col min="15" max="15" width="0.1640625" style="17" customWidth="1"/>
    <col min="16" max="36" width="12" style="17" customWidth="1"/>
    <col min="37" max="16384" width="12" style="562" customWidth="1"/>
  </cols>
  <sheetData>
    <row r="1" spans="1:14" ht="12.75">
      <c r="A1" s="500" t="s">
        <v>116</v>
      </c>
      <c r="B1" s="17"/>
      <c r="C1" s="17"/>
      <c r="D1" s="17"/>
      <c r="E1" s="17"/>
      <c r="F1" s="17"/>
      <c r="G1" s="17"/>
      <c r="H1" s="17"/>
      <c r="I1" s="17"/>
      <c r="J1" s="17"/>
      <c r="K1" s="17"/>
      <c r="L1" s="73"/>
      <c r="M1" s="17"/>
      <c r="N1" s="17"/>
    </row>
    <row r="2" spans="1:14" ht="6" customHeight="1">
      <c r="A2" s="17"/>
      <c r="B2" s="17"/>
      <c r="C2" s="17"/>
      <c r="D2" s="17"/>
      <c r="E2" s="17"/>
      <c r="F2" s="17"/>
      <c r="G2" s="17"/>
      <c r="H2" s="17"/>
      <c r="I2" s="17"/>
      <c r="J2" s="17"/>
      <c r="K2" s="17"/>
      <c r="L2" s="17"/>
      <c r="M2" s="17"/>
      <c r="N2" s="17"/>
    </row>
    <row r="3" spans="1:14" ht="13.5" customHeight="1">
      <c r="A3" s="83" t="s">
        <v>117</v>
      </c>
      <c r="B3" s="83"/>
      <c r="C3" s="83"/>
      <c r="D3" s="83"/>
      <c r="E3" s="692"/>
      <c r="F3" s="692"/>
      <c r="G3" s="692"/>
      <c r="H3" s="692"/>
      <c r="I3" s="692"/>
      <c r="J3" s="692"/>
      <c r="K3" s="692"/>
      <c r="L3" s="692"/>
      <c r="M3" s="692"/>
      <c r="N3" s="692"/>
    </row>
    <row r="4" spans="1:14" ht="6" customHeight="1">
      <c r="A4" s="17"/>
      <c r="B4" s="17"/>
      <c r="C4" s="17"/>
      <c r="D4" s="17"/>
      <c r="E4" s="17"/>
      <c r="F4" s="17"/>
      <c r="G4" s="17"/>
      <c r="H4" s="17"/>
      <c r="I4" s="17"/>
      <c r="J4" s="17"/>
      <c r="K4" s="17"/>
      <c r="L4" s="17"/>
      <c r="M4" s="17"/>
      <c r="N4" s="17"/>
    </row>
    <row r="5" spans="1:15" ht="12.75" customHeight="1">
      <c r="A5" s="1384" t="s">
        <v>864</v>
      </c>
      <c r="B5" s="1384"/>
      <c r="C5" s="1406"/>
      <c r="D5" s="1390" t="s">
        <v>118</v>
      </c>
      <c r="E5" s="1403"/>
      <c r="F5" s="1390" t="s">
        <v>122</v>
      </c>
      <c r="G5" s="1397"/>
      <c r="H5" s="1406"/>
      <c r="I5" s="566" t="s">
        <v>653</v>
      </c>
      <c r="J5" s="917"/>
      <c r="K5" s="917"/>
      <c r="L5" s="918"/>
      <c r="M5" s="919" t="s">
        <v>119</v>
      </c>
      <c r="N5" s="919"/>
      <c r="O5" s="693"/>
    </row>
    <row r="6" spans="1:15" ht="11.25">
      <c r="A6" s="1385"/>
      <c r="B6" s="1385"/>
      <c r="C6" s="1407"/>
      <c r="D6" s="1400"/>
      <c r="E6" s="1616"/>
      <c r="F6" s="1391"/>
      <c r="G6" s="1396"/>
      <c r="H6" s="1407"/>
      <c r="I6" s="1618" t="s">
        <v>123</v>
      </c>
      <c r="J6" s="1406"/>
      <c r="K6" s="1618" t="s">
        <v>100</v>
      </c>
      <c r="L6" s="1406"/>
      <c r="M6" s="1618" t="s">
        <v>124</v>
      </c>
      <c r="N6" s="1397"/>
      <c r="O6" s="574"/>
    </row>
    <row r="7" spans="1:15" ht="16.5" customHeight="1">
      <c r="A7" s="1385"/>
      <c r="B7" s="1385"/>
      <c r="C7" s="1407"/>
      <c r="D7" s="1400"/>
      <c r="E7" s="1616"/>
      <c r="F7" s="1391"/>
      <c r="G7" s="1396"/>
      <c r="H7" s="1407"/>
      <c r="I7" s="1391"/>
      <c r="J7" s="1407"/>
      <c r="K7" s="1391"/>
      <c r="L7" s="1407"/>
      <c r="M7" s="1391"/>
      <c r="N7" s="1396"/>
      <c r="O7" s="692"/>
    </row>
    <row r="8" spans="1:14" ht="11.25">
      <c r="A8" s="1385"/>
      <c r="B8" s="1385"/>
      <c r="C8" s="1407"/>
      <c r="D8" s="1400"/>
      <c r="E8" s="1616"/>
      <c r="F8" s="1392"/>
      <c r="G8" s="1617"/>
      <c r="H8" s="1408"/>
      <c r="I8" s="1392"/>
      <c r="J8" s="1408"/>
      <c r="K8" s="1392"/>
      <c r="L8" s="1408"/>
      <c r="M8" s="1392"/>
      <c r="N8" s="1617"/>
    </row>
    <row r="9" spans="1:15" ht="11.25">
      <c r="A9" s="1385"/>
      <c r="B9" s="1385"/>
      <c r="C9" s="1407"/>
      <c r="D9" s="1400"/>
      <c r="E9" s="1616"/>
      <c r="F9" s="1399" t="s">
        <v>445</v>
      </c>
      <c r="G9" s="1399" t="s">
        <v>446</v>
      </c>
      <c r="H9" s="1399" t="s">
        <v>447</v>
      </c>
      <c r="I9" s="1399" t="s">
        <v>445</v>
      </c>
      <c r="J9" s="1399" t="s">
        <v>446</v>
      </c>
      <c r="K9" s="1399" t="s">
        <v>445</v>
      </c>
      <c r="L9" s="1399" t="s">
        <v>446</v>
      </c>
      <c r="M9" s="1399" t="s">
        <v>445</v>
      </c>
      <c r="N9" s="1390" t="s">
        <v>446</v>
      </c>
      <c r="O9" s="693"/>
    </row>
    <row r="10" spans="1:15" ht="11.25">
      <c r="A10" s="1386"/>
      <c r="B10" s="1386"/>
      <c r="C10" s="1408"/>
      <c r="D10" s="1401"/>
      <c r="E10" s="1404"/>
      <c r="F10" s="1405"/>
      <c r="G10" s="1405"/>
      <c r="H10" s="1405"/>
      <c r="I10" s="1405"/>
      <c r="J10" s="1405"/>
      <c r="K10" s="1405"/>
      <c r="L10" s="1405"/>
      <c r="M10" s="1405"/>
      <c r="N10" s="1401"/>
      <c r="O10" s="693"/>
    </row>
    <row r="11" spans="1:15" ht="5.25" customHeight="1">
      <c r="A11" s="567"/>
      <c r="B11" s="567"/>
      <c r="C11" s="920"/>
      <c r="D11" s="568"/>
      <c r="E11" s="567"/>
      <c r="F11" s="568"/>
      <c r="G11" s="568"/>
      <c r="H11" s="568"/>
      <c r="I11" s="568"/>
      <c r="J11" s="568"/>
      <c r="K11" s="568"/>
      <c r="L11" s="921"/>
      <c r="M11" s="922"/>
      <c r="N11" s="567"/>
      <c r="O11" s="574"/>
    </row>
    <row r="12" spans="1:16" ht="11.25">
      <c r="A12" s="1238" t="s">
        <v>448</v>
      </c>
      <c r="B12" s="1238"/>
      <c r="C12" s="923"/>
      <c r="D12" s="18"/>
      <c r="E12" s="574" t="s">
        <v>120</v>
      </c>
      <c r="F12" s="18">
        <f>SUM(I12,K12)</f>
        <v>2465</v>
      </c>
      <c r="G12" s="18">
        <f>SUM(J12,L12)</f>
        <v>10994</v>
      </c>
      <c r="H12" s="18">
        <f>SUM(F12:G12)</f>
        <v>13459</v>
      </c>
      <c r="I12" s="570">
        <v>2295</v>
      </c>
      <c r="J12" s="570">
        <v>9574</v>
      </c>
      <c r="K12" s="570">
        <v>170</v>
      </c>
      <c r="L12" s="924">
        <v>1420</v>
      </c>
      <c r="M12" s="925">
        <v>147</v>
      </c>
      <c r="N12" s="562">
        <v>997</v>
      </c>
      <c r="P12" s="574"/>
    </row>
    <row r="13" spans="1:14" ht="11.25">
      <c r="A13" s="15"/>
      <c r="B13" s="15"/>
      <c r="C13" s="923"/>
      <c r="D13" s="18"/>
      <c r="E13" s="574" t="s">
        <v>121</v>
      </c>
      <c r="F13" s="18">
        <f>SUM(I13,K13)</f>
        <v>219</v>
      </c>
      <c r="G13" s="18">
        <f>SUM(J13,L13)</f>
        <v>712</v>
      </c>
      <c r="H13" s="18">
        <f>SUM(F13:G13)</f>
        <v>931</v>
      </c>
      <c r="I13" s="570">
        <v>189</v>
      </c>
      <c r="J13" s="570">
        <v>620</v>
      </c>
      <c r="K13" s="570">
        <v>30</v>
      </c>
      <c r="L13" s="924">
        <v>92</v>
      </c>
      <c r="M13" s="925">
        <v>0</v>
      </c>
      <c r="N13" s="562">
        <v>0</v>
      </c>
    </row>
    <row r="14" spans="1:14" ht="11.25">
      <c r="A14" s="15"/>
      <c r="B14" s="15"/>
      <c r="C14" s="923"/>
      <c r="D14" s="18"/>
      <c r="E14" s="574" t="s">
        <v>749</v>
      </c>
      <c r="F14" s="18">
        <f aca="true" t="shared" si="0" ref="F14:N14">SUM(F12:F13)</f>
        <v>2684</v>
      </c>
      <c r="G14" s="18">
        <f t="shared" si="0"/>
        <v>11706</v>
      </c>
      <c r="H14" s="18">
        <f t="shared" si="0"/>
        <v>14390</v>
      </c>
      <c r="I14" s="18">
        <f t="shared" si="0"/>
        <v>2484</v>
      </c>
      <c r="J14" s="18">
        <f t="shared" si="0"/>
        <v>10194</v>
      </c>
      <c r="K14" s="18">
        <f t="shared" si="0"/>
        <v>200</v>
      </c>
      <c r="L14" s="18">
        <f t="shared" si="0"/>
        <v>1512</v>
      </c>
      <c r="M14" s="18">
        <f t="shared" si="0"/>
        <v>147</v>
      </c>
      <c r="N14" s="18">
        <f t="shared" si="0"/>
        <v>997</v>
      </c>
    </row>
    <row r="15" spans="1:14" ht="5.25" customHeight="1">
      <c r="A15" s="15"/>
      <c r="B15" s="15"/>
      <c r="C15" s="923"/>
      <c r="D15" s="18"/>
      <c r="E15" s="574"/>
      <c r="F15" s="18"/>
      <c r="G15" s="18"/>
      <c r="H15" s="18"/>
      <c r="I15" s="18"/>
      <c r="J15" s="18"/>
      <c r="K15" s="18"/>
      <c r="L15" s="25"/>
      <c r="M15" s="581"/>
      <c r="N15" s="17"/>
    </row>
    <row r="16" spans="1:16" ht="11.25">
      <c r="A16" s="926" t="s">
        <v>778</v>
      </c>
      <c r="B16" s="243" t="s">
        <v>557</v>
      </c>
      <c r="C16" s="923"/>
      <c r="D16" s="18"/>
      <c r="E16" s="574" t="s">
        <v>120</v>
      </c>
      <c r="F16" s="18">
        <f>SUM(I16,K16)</f>
        <v>376</v>
      </c>
      <c r="G16" s="18">
        <f>SUM(J16,L16)</f>
        <v>2707</v>
      </c>
      <c r="H16" s="18">
        <f>SUM(F16:G16)</f>
        <v>3083</v>
      </c>
      <c r="I16" s="570">
        <v>352</v>
      </c>
      <c r="J16" s="570">
        <v>2375</v>
      </c>
      <c r="K16" s="570">
        <v>24</v>
      </c>
      <c r="L16" s="924">
        <v>332</v>
      </c>
      <c r="M16" s="925">
        <v>40</v>
      </c>
      <c r="N16" s="562">
        <v>275</v>
      </c>
      <c r="P16" s="574"/>
    </row>
    <row r="17" spans="1:14" ht="11.25">
      <c r="A17" s="15"/>
      <c r="B17" s="15"/>
      <c r="C17" s="923"/>
      <c r="D17" s="18"/>
      <c r="E17" s="574" t="s">
        <v>121</v>
      </c>
      <c r="F17" s="18">
        <f>SUM(I17,K17)</f>
        <v>82</v>
      </c>
      <c r="G17" s="18">
        <f>SUM(J17,L17)</f>
        <v>264</v>
      </c>
      <c r="H17" s="18">
        <f>SUM(F17:G17)</f>
        <v>346</v>
      </c>
      <c r="I17" s="570">
        <v>79</v>
      </c>
      <c r="J17" s="570">
        <v>247</v>
      </c>
      <c r="K17" s="570">
        <v>3</v>
      </c>
      <c r="L17" s="924">
        <v>17</v>
      </c>
      <c r="M17" s="925">
        <v>0</v>
      </c>
      <c r="N17" s="562">
        <v>0</v>
      </c>
    </row>
    <row r="18" spans="1:14" ht="11.25">
      <c r="A18" s="15"/>
      <c r="B18" s="15"/>
      <c r="C18" s="923"/>
      <c r="D18" s="18"/>
      <c r="E18" s="574" t="s">
        <v>749</v>
      </c>
      <c r="F18" s="18">
        <f aca="true" t="shared" si="1" ref="F18:N18">SUM(F16:F17)</f>
        <v>458</v>
      </c>
      <c r="G18" s="18">
        <f t="shared" si="1"/>
        <v>2971</v>
      </c>
      <c r="H18" s="18">
        <f t="shared" si="1"/>
        <v>3429</v>
      </c>
      <c r="I18" s="18">
        <f t="shared" si="1"/>
        <v>431</v>
      </c>
      <c r="J18" s="18">
        <f t="shared" si="1"/>
        <v>2622</v>
      </c>
      <c r="K18" s="18">
        <f t="shared" si="1"/>
        <v>27</v>
      </c>
      <c r="L18" s="18">
        <f t="shared" si="1"/>
        <v>349</v>
      </c>
      <c r="M18" s="18">
        <f t="shared" si="1"/>
        <v>40</v>
      </c>
      <c r="N18" s="18">
        <f t="shared" si="1"/>
        <v>275</v>
      </c>
    </row>
    <row r="19" spans="1:14" ht="5.25" customHeight="1">
      <c r="A19" s="15"/>
      <c r="B19" s="15"/>
      <c r="C19" s="923"/>
      <c r="D19" s="18"/>
      <c r="E19" s="574"/>
      <c r="F19" s="18"/>
      <c r="G19" s="18"/>
      <c r="H19" s="18"/>
      <c r="I19" s="18"/>
      <c r="J19" s="18"/>
      <c r="K19" s="18"/>
      <c r="L19" s="25"/>
      <c r="M19" s="581"/>
      <c r="N19" s="17"/>
    </row>
    <row r="20" spans="1:16" ht="11.25">
      <c r="A20" s="437"/>
      <c r="B20" s="243" t="s">
        <v>562</v>
      </c>
      <c r="C20" s="923"/>
      <c r="D20" s="18"/>
      <c r="E20" s="574" t="s">
        <v>120</v>
      </c>
      <c r="F20" s="18">
        <f>SUM(I20,K20)</f>
        <v>98</v>
      </c>
      <c r="G20" s="18">
        <f>SUM(J20,L20)</f>
        <v>353</v>
      </c>
      <c r="H20" s="18">
        <f>SUM(F20:G20)</f>
        <v>451</v>
      </c>
      <c r="I20" s="570">
        <v>92</v>
      </c>
      <c r="J20" s="570">
        <v>308</v>
      </c>
      <c r="K20" s="570">
        <v>6</v>
      </c>
      <c r="L20" s="924">
        <v>45</v>
      </c>
      <c r="M20" s="925">
        <v>11</v>
      </c>
      <c r="N20" s="562">
        <v>48</v>
      </c>
      <c r="P20" s="574"/>
    </row>
    <row r="21" spans="1:16" ht="11.25">
      <c r="A21" s="15"/>
      <c r="B21" s="15"/>
      <c r="C21" s="923"/>
      <c r="D21" s="18"/>
      <c r="E21" s="574" t="s">
        <v>121</v>
      </c>
      <c r="F21" s="18">
        <f>SUM(I21,K21)</f>
        <v>9</v>
      </c>
      <c r="G21" s="18">
        <f>SUM(J21,L21)</f>
        <v>25</v>
      </c>
      <c r="H21" s="18">
        <f>SUM(F21:G21)</f>
        <v>34</v>
      </c>
      <c r="I21" s="570">
        <v>8</v>
      </c>
      <c r="J21" s="570">
        <v>22</v>
      </c>
      <c r="K21" s="570">
        <v>1</v>
      </c>
      <c r="L21" s="924">
        <v>3</v>
      </c>
      <c r="M21" s="925">
        <v>0</v>
      </c>
      <c r="N21" s="562">
        <v>0</v>
      </c>
      <c r="P21" s="574"/>
    </row>
    <row r="22" spans="1:16" ht="11.25">
      <c r="A22" s="15"/>
      <c r="B22" s="15"/>
      <c r="C22" s="923"/>
      <c r="D22" s="18"/>
      <c r="E22" s="574" t="s">
        <v>749</v>
      </c>
      <c r="F22" s="18">
        <f>SUM(I22,K22,)</f>
        <v>107</v>
      </c>
      <c r="G22" s="18">
        <f>SUM(J22,L22,)</f>
        <v>378</v>
      </c>
      <c r="H22" s="18">
        <f>SUM(F22:G22)</f>
        <v>485</v>
      </c>
      <c r="I22" s="18">
        <f aca="true" t="shared" si="2" ref="I22:N22">SUM(I20:I21)</f>
        <v>100</v>
      </c>
      <c r="J22" s="18">
        <f t="shared" si="2"/>
        <v>330</v>
      </c>
      <c r="K22" s="18">
        <f t="shared" si="2"/>
        <v>7</v>
      </c>
      <c r="L22" s="25">
        <f t="shared" si="2"/>
        <v>48</v>
      </c>
      <c r="M22" s="25">
        <f t="shared" si="2"/>
        <v>11</v>
      </c>
      <c r="N22" s="18">
        <f t="shared" si="2"/>
        <v>48</v>
      </c>
      <c r="P22" s="574"/>
    </row>
    <row r="23" spans="1:16" ht="6" customHeight="1">
      <c r="A23" s="15"/>
      <c r="B23" s="15"/>
      <c r="C23" s="923"/>
      <c r="D23" s="18"/>
      <c r="E23" s="574"/>
      <c r="F23" s="18"/>
      <c r="G23" s="18"/>
      <c r="H23" s="18"/>
      <c r="I23" s="18"/>
      <c r="J23" s="18"/>
      <c r="K23" s="18"/>
      <c r="L23" s="25"/>
      <c r="M23" s="581"/>
      <c r="N23" s="17"/>
      <c r="P23" s="574"/>
    </row>
    <row r="24" spans="1:16" ht="11.25">
      <c r="A24" s="1238" t="s">
        <v>449</v>
      </c>
      <c r="B24" s="1238"/>
      <c r="C24" s="923"/>
      <c r="D24" s="18"/>
      <c r="E24" s="574" t="s">
        <v>120</v>
      </c>
      <c r="F24" s="18">
        <f>SUM(I24,K24)</f>
        <v>1145</v>
      </c>
      <c r="G24" s="18">
        <f>SUM(J24,L24)</f>
        <v>3183</v>
      </c>
      <c r="H24" s="18">
        <f>SUM(F24:G24)</f>
        <v>4328</v>
      </c>
      <c r="I24" s="570">
        <v>1072</v>
      </c>
      <c r="J24" s="570">
        <v>2678</v>
      </c>
      <c r="K24" s="570">
        <v>73</v>
      </c>
      <c r="L24" s="924">
        <v>505</v>
      </c>
      <c r="M24" s="925">
        <v>60</v>
      </c>
      <c r="N24" s="562">
        <v>339</v>
      </c>
      <c r="P24" s="574"/>
    </row>
    <row r="25" spans="1:16" ht="11.25">
      <c r="A25" s="15"/>
      <c r="B25" s="15"/>
      <c r="C25" s="923"/>
      <c r="D25" s="18"/>
      <c r="E25" s="574" t="s">
        <v>121</v>
      </c>
      <c r="F25" s="18">
        <f>SUM(I25,K25)</f>
        <v>28</v>
      </c>
      <c r="G25" s="18">
        <f>SUM(J25,L25)</f>
        <v>117</v>
      </c>
      <c r="H25" s="18">
        <f>SUM(F25:G25)</f>
        <v>145</v>
      </c>
      <c r="I25" s="570">
        <v>25</v>
      </c>
      <c r="J25" s="570">
        <v>100</v>
      </c>
      <c r="K25" s="570">
        <v>3</v>
      </c>
      <c r="L25" s="924">
        <v>17</v>
      </c>
      <c r="M25" s="925">
        <v>0</v>
      </c>
      <c r="N25" s="562">
        <v>0</v>
      </c>
      <c r="P25" s="574"/>
    </row>
    <row r="26" spans="1:16" ht="11.25">
      <c r="A26" s="15"/>
      <c r="B26" s="15"/>
      <c r="C26" s="923"/>
      <c r="D26" s="18"/>
      <c r="E26" s="574" t="s">
        <v>749</v>
      </c>
      <c r="F26" s="18">
        <f>SUM(I26,K26,)</f>
        <v>1173</v>
      </c>
      <c r="G26" s="18">
        <f>SUM(J26,L26,)</f>
        <v>3300</v>
      </c>
      <c r="H26" s="18">
        <f>SUM(F26:G26)</f>
        <v>4473</v>
      </c>
      <c r="I26" s="18">
        <f aca="true" t="shared" si="3" ref="I26:N26">SUM(I24:I25)</f>
        <v>1097</v>
      </c>
      <c r="J26" s="18">
        <f t="shared" si="3"/>
        <v>2778</v>
      </c>
      <c r="K26" s="18">
        <f t="shared" si="3"/>
        <v>76</v>
      </c>
      <c r="L26" s="25">
        <f t="shared" si="3"/>
        <v>522</v>
      </c>
      <c r="M26" s="25">
        <f t="shared" si="3"/>
        <v>60</v>
      </c>
      <c r="N26" s="18">
        <f t="shared" si="3"/>
        <v>339</v>
      </c>
      <c r="P26" s="574"/>
    </row>
    <row r="27" spans="1:14" ht="6" customHeight="1">
      <c r="A27" s="15"/>
      <c r="B27" s="15"/>
      <c r="C27" s="923"/>
      <c r="D27" s="18"/>
      <c r="E27" s="574"/>
      <c r="F27" s="18"/>
      <c r="G27" s="18"/>
      <c r="H27" s="18"/>
      <c r="I27" s="18"/>
      <c r="J27" s="18"/>
      <c r="K27" s="18"/>
      <c r="L27" s="25"/>
      <c r="M27" s="581"/>
      <c r="N27" s="17"/>
    </row>
    <row r="28" spans="1:14" ht="11.25">
      <c r="A28" s="1238" t="s">
        <v>450</v>
      </c>
      <c r="B28" s="1238"/>
      <c r="C28" s="923"/>
      <c r="D28" s="18"/>
      <c r="E28" s="574" t="s">
        <v>120</v>
      </c>
      <c r="F28" s="18">
        <f>SUM(I28,K28)</f>
        <v>1138</v>
      </c>
      <c r="G28" s="18">
        <f>SUM(J28,L28)</f>
        <v>2764</v>
      </c>
      <c r="H28" s="18">
        <f>SUM(F28:G28)</f>
        <v>3902</v>
      </c>
      <c r="I28" s="570">
        <v>1059</v>
      </c>
      <c r="J28" s="570">
        <v>2277</v>
      </c>
      <c r="K28" s="570">
        <v>79</v>
      </c>
      <c r="L28" s="924">
        <v>487</v>
      </c>
      <c r="M28" s="925">
        <v>72</v>
      </c>
      <c r="N28" s="562">
        <v>327</v>
      </c>
    </row>
    <row r="29" spans="1:14" ht="11.25">
      <c r="A29" s="15"/>
      <c r="B29" s="15"/>
      <c r="C29" s="923"/>
      <c r="D29" s="18"/>
      <c r="E29" s="574" t="s">
        <v>121</v>
      </c>
      <c r="F29" s="18">
        <f>SUM(I29,K29)</f>
        <v>23</v>
      </c>
      <c r="G29" s="18">
        <f>SUM(J29,L29)</f>
        <v>70</v>
      </c>
      <c r="H29" s="18">
        <f>SUM(F29:G29)</f>
        <v>93</v>
      </c>
      <c r="I29" s="570">
        <v>20</v>
      </c>
      <c r="J29" s="570">
        <v>63</v>
      </c>
      <c r="K29" s="570">
        <v>3</v>
      </c>
      <c r="L29" s="924">
        <v>7</v>
      </c>
      <c r="M29" s="925">
        <v>0</v>
      </c>
      <c r="N29" s="562">
        <v>1</v>
      </c>
    </row>
    <row r="30" spans="1:14" ht="11.25">
      <c r="A30" s="15"/>
      <c r="B30" s="15"/>
      <c r="C30" s="923"/>
      <c r="D30" s="18"/>
      <c r="E30" s="574" t="s">
        <v>749</v>
      </c>
      <c r="F30" s="18">
        <f>SUM(I30,K30,)</f>
        <v>1161</v>
      </c>
      <c r="G30" s="18">
        <f>SUM(J30,L30,)</f>
        <v>2834</v>
      </c>
      <c r="H30" s="18">
        <f>SUM(F30:G30)</f>
        <v>3995</v>
      </c>
      <c r="I30" s="18">
        <f aca="true" t="shared" si="4" ref="I30:N30">SUM(I28:I29)</f>
        <v>1079</v>
      </c>
      <c r="J30" s="18">
        <f t="shared" si="4"/>
        <v>2340</v>
      </c>
      <c r="K30" s="18">
        <f t="shared" si="4"/>
        <v>82</v>
      </c>
      <c r="L30" s="25">
        <f t="shared" si="4"/>
        <v>494</v>
      </c>
      <c r="M30" s="25">
        <f t="shared" si="4"/>
        <v>72</v>
      </c>
      <c r="N30" s="18">
        <f t="shared" si="4"/>
        <v>328</v>
      </c>
    </row>
    <row r="31" spans="1:14" ht="5.25" customHeight="1">
      <c r="A31" s="15"/>
      <c r="B31" s="15"/>
      <c r="C31" s="923"/>
      <c r="D31" s="18"/>
      <c r="E31" s="574"/>
      <c r="F31" s="18"/>
      <c r="G31" s="18"/>
      <c r="H31" s="18"/>
      <c r="I31" s="18"/>
      <c r="J31" s="18"/>
      <c r="K31" s="18"/>
      <c r="L31" s="25"/>
      <c r="M31" s="581"/>
      <c r="N31" s="17"/>
    </row>
    <row r="32" spans="1:14" ht="11.25">
      <c r="A32" s="927" t="s">
        <v>778</v>
      </c>
      <c r="B32" s="243" t="s">
        <v>561</v>
      </c>
      <c r="C32" s="923"/>
      <c r="D32" s="18"/>
      <c r="E32" s="574" t="s">
        <v>120</v>
      </c>
      <c r="F32" s="18">
        <f>SUM(I32,K32)</f>
        <v>80</v>
      </c>
      <c r="G32" s="18">
        <f>SUM(J32,L32)</f>
        <v>300</v>
      </c>
      <c r="H32" s="18">
        <f>SUM(F32:G32)</f>
        <v>380</v>
      </c>
      <c r="I32" s="570">
        <v>73</v>
      </c>
      <c r="J32" s="570">
        <v>255</v>
      </c>
      <c r="K32" s="570">
        <v>7</v>
      </c>
      <c r="L32" s="924">
        <v>45</v>
      </c>
      <c r="M32" s="925">
        <v>5</v>
      </c>
      <c r="N32" s="562">
        <v>31</v>
      </c>
    </row>
    <row r="33" spans="1:14" ht="11.25">
      <c r="A33" s="15"/>
      <c r="B33" s="15"/>
      <c r="C33" s="923"/>
      <c r="D33" s="18"/>
      <c r="E33" s="574" t="s">
        <v>121</v>
      </c>
      <c r="F33" s="18">
        <f>SUM(I33,K33)</f>
        <v>19</v>
      </c>
      <c r="G33" s="18">
        <f>SUM(J33,L33)</f>
        <v>41</v>
      </c>
      <c r="H33" s="18">
        <f>SUM(F33:G33)</f>
        <v>60</v>
      </c>
      <c r="I33" s="570">
        <v>16</v>
      </c>
      <c r="J33" s="570">
        <v>34</v>
      </c>
      <c r="K33" s="570">
        <v>3</v>
      </c>
      <c r="L33" s="924">
        <v>7</v>
      </c>
      <c r="M33" s="925">
        <v>0</v>
      </c>
      <c r="N33" s="562">
        <v>1</v>
      </c>
    </row>
    <row r="34" spans="1:14" ht="11.25">
      <c r="A34" s="15"/>
      <c r="B34" s="15"/>
      <c r="C34" s="923"/>
      <c r="D34" s="18"/>
      <c r="E34" s="574" t="s">
        <v>749</v>
      </c>
      <c r="F34" s="18">
        <f>SUM(I34,K34,)</f>
        <v>99</v>
      </c>
      <c r="G34" s="18">
        <f>SUM(J34,L34,)</f>
        <v>341</v>
      </c>
      <c r="H34" s="18">
        <f>SUM(F34:G34)</f>
        <v>440</v>
      </c>
      <c r="I34" s="18">
        <f aca="true" t="shared" si="5" ref="I34:N34">SUM(I32:I33)</f>
        <v>89</v>
      </c>
      <c r="J34" s="18">
        <f t="shared" si="5"/>
        <v>289</v>
      </c>
      <c r="K34" s="18">
        <f t="shared" si="5"/>
        <v>10</v>
      </c>
      <c r="L34" s="25">
        <f t="shared" si="5"/>
        <v>52</v>
      </c>
      <c r="M34" s="25">
        <f t="shared" si="5"/>
        <v>5</v>
      </c>
      <c r="N34" s="18">
        <f t="shared" si="5"/>
        <v>32</v>
      </c>
    </row>
    <row r="35" spans="1:14" ht="6" customHeight="1">
      <c r="A35" s="15"/>
      <c r="B35" s="15"/>
      <c r="C35" s="923"/>
      <c r="D35" s="18"/>
      <c r="E35" s="574"/>
      <c r="F35" s="18"/>
      <c r="G35" s="18"/>
      <c r="H35" s="18"/>
      <c r="I35" s="18"/>
      <c r="J35" s="18"/>
      <c r="K35" s="18"/>
      <c r="L35" s="25"/>
      <c r="M35" s="581"/>
      <c r="N35" s="17"/>
    </row>
    <row r="36" spans="1:16" ht="11.25">
      <c r="A36" s="1238" t="s">
        <v>451</v>
      </c>
      <c r="B36" s="1238"/>
      <c r="C36" s="923"/>
      <c r="D36" s="18"/>
      <c r="E36" s="574" t="s">
        <v>120</v>
      </c>
      <c r="F36" s="18">
        <f>SUM(I36,K36)</f>
        <v>1105</v>
      </c>
      <c r="G36" s="18">
        <f>SUM(J36,L36)</f>
        <v>2507</v>
      </c>
      <c r="H36" s="18">
        <f>SUM(F36:G36)</f>
        <v>3612</v>
      </c>
      <c r="I36" s="570">
        <v>1004</v>
      </c>
      <c r="J36" s="570">
        <v>2052</v>
      </c>
      <c r="K36" s="570">
        <v>101</v>
      </c>
      <c r="L36" s="924">
        <v>455</v>
      </c>
      <c r="M36" s="925">
        <v>53</v>
      </c>
      <c r="N36" s="562">
        <v>273</v>
      </c>
      <c r="P36" s="574"/>
    </row>
    <row r="37" spans="1:16" ht="11.25">
      <c r="A37" s="15"/>
      <c r="B37" s="15"/>
      <c r="C37" s="923"/>
      <c r="D37" s="18"/>
      <c r="E37" s="574" t="s">
        <v>121</v>
      </c>
      <c r="F37" s="18">
        <f>SUM(I37,K37)</f>
        <v>14</v>
      </c>
      <c r="G37" s="18">
        <f>SUM(J37,L37)</f>
        <v>56</v>
      </c>
      <c r="H37" s="18">
        <f>SUM(F37:G37)</f>
        <v>70</v>
      </c>
      <c r="I37" s="570">
        <v>14</v>
      </c>
      <c r="J37" s="570">
        <v>50</v>
      </c>
      <c r="K37" s="570">
        <v>0</v>
      </c>
      <c r="L37" s="924">
        <v>6</v>
      </c>
      <c r="M37" s="925">
        <v>0</v>
      </c>
      <c r="N37" s="562">
        <v>0</v>
      </c>
      <c r="P37" s="574"/>
    </row>
    <row r="38" spans="1:16" ht="11.25">
      <c r="A38" s="15"/>
      <c r="B38" s="15"/>
      <c r="C38" s="923"/>
      <c r="D38" s="18"/>
      <c r="E38" s="574" t="s">
        <v>749</v>
      </c>
      <c r="F38" s="18">
        <f>SUM(I38,K38,)</f>
        <v>1119</v>
      </c>
      <c r="G38" s="18">
        <f>SUM(J38,L38,)</f>
        <v>2563</v>
      </c>
      <c r="H38" s="18">
        <f>SUM(F38:G38)</f>
        <v>3682</v>
      </c>
      <c r="I38" s="18">
        <f aca="true" t="shared" si="6" ref="I38:N38">SUM(I36:I37)</f>
        <v>1018</v>
      </c>
      <c r="J38" s="18">
        <f t="shared" si="6"/>
        <v>2102</v>
      </c>
      <c r="K38" s="18">
        <f t="shared" si="6"/>
        <v>101</v>
      </c>
      <c r="L38" s="25">
        <f t="shared" si="6"/>
        <v>461</v>
      </c>
      <c r="M38" s="25">
        <f t="shared" si="6"/>
        <v>53</v>
      </c>
      <c r="N38" s="18">
        <f t="shared" si="6"/>
        <v>273</v>
      </c>
      <c r="P38" s="574"/>
    </row>
    <row r="39" spans="1:16" ht="6" customHeight="1">
      <c r="A39" s="15"/>
      <c r="B39" s="15"/>
      <c r="C39" s="923"/>
      <c r="D39" s="18"/>
      <c r="E39" s="574"/>
      <c r="F39" s="18"/>
      <c r="G39" s="18"/>
      <c r="H39" s="18"/>
      <c r="I39" s="18"/>
      <c r="J39" s="18"/>
      <c r="K39" s="18"/>
      <c r="L39" s="25"/>
      <c r="M39" s="581"/>
      <c r="N39" s="17"/>
      <c r="P39" s="574"/>
    </row>
    <row r="40" spans="1:16" ht="11.25">
      <c r="A40" s="1238" t="s">
        <v>452</v>
      </c>
      <c r="B40" s="1238"/>
      <c r="C40" s="923"/>
      <c r="D40" s="18"/>
      <c r="E40" s="574" t="s">
        <v>120</v>
      </c>
      <c r="F40" s="18">
        <f>SUM(I40,K40)</f>
        <v>1256</v>
      </c>
      <c r="G40" s="18">
        <f>SUM(J40,L40)</f>
        <v>4430</v>
      </c>
      <c r="H40" s="18">
        <f>SUM(F40:G40)</f>
        <v>5686</v>
      </c>
      <c r="I40" s="570">
        <v>1174</v>
      </c>
      <c r="J40" s="570">
        <v>3737</v>
      </c>
      <c r="K40" s="570">
        <v>82</v>
      </c>
      <c r="L40" s="924">
        <v>693</v>
      </c>
      <c r="M40" s="925">
        <v>97</v>
      </c>
      <c r="N40" s="562">
        <v>464</v>
      </c>
      <c r="P40" s="574"/>
    </row>
    <row r="41" spans="1:16" ht="11.25">
      <c r="A41" s="15"/>
      <c r="B41" s="15"/>
      <c r="C41" s="923"/>
      <c r="D41" s="18"/>
      <c r="E41" s="574" t="s">
        <v>121</v>
      </c>
      <c r="F41" s="18">
        <f>SUM(I41,K41)</f>
        <v>74</v>
      </c>
      <c r="G41" s="18">
        <f>SUM(J41,L41)</f>
        <v>172</v>
      </c>
      <c r="H41" s="18">
        <f>SUM(F41:G41)</f>
        <v>246</v>
      </c>
      <c r="I41" s="570">
        <v>69</v>
      </c>
      <c r="J41" s="570">
        <v>154</v>
      </c>
      <c r="K41" s="570">
        <v>5</v>
      </c>
      <c r="L41" s="924">
        <v>18</v>
      </c>
      <c r="M41" s="925">
        <v>0</v>
      </c>
      <c r="N41" s="562">
        <v>0</v>
      </c>
      <c r="P41" s="574"/>
    </row>
    <row r="42" spans="1:16" ht="11.25">
      <c r="A42" s="15"/>
      <c r="B42" s="15"/>
      <c r="C42" s="923"/>
      <c r="D42" s="18"/>
      <c r="E42" s="574" t="s">
        <v>749</v>
      </c>
      <c r="F42" s="18">
        <f>SUM(I42,K42,)</f>
        <v>1330</v>
      </c>
      <c r="G42" s="18">
        <f>SUM(J42,L42,)</f>
        <v>4602</v>
      </c>
      <c r="H42" s="18">
        <f>SUM(F42:G42)</f>
        <v>5932</v>
      </c>
      <c r="I42" s="18">
        <f aca="true" t="shared" si="7" ref="I42:N42">SUM(I40:I41)</f>
        <v>1243</v>
      </c>
      <c r="J42" s="18">
        <f t="shared" si="7"/>
        <v>3891</v>
      </c>
      <c r="K42" s="18">
        <f t="shared" si="7"/>
        <v>87</v>
      </c>
      <c r="L42" s="25">
        <f t="shared" si="7"/>
        <v>711</v>
      </c>
      <c r="M42" s="25">
        <f t="shared" si="7"/>
        <v>97</v>
      </c>
      <c r="N42" s="18">
        <f t="shared" si="7"/>
        <v>464</v>
      </c>
      <c r="P42" s="574"/>
    </row>
    <row r="43" spans="1:16" ht="5.25" customHeight="1">
      <c r="A43" s="15"/>
      <c r="B43" s="15"/>
      <c r="C43" s="923"/>
      <c r="D43" s="18"/>
      <c r="E43" s="574"/>
      <c r="F43" s="18"/>
      <c r="G43" s="18"/>
      <c r="H43" s="18"/>
      <c r="I43" s="18"/>
      <c r="J43" s="18"/>
      <c r="K43" s="18"/>
      <c r="L43" s="25"/>
      <c r="M43" s="581"/>
      <c r="N43" s="17"/>
      <c r="P43" s="574"/>
    </row>
    <row r="44" spans="1:16" ht="11.25">
      <c r="A44" s="927" t="s">
        <v>778</v>
      </c>
      <c r="B44" s="243" t="s">
        <v>558</v>
      </c>
      <c r="C44" s="923"/>
      <c r="D44" s="18"/>
      <c r="E44" s="574" t="s">
        <v>120</v>
      </c>
      <c r="F44" s="18">
        <f>SUM(I44,K44)</f>
        <v>270</v>
      </c>
      <c r="G44" s="18">
        <f>SUM(J44,L44)</f>
        <v>1250</v>
      </c>
      <c r="H44" s="18">
        <f>SUM(F44:G44)</f>
        <v>1520</v>
      </c>
      <c r="I44" s="570">
        <v>250</v>
      </c>
      <c r="J44" s="570">
        <v>1077</v>
      </c>
      <c r="K44" s="570">
        <v>20</v>
      </c>
      <c r="L44" s="924">
        <v>173</v>
      </c>
      <c r="M44" s="925">
        <v>33</v>
      </c>
      <c r="N44" s="562">
        <v>132</v>
      </c>
      <c r="P44" s="574"/>
    </row>
    <row r="45" spans="1:16" ht="11.25">
      <c r="A45" s="15"/>
      <c r="B45" s="15"/>
      <c r="C45" s="923"/>
      <c r="D45" s="18"/>
      <c r="E45" s="574" t="s">
        <v>121</v>
      </c>
      <c r="F45" s="18">
        <f>SUM(I45,K45)</f>
        <v>41</v>
      </c>
      <c r="G45" s="18">
        <f>SUM(J45,L45)</f>
        <v>73</v>
      </c>
      <c r="H45" s="18">
        <f>SUM(F45:G45)</f>
        <v>114</v>
      </c>
      <c r="I45" s="570">
        <v>40</v>
      </c>
      <c r="J45" s="570">
        <v>65</v>
      </c>
      <c r="K45" s="570">
        <v>1</v>
      </c>
      <c r="L45" s="924">
        <v>8</v>
      </c>
      <c r="M45" s="925">
        <v>0</v>
      </c>
      <c r="N45" s="562">
        <v>0</v>
      </c>
      <c r="P45" s="574"/>
    </row>
    <row r="46" spans="1:16" ht="11.25">
      <c r="A46" s="15"/>
      <c r="B46" s="15"/>
      <c r="C46" s="923"/>
      <c r="D46" s="18"/>
      <c r="E46" s="574" t="s">
        <v>749</v>
      </c>
      <c r="F46" s="18">
        <f>SUM(I46,K46,)</f>
        <v>311</v>
      </c>
      <c r="G46" s="18">
        <f>SUM(J46,L46,)</f>
        <v>1323</v>
      </c>
      <c r="H46" s="18">
        <f>SUM(F46:G46)</f>
        <v>1634</v>
      </c>
      <c r="I46" s="18">
        <f aca="true" t="shared" si="8" ref="I46:N46">SUM(I44:I45)</f>
        <v>290</v>
      </c>
      <c r="J46" s="18">
        <f t="shared" si="8"/>
        <v>1142</v>
      </c>
      <c r="K46" s="18">
        <f t="shared" si="8"/>
        <v>21</v>
      </c>
      <c r="L46" s="25">
        <f t="shared" si="8"/>
        <v>181</v>
      </c>
      <c r="M46" s="25">
        <f t="shared" si="8"/>
        <v>33</v>
      </c>
      <c r="N46" s="18">
        <f t="shared" si="8"/>
        <v>132</v>
      </c>
      <c r="P46" s="574"/>
    </row>
    <row r="47" spans="1:16" ht="6" customHeight="1">
      <c r="A47" s="15"/>
      <c r="B47" s="15"/>
      <c r="C47" s="923"/>
      <c r="D47" s="18"/>
      <c r="E47" s="574"/>
      <c r="F47" s="18"/>
      <c r="G47" s="18"/>
      <c r="H47" s="18"/>
      <c r="I47" s="18"/>
      <c r="J47" s="18"/>
      <c r="K47" s="18"/>
      <c r="L47" s="25"/>
      <c r="M47" s="581"/>
      <c r="N47" s="17"/>
      <c r="P47" s="574"/>
    </row>
    <row r="48" spans="1:16" ht="11.25">
      <c r="A48" s="437"/>
      <c r="B48" s="243" t="s">
        <v>563</v>
      </c>
      <c r="C48" s="923"/>
      <c r="D48" s="18"/>
      <c r="E48" s="574" t="s">
        <v>120</v>
      </c>
      <c r="F48" s="18">
        <f>SUM(I48,K48)</f>
        <v>52</v>
      </c>
      <c r="G48" s="18">
        <f>SUM(J48,L48)</f>
        <v>255</v>
      </c>
      <c r="H48" s="18">
        <f>SUM(F48:G48)</f>
        <v>307</v>
      </c>
      <c r="I48" s="570">
        <v>47</v>
      </c>
      <c r="J48" s="570">
        <v>221</v>
      </c>
      <c r="K48" s="570">
        <v>5</v>
      </c>
      <c r="L48" s="924">
        <v>34</v>
      </c>
      <c r="M48" s="925">
        <v>2</v>
      </c>
      <c r="N48" s="562">
        <v>28</v>
      </c>
      <c r="P48" s="574"/>
    </row>
    <row r="49" spans="1:16" ht="11.25">
      <c r="A49" s="15"/>
      <c r="B49" s="15"/>
      <c r="C49" s="923"/>
      <c r="D49" s="18"/>
      <c r="E49" s="574" t="s">
        <v>121</v>
      </c>
      <c r="F49" s="18">
        <f>SUM(I49,K49)</f>
        <v>12</v>
      </c>
      <c r="G49" s="18">
        <f>SUM(J49,L49)</f>
        <v>23</v>
      </c>
      <c r="H49" s="18">
        <f>SUM(F49:G49)</f>
        <v>35</v>
      </c>
      <c r="I49" s="570">
        <v>12</v>
      </c>
      <c r="J49" s="570">
        <v>22</v>
      </c>
      <c r="K49" s="570">
        <v>0</v>
      </c>
      <c r="L49" s="924">
        <v>1</v>
      </c>
      <c r="M49" s="925">
        <v>0</v>
      </c>
      <c r="N49" s="562">
        <v>0</v>
      </c>
      <c r="P49" s="574"/>
    </row>
    <row r="50" spans="1:16" ht="11.25">
      <c r="A50" s="15"/>
      <c r="B50" s="15"/>
      <c r="C50" s="923"/>
      <c r="D50" s="18"/>
      <c r="E50" s="574" t="s">
        <v>749</v>
      </c>
      <c r="F50" s="18">
        <f>SUM(I50,K50,)</f>
        <v>64</v>
      </c>
      <c r="G50" s="18">
        <f>SUM(J50,L50,)</f>
        <v>278</v>
      </c>
      <c r="H50" s="18">
        <f>SUM(F50:G50)</f>
        <v>342</v>
      </c>
      <c r="I50" s="18">
        <f aca="true" t="shared" si="9" ref="I50:N50">SUM(I48:I49)</f>
        <v>59</v>
      </c>
      <c r="J50" s="18">
        <f t="shared" si="9"/>
        <v>243</v>
      </c>
      <c r="K50" s="18">
        <f t="shared" si="9"/>
        <v>5</v>
      </c>
      <c r="L50" s="25">
        <f t="shared" si="9"/>
        <v>35</v>
      </c>
      <c r="M50" s="25">
        <f t="shared" si="9"/>
        <v>2</v>
      </c>
      <c r="N50" s="18">
        <f t="shared" si="9"/>
        <v>28</v>
      </c>
      <c r="P50" s="574"/>
    </row>
    <row r="51" spans="1:16" ht="6" customHeight="1">
      <c r="A51" s="15"/>
      <c r="B51" s="15"/>
      <c r="C51" s="923"/>
      <c r="D51" s="18"/>
      <c r="E51" s="574"/>
      <c r="F51" s="18"/>
      <c r="G51" s="18"/>
      <c r="H51" s="18"/>
      <c r="I51" s="18"/>
      <c r="J51" s="18"/>
      <c r="K51" s="18"/>
      <c r="L51" s="25"/>
      <c r="M51" s="581"/>
      <c r="N51" s="17"/>
      <c r="P51" s="574"/>
    </row>
    <row r="52" spans="1:16" ht="11.25">
      <c r="A52" s="437"/>
      <c r="B52" s="243" t="s">
        <v>564</v>
      </c>
      <c r="C52" s="923"/>
      <c r="D52" s="18"/>
      <c r="E52" s="574" t="s">
        <v>120</v>
      </c>
      <c r="F52" s="18">
        <f>SUM(I52,K52)</f>
        <v>98</v>
      </c>
      <c r="G52" s="18">
        <f>SUM(J52,L52)</f>
        <v>319</v>
      </c>
      <c r="H52" s="18">
        <f>SUM(F52:G52)</f>
        <v>417</v>
      </c>
      <c r="I52" s="570">
        <v>91</v>
      </c>
      <c r="J52" s="570">
        <v>270</v>
      </c>
      <c r="K52" s="570">
        <v>7</v>
      </c>
      <c r="L52" s="924">
        <v>49</v>
      </c>
      <c r="M52" s="925">
        <v>9</v>
      </c>
      <c r="N52" s="562">
        <v>29</v>
      </c>
      <c r="P52" s="574"/>
    </row>
    <row r="53" spans="1:16" ht="11.25">
      <c r="A53" s="15"/>
      <c r="B53" s="15"/>
      <c r="C53" s="923"/>
      <c r="D53" s="18"/>
      <c r="E53" s="574" t="s">
        <v>121</v>
      </c>
      <c r="F53" s="18">
        <f>SUM(I53,K53)</f>
        <v>0</v>
      </c>
      <c r="G53" s="18">
        <f>SUM(J53,L53)</f>
        <v>3</v>
      </c>
      <c r="H53" s="18">
        <f>SUM(F53:G53)</f>
        <v>3</v>
      </c>
      <c r="I53" s="570">
        <v>0</v>
      </c>
      <c r="J53" s="570">
        <v>3</v>
      </c>
      <c r="K53" s="570">
        <v>0</v>
      </c>
      <c r="L53" s="924">
        <v>0</v>
      </c>
      <c r="M53" s="925">
        <v>0</v>
      </c>
      <c r="N53" s="562">
        <v>0</v>
      </c>
      <c r="P53" s="574"/>
    </row>
    <row r="54" spans="1:16" ht="11.25">
      <c r="A54" s="15"/>
      <c r="B54" s="15"/>
      <c r="C54" s="923"/>
      <c r="D54" s="18"/>
      <c r="E54" s="574" t="s">
        <v>749</v>
      </c>
      <c r="F54" s="18">
        <f>SUM(I54,K54,)</f>
        <v>98</v>
      </c>
      <c r="G54" s="18">
        <f>SUM(J54,L54,)</f>
        <v>322</v>
      </c>
      <c r="H54" s="18">
        <f>SUM(F54:G54)</f>
        <v>420</v>
      </c>
      <c r="I54" s="18">
        <f aca="true" t="shared" si="10" ref="I54:N54">SUM(I52:I53)</f>
        <v>91</v>
      </c>
      <c r="J54" s="18">
        <f t="shared" si="10"/>
        <v>273</v>
      </c>
      <c r="K54" s="18">
        <f t="shared" si="10"/>
        <v>7</v>
      </c>
      <c r="L54" s="25">
        <f t="shared" si="10"/>
        <v>49</v>
      </c>
      <c r="M54" s="25">
        <f t="shared" si="10"/>
        <v>9</v>
      </c>
      <c r="N54" s="18">
        <f t="shared" si="10"/>
        <v>29</v>
      </c>
      <c r="P54" s="574"/>
    </row>
    <row r="55" spans="1:16" ht="5.25" customHeight="1">
      <c r="A55" s="15"/>
      <c r="B55" s="15"/>
      <c r="C55" s="923"/>
      <c r="D55" s="18"/>
      <c r="E55" s="574"/>
      <c r="F55" s="18"/>
      <c r="G55" s="18"/>
      <c r="H55" s="18"/>
      <c r="I55" s="18"/>
      <c r="J55" s="18"/>
      <c r="K55" s="18"/>
      <c r="L55" s="25"/>
      <c r="M55" s="581"/>
      <c r="N55" s="17"/>
      <c r="P55" s="574"/>
    </row>
    <row r="56" spans="1:16" ht="11.25">
      <c r="A56" s="1238" t="s">
        <v>453</v>
      </c>
      <c r="B56" s="1238"/>
      <c r="C56" s="923"/>
      <c r="D56" s="18"/>
      <c r="E56" s="574" t="s">
        <v>120</v>
      </c>
      <c r="F56" s="18">
        <f>SUM(I56,K56)</f>
        <v>1266</v>
      </c>
      <c r="G56" s="18">
        <f>SUM(J56,L56)</f>
        <v>3334</v>
      </c>
      <c r="H56" s="18">
        <f>SUM(F56:G56)</f>
        <v>4600</v>
      </c>
      <c r="I56" s="570">
        <v>1176</v>
      </c>
      <c r="J56" s="570">
        <v>2845</v>
      </c>
      <c r="K56" s="570">
        <v>90</v>
      </c>
      <c r="L56" s="924">
        <v>489</v>
      </c>
      <c r="M56" s="925">
        <v>55</v>
      </c>
      <c r="N56" s="562">
        <v>361</v>
      </c>
      <c r="P56" s="574"/>
    </row>
    <row r="57" spans="1:16" ht="11.25">
      <c r="A57" s="15"/>
      <c r="B57" s="15"/>
      <c r="C57" s="923"/>
      <c r="D57" s="18"/>
      <c r="E57" s="574" t="s">
        <v>121</v>
      </c>
      <c r="F57" s="18">
        <f>SUM(I57,K57)</f>
        <v>45</v>
      </c>
      <c r="G57" s="18">
        <f>SUM(J57,L57)</f>
        <v>95</v>
      </c>
      <c r="H57" s="18">
        <f>SUM(F57:G57)</f>
        <v>140</v>
      </c>
      <c r="I57" s="570">
        <v>43</v>
      </c>
      <c r="J57" s="570">
        <v>81</v>
      </c>
      <c r="K57" s="570">
        <v>2</v>
      </c>
      <c r="L57" s="924">
        <v>14</v>
      </c>
      <c r="M57" s="925">
        <v>0</v>
      </c>
      <c r="N57" s="562">
        <v>0</v>
      </c>
      <c r="P57" s="574"/>
    </row>
    <row r="58" spans="1:16" ht="11.25">
      <c r="A58" s="15"/>
      <c r="B58" s="15"/>
      <c r="C58" s="923"/>
      <c r="D58" s="18"/>
      <c r="E58" s="574" t="s">
        <v>749</v>
      </c>
      <c r="F58" s="18">
        <f>SUM(I58,K58,)</f>
        <v>1311</v>
      </c>
      <c r="G58" s="18">
        <f>SUM(J58,L58,)</f>
        <v>3429</v>
      </c>
      <c r="H58" s="18">
        <f>SUM(F58:G58)</f>
        <v>4740</v>
      </c>
      <c r="I58" s="18">
        <f aca="true" t="shared" si="11" ref="I58:N58">SUM(I56:I57)</f>
        <v>1219</v>
      </c>
      <c r="J58" s="18">
        <f t="shared" si="11"/>
        <v>2926</v>
      </c>
      <c r="K58" s="18">
        <f t="shared" si="11"/>
        <v>92</v>
      </c>
      <c r="L58" s="25">
        <f t="shared" si="11"/>
        <v>503</v>
      </c>
      <c r="M58" s="25">
        <f t="shared" si="11"/>
        <v>55</v>
      </c>
      <c r="N58" s="18">
        <f t="shared" si="11"/>
        <v>361</v>
      </c>
      <c r="P58" s="574"/>
    </row>
    <row r="59" spans="1:16" ht="6" customHeight="1">
      <c r="A59" s="15"/>
      <c r="B59" s="15"/>
      <c r="C59" s="923"/>
      <c r="D59" s="18"/>
      <c r="E59" s="574"/>
      <c r="F59" s="18"/>
      <c r="G59" s="18"/>
      <c r="H59" s="18"/>
      <c r="I59" s="18"/>
      <c r="J59" s="18"/>
      <c r="K59" s="18"/>
      <c r="L59" s="25"/>
      <c r="M59" s="581"/>
      <c r="N59" s="17"/>
      <c r="P59" s="574"/>
    </row>
    <row r="60" spans="1:16" ht="11.25">
      <c r="A60" s="927" t="s">
        <v>778</v>
      </c>
      <c r="B60" s="243" t="s">
        <v>560</v>
      </c>
      <c r="C60" s="923"/>
      <c r="D60" s="18"/>
      <c r="E60" s="574" t="s">
        <v>120</v>
      </c>
      <c r="F60" s="18">
        <f>SUM(I60,K60)</f>
        <v>54</v>
      </c>
      <c r="G60" s="18">
        <f>SUM(J60,L60)</f>
        <v>236</v>
      </c>
      <c r="H60" s="18">
        <f>SUM(F60:G60)</f>
        <v>290</v>
      </c>
      <c r="I60" s="570">
        <v>50</v>
      </c>
      <c r="J60" s="570">
        <v>203</v>
      </c>
      <c r="K60" s="570">
        <v>4</v>
      </c>
      <c r="L60" s="924">
        <v>33</v>
      </c>
      <c r="M60" s="925">
        <v>7</v>
      </c>
      <c r="N60" s="562">
        <v>14</v>
      </c>
      <c r="P60" s="574"/>
    </row>
    <row r="61" spans="1:16" ht="11.25">
      <c r="A61" s="15"/>
      <c r="B61" s="15"/>
      <c r="C61" s="923"/>
      <c r="D61" s="18"/>
      <c r="E61" s="574" t="s">
        <v>121</v>
      </c>
      <c r="F61" s="18">
        <f>SUM(I61,K61)</f>
        <v>10</v>
      </c>
      <c r="G61" s="18">
        <f>SUM(J61,L61)</f>
        <v>27</v>
      </c>
      <c r="H61" s="18">
        <f>SUM(F61:G61)</f>
        <v>37</v>
      </c>
      <c r="I61" s="570">
        <v>9</v>
      </c>
      <c r="J61" s="570">
        <v>23</v>
      </c>
      <c r="K61" s="570">
        <v>1</v>
      </c>
      <c r="L61" s="924">
        <v>4</v>
      </c>
      <c r="M61" s="925">
        <v>0</v>
      </c>
      <c r="N61" s="562">
        <v>0</v>
      </c>
      <c r="P61" s="574"/>
    </row>
    <row r="62" spans="1:16" ht="11.25">
      <c r="A62" s="15"/>
      <c r="B62" s="15"/>
      <c r="C62" s="923"/>
      <c r="D62" s="18"/>
      <c r="E62" s="574" t="s">
        <v>749</v>
      </c>
      <c r="F62" s="18">
        <f>SUM(I62,K62,)</f>
        <v>64</v>
      </c>
      <c r="G62" s="18">
        <f>SUM(J62,L62,)</f>
        <v>263</v>
      </c>
      <c r="H62" s="18">
        <f>SUM(F62:G62)</f>
        <v>327</v>
      </c>
      <c r="I62" s="18">
        <f aca="true" t="shared" si="12" ref="I62:N62">SUM(I60:I61)</f>
        <v>59</v>
      </c>
      <c r="J62" s="18">
        <f t="shared" si="12"/>
        <v>226</v>
      </c>
      <c r="K62" s="18">
        <f t="shared" si="12"/>
        <v>5</v>
      </c>
      <c r="L62" s="25">
        <f t="shared" si="12"/>
        <v>37</v>
      </c>
      <c r="M62" s="25">
        <f t="shared" si="12"/>
        <v>7</v>
      </c>
      <c r="N62" s="18">
        <f t="shared" si="12"/>
        <v>14</v>
      </c>
      <c r="P62" s="574"/>
    </row>
    <row r="63" spans="1:16" ht="6" customHeight="1">
      <c r="A63" s="15"/>
      <c r="B63" s="15"/>
      <c r="C63" s="923"/>
      <c r="D63" s="18"/>
      <c r="E63" s="574"/>
      <c r="F63" s="18"/>
      <c r="G63" s="18"/>
      <c r="H63" s="18"/>
      <c r="I63" s="18"/>
      <c r="J63" s="18"/>
      <c r="K63" s="18"/>
      <c r="L63" s="25"/>
      <c r="M63" s="581"/>
      <c r="N63" s="17"/>
      <c r="P63" s="574"/>
    </row>
    <row r="64" spans="1:16" ht="11.25">
      <c r="A64" s="1238" t="s">
        <v>454</v>
      </c>
      <c r="B64" s="1238"/>
      <c r="C64" s="923"/>
      <c r="D64" s="18"/>
      <c r="E64" s="574" t="s">
        <v>120</v>
      </c>
      <c r="F64" s="18">
        <f>SUM(I64,K64)</f>
        <v>1603</v>
      </c>
      <c r="G64" s="18">
        <f>SUM(J64,L64)</f>
        <v>5204</v>
      </c>
      <c r="H64" s="18">
        <f>SUM(F64:G64)</f>
        <v>6807</v>
      </c>
      <c r="I64" s="570">
        <v>1491</v>
      </c>
      <c r="J64" s="570">
        <v>4380</v>
      </c>
      <c r="K64" s="570">
        <v>112</v>
      </c>
      <c r="L64" s="924">
        <v>824</v>
      </c>
      <c r="M64" s="925">
        <v>73</v>
      </c>
      <c r="N64" s="289">
        <v>539</v>
      </c>
      <c r="P64" s="574"/>
    </row>
    <row r="65" spans="1:16" ht="11.25">
      <c r="A65" s="15"/>
      <c r="B65" s="15"/>
      <c r="C65" s="923"/>
      <c r="D65" s="18"/>
      <c r="E65" s="574" t="s">
        <v>121</v>
      </c>
      <c r="F65" s="18">
        <f>SUM(I65,K65)</f>
        <v>32</v>
      </c>
      <c r="G65" s="18">
        <f>SUM(J65,L65)</f>
        <v>134</v>
      </c>
      <c r="H65" s="18">
        <f>SUM(F65:G65)</f>
        <v>166</v>
      </c>
      <c r="I65" s="570">
        <v>28</v>
      </c>
      <c r="J65" s="570">
        <v>121</v>
      </c>
      <c r="K65" s="570">
        <v>4</v>
      </c>
      <c r="L65" s="924">
        <v>13</v>
      </c>
      <c r="M65" s="925">
        <v>0</v>
      </c>
      <c r="N65" s="289">
        <v>0</v>
      </c>
      <c r="P65" s="574"/>
    </row>
    <row r="66" spans="1:14" ht="11.25">
      <c r="A66" s="15"/>
      <c r="B66" s="15"/>
      <c r="C66" s="923"/>
      <c r="D66" s="18"/>
      <c r="E66" s="574" t="s">
        <v>749</v>
      </c>
      <c r="F66" s="18">
        <f>SUM(I66,K66,)</f>
        <v>1635</v>
      </c>
      <c r="G66" s="18">
        <f>SUM(J66,L66,)</f>
        <v>5338</v>
      </c>
      <c r="H66" s="18">
        <f>SUM(F66:G66)</f>
        <v>6973</v>
      </c>
      <c r="I66" s="18">
        <f aca="true" t="shared" si="13" ref="I66:N66">SUM(I64:I65)</f>
        <v>1519</v>
      </c>
      <c r="J66" s="18">
        <f t="shared" si="13"/>
        <v>4501</v>
      </c>
      <c r="K66" s="18">
        <f t="shared" si="13"/>
        <v>116</v>
      </c>
      <c r="L66" s="25">
        <f t="shared" si="13"/>
        <v>837</v>
      </c>
      <c r="M66" s="25">
        <f t="shared" si="13"/>
        <v>73</v>
      </c>
      <c r="N66" s="18">
        <f t="shared" si="13"/>
        <v>539</v>
      </c>
    </row>
    <row r="67" spans="1:14" ht="5.25" customHeight="1">
      <c r="A67" s="15"/>
      <c r="B67" s="15"/>
      <c r="C67" s="923"/>
      <c r="D67" s="18"/>
      <c r="E67" s="574"/>
      <c r="F67" s="18"/>
      <c r="G67" s="18"/>
      <c r="H67" s="18"/>
      <c r="I67" s="18"/>
      <c r="J67" s="18"/>
      <c r="K67" s="18"/>
      <c r="L67" s="25"/>
      <c r="M67" s="581"/>
      <c r="N67" s="17"/>
    </row>
    <row r="68" spans="1:16" ht="11.25">
      <c r="A68" s="927" t="s">
        <v>778</v>
      </c>
      <c r="B68" s="243" t="s">
        <v>559</v>
      </c>
      <c r="C68" s="923"/>
      <c r="D68" s="18"/>
      <c r="E68" s="574" t="s">
        <v>120</v>
      </c>
      <c r="F68" s="18">
        <f>SUM(I68,K68)</f>
        <v>154</v>
      </c>
      <c r="G68" s="18">
        <f>SUM(J68,L68)</f>
        <v>751</v>
      </c>
      <c r="H68" s="18">
        <f>SUM(F68:G68)</f>
        <v>905</v>
      </c>
      <c r="I68" s="570">
        <v>144</v>
      </c>
      <c r="J68" s="570">
        <v>635</v>
      </c>
      <c r="K68" s="570">
        <v>10</v>
      </c>
      <c r="L68" s="924">
        <v>116</v>
      </c>
      <c r="M68" s="925">
        <v>5</v>
      </c>
      <c r="N68" s="562">
        <v>77</v>
      </c>
      <c r="P68" s="574"/>
    </row>
    <row r="69" spans="1:14" ht="11.25">
      <c r="A69" s="17"/>
      <c r="B69" s="17"/>
      <c r="C69" s="923"/>
      <c r="D69" s="18"/>
      <c r="E69" s="574" t="s">
        <v>121</v>
      </c>
      <c r="F69" s="18">
        <f>SUM(I69,K69)</f>
        <v>10</v>
      </c>
      <c r="G69" s="18">
        <f>SUM(J69,L69)</f>
        <v>32</v>
      </c>
      <c r="H69" s="18">
        <f>SUM(F69:G69)</f>
        <v>42</v>
      </c>
      <c r="I69" s="570">
        <v>9</v>
      </c>
      <c r="J69" s="570">
        <v>28</v>
      </c>
      <c r="K69" s="570">
        <v>1</v>
      </c>
      <c r="L69" s="924">
        <v>4</v>
      </c>
      <c r="M69" s="925">
        <v>0</v>
      </c>
      <c r="N69" s="562">
        <v>0</v>
      </c>
    </row>
    <row r="70" spans="1:14" ht="11.25">
      <c r="A70" s="17"/>
      <c r="B70" s="17"/>
      <c r="C70" s="923"/>
      <c r="D70" s="18"/>
      <c r="E70" s="574" t="s">
        <v>749</v>
      </c>
      <c r="F70" s="18">
        <f>SUM(I70,K70,)</f>
        <v>164</v>
      </c>
      <c r="G70" s="18">
        <f>SUM(J70,L70,)</f>
        <v>783</v>
      </c>
      <c r="H70" s="18">
        <f>SUM(F70:G70)</f>
        <v>947</v>
      </c>
      <c r="I70" s="18">
        <f aca="true" t="shared" si="14" ref="I70:N70">SUM(I68:I69)</f>
        <v>153</v>
      </c>
      <c r="J70" s="18">
        <f t="shared" si="14"/>
        <v>663</v>
      </c>
      <c r="K70" s="18">
        <f t="shared" si="14"/>
        <v>11</v>
      </c>
      <c r="L70" s="25">
        <f t="shared" si="14"/>
        <v>120</v>
      </c>
      <c r="M70" s="25">
        <f t="shared" si="14"/>
        <v>5</v>
      </c>
      <c r="N70" s="18">
        <f t="shared" si="14"/>
        <v>77</v>
      </c>
    </row>
    <row r="71" spans="1:14" ht="6" customHeight="1">
      <c r="A71" s="17"/>
      <c r="B71" s="17"/>
      <c r="C71" s="923"/>
      <c r="D71" s="18"/>
      <c r="E71" s="574"/>
      <c r="F71" s="18"/>
      <c r="G71" s="18"/>
      <c r="H71" s="18"/>
      <c r="I71" s="18"/>
      <c r="J71" s="18"/>
      <c r="K71" s="18"/>
      <c r="L71" s="25"/>
      <c r="M71" s="581"/>
      <c r="N71" s="17"/>
    </row>
    <row r="72" spans="1:14" ht="11.25">
      <c r="A72" s="1420" t="s">
        <v>751</v>
      </c>
      <c r="B72" s="1420"/>
      <c r="C72" s="923"/>
      <c r="D72" s="18"/>
      <c r="E72" s="20" t="s">
        <v>120</v>
      </c>
      <c r="F72" s="571">
        <f aca="true" t="shared" si="15" ref="F72:N72">SUM(F12,F24,F28,F36,F40,F56,F64)</f>
        <v>9978</v>
      </c>
      <c r="G72" s="571">
        <f t="shared" si="15"/>
        <v>32416</v>
      </c>
      <c r="H72" s="571">
        <f t="shared" si="15"/>
        <v>42394</v>
      </c>
      <c r="I72" s="571">
        <f t="shared" si="15"/>
        <v>9271</v>
      </c>
      <c r="J72" s="571">
        <f t="shared" si="15"/>
        <v>27543</v>
      </c>
      <c r="K72" s="571">
        <f t="shared" si="15"/>
        <v>707</v>
      </c>
      <c r="L72" s="928">
        <f t="shared" si="15"/>
        <v>4873</v>
      </c>
      <c r="M72" s="928">
        <f t="shared" si="15"/>
        <v>557</v>
      </c>
      <c r="N72" s="571">
        <f t="shared" si="15"/>
        <v>3300</v>
      </c>
    </row>
    <row r="73" spans="1:14" ht="11.25">
      <c r="A73" s="574"/>
      <c r="B73" s="574"/>
      <c r="C73" s="923"/>
      <c r="D73" s="18"/>
      <c r="E73" s="20" t="s">
        <v>121</v>
      </c>
      <c r="F73" s="571">
        <f aca="true" t="shared" si="16" ref="F73:N73">SUM(F13,F25,F29,F37,F41,F57,F65)</f>
        <v>435</v>
      </c>
      <c r="G73" s="571">
        <f t="shared" si="16"/>
        <v>1356</v>
      </c>
      <c r="H73" s="571">
        <f t="shared" si="16"/>
        <v>1791</v>
      </c>
      <c r="I73" s="571">
        <f t="shared" si="16"/>
        <v>388</v>
      </c>
      <c r="J73" s="571">
        <f t="shared" si="16"/>
        <v>1189</v>
      </c>
      <c r="K73" s="571">
        <f t="shared" si="16"/>
        <v>47</v>
      </c>
      <c r="L73" s="928">
        <f t="shared" si="16"/>
        <v>167</v>
      </c>
      <c r="M73" s="928">
        <f t="shared" si="16"/>
        <v>0</v>
      </c>
      <c r="N73" s="571">
        <f t="shared" si="16"/>
        <v>1</v>
      </c>
    </row>
    <row r="74" spans="1:14" ht="11.25">
      <c r="A74" s="574"/>
      <c r="B74" s="574"/>
      <c r="C74" s="923"/>
      <c r="D74" s="18"/>
      <c r="E74" s="20" t="s">
        <v>405</v>
      </c>
      <c r="F74" s="571">
        <f aca="true" t="shared" si="17" ref="F74:N74">SUM(F14,F26,F30,F38,F42,F58,F66)</f>
        <v>10413</v>
      </c>
      <c r="G74" s="571">
        <f t="shared" si="17"/>
        <v>33772</v>
      </c>
      <c r="H74" s="571">
        <f t="shared" si="17"/>
        <v>44185</v>
      </c>
      <c r="I74" s="571">
        <f t="shared" si="17"/>
        <v>9659</v>
      </c>
      <c r="J74" s="571">
        <f t="shared" si="17"/>
        <v>28732</v>
      </c>
      <c r="K74" s="571">
        <f t="shared" si="17"/>
        <v>754</v>
      </c>
      <c r="L74" s="928">
        <f t="shared" si="17"/>
        <v>5040</v>
      </c>
      <c r="M74" s="928">
        <f t="shared" si="17"/>
        <v>557</v>
      </c>
      <c r="N74" s="571">
        <f t="shared" si="17"/>
        <v>3301</v>
      </c>
    </row>
    <row r="75" spans="1:14" ht="6" customHeight="1">
      <c r="A75" s="574"/>
      <c r="B75" s="574"/>
      <c r="C75" s="923"/>
      <c r="D75" s="18"/>
      <c r="E75" s="574"/>
      <c r="F75" s="18"/>
      <c r="G75" s="18"/>
      <c r="H75" s="18"/>
      <c r="I75" s="18"/>
      <c r="J75" s="18"/>
      <c r="K75" s="18"/>
      <c r="L75" s="25"/>
      <c r="M75" s="581"/>
      <c r="N75" s="17"/>
    </row>
    <row r="76" spans="1:16" ht="11.25">
      <c r="A76" s="1615" t="s">
        <v>435</v>
      </c>
      <c r="B76" s="1615"/>
      <c r="C76" s="923"/>
      <c r="D76" s="18"/>
      <c r="E76" s="574" t="s">
        <v>120</v>
      </c>
      <c r="F76" s="18">
        <v>10548</v>
      </c>
      <c r="G76" s="18">
        <v>32955</v>
      </c>
      <c r="H76" s="18">
        <v>43503</v>
      </c>
      <c r="I76" s="18">
        <v>9828</v>
      </c>
      <c r="J76" s="18">
        <v>27924</v>
      </c>
      <c r="K76" s="18">
        <v>720</v>
      </c>
      <c r="L76" s="25">
        <v>5031</v>
      </c>
      <c r="M76" s="581">
        <v>518</v>
      </c>
      <c r="N76" s="17">
        <v>3219</v>
      </c>
      <c r="P76" s="574"/>
    </row>
    <row r="77" spans="1:16" ht="11.25">
      <c r="A77" s="574"/>
      <c r="B77" s="574"/>
      <c r="C77" s="923"/>
      <c r="D77" s="18"/>
      <c r="E77" s="574" t="s">
        <v>121</v>
      </c>
      <c r="F77" s="18">
        <v>414</v>
      </c>
      <c r="G77" s="18">
        <v>1283</v>
      </c>
      <c r="H77" s="18">
        <v>1697</v>
      </c>
      <c r="I77" s="18">
        <v>374</v>
      </c>
      <c r="J77" s="18">
        <v>1132</v>
      </c>
      <c r="K77" s="18">
        <v>40</v>
      </c>
      <c r="L77" s="25">
        <v>151</v>
      </c>
      <c r="M77" s="581">
        <v>0</v>
      </c>
      <c r="N77" s="17">
        <v>0</v>
      </c>
      <c r="P77" s="574"/>
    </row>
    <row r="78" spans="1:16" ht="11.25">
      <c r="A78" s="17"/>
      <c r="B78" s="17"/>
      <c r="C78" s="923"/>
      <c r="D78" s="18"/>
      <c r="E78" s="574" t="s">
        <v>405</v>
      </c>
      <c r="F78" s="18">
        <v>10962</v>
      </c>
      <c r="G78" s="18">
        <v>34238</v>
      </c>
      <c r="H78" s="18">
        <v>45200</v>
      </c>
      <c r="I78" s="18">
        <v>10202</v>
      </c>
      <c r="J78" s="18">
        <v>29056</v>
      </c>
      <c r="K78" s="18">
        <v>760</v>
      </c>
      <c r="L78" s="25">
        <v>5182</v>
      </c>
      <c r="M78" s="25">
        <v>518</v>
      </c>
      <c r="N78" s="18">
        <v>3219</v>
      </c>
      <c r="P78" s="574"/>
    </row>
    <row r="79" spans="1:14" ht="6" customHeight="1">
      <c r="A79" s="580" t="s">
        <v>408</v>
      </c>
      <c r="B79" s="17"/>
      <c r="C79" s="574"/>
      <c r="D79" s="574"/>
      <c r="E79" s="574"/>
      <c r="F79" s="574"/>
      <c r="G79" s="574"/>
      <c r="H79" s="574"/>
      <c r="I79" s="574"/>
      <c r="J79" s="574"/>
      <c r="K79" s="574"/>
      <c r="L79" s="574"/>
      <c r="M79" s="17"/>
      <c r="N79" s="17"/>
    </row>
    <row r="80" spans="1:14" ht="11.25">
      <c r="A80" s="1463" t="s">
        <v>125</v>
      </c>
      <c r="B80" s="1463"/>
      <c r="C80" s="1463"/>
      <c r="D80" s="1463"/>
      <c r="E80" s="1463"/>
      <c r="F80" s="1463"/>
      <c r="G80" s="1463"/>
      <c r="H80" s="1463"/>
      <c r="I80" s="1463"/>
      <c r="J80" s="1463"/>
      <c r="K80" s="1463"/>
      <c r="L80" s="1463"/>
      <c r="M80" s="1463"/>
      <c r="N80" s="1463"/>
    </row>
    <row r="81" spans="1:14" ht="11.25">
      <c r="A81" s="1463"/>
      <c r="B81" s="1463"/>
      <c r="C81" s="1463"/>
      <c r="D81" s="1463"/>
      <c r="E81" s="1463"/>
      <c r="F81" s="1463"/>
      <c r="G81" s="1463"/>
      <c r="H81" s="1463"/>
      <c r="I81" s="1463"/>
      <c r="J81" s="1463"/>
      <c r="K81" s="1463"/>
      <c r="L81" s="1463"/>
      <c r="M81" s="1463"/>
      <c r="N81" s="1463"/>
    </row>
    <row r="82" spans="1:14" ht="11.25">
      <c r="A82" s="1463"/>
      <c r="B82" s="1463"/>
      <c r="C82" s="1463"/>
      <c r="D82" s="1463"/>
      <c r="E82" s="1463"/>
      <c r="F82" s="1463"/>
      <c r="G82" s="1463"/>
      <c r="H82" s="1463"/>
      <c r="I82" s="1463"/>
      <c r="J82" s="1463"/>
      <c r="K82" s="1463"/>
      <c r="L82" s="1463"/>
      <c r="M82" s="1463"/>
      <c r="N82" s="1463"/>
    </row>
    <row r="83" spans="1:14" ht="11.25">
      <c r="A83" s="1463"/>
      <c r="B83" s="1463"/>
      <c r="C83" s="1463"/>
      <c r="D83" s="1463"/>
      <c r="E83" s="1463"/>
      <c r="F83" s="1463"/>
      <c r="G83" s="1463"/>
      <c r="H83" s="1463"/>
      <c r="I83" s="1463"/>
      <c r="J83" s="1463"/>
      <c r="K83" s="1463"/>
      <c r="L83" s="1463"/>
      <c r="M83" s="1463"/>
      <c r="N83" s="1463"/>
    </row>
    <row r="84" spans="1:14" ht="11.25">
      <c r="A84" s="1463"/>
      <c r="B84" s="1463"/>
      <c r="C84" s="1463"/>
      <c r="D84" s="1463"/>
      <c r="E84" s="1463"/>
      <c r="F84" s="1463"/>
      <c r="G84" s="1463"/>
      <c r="H84" s="1463"/>
      <c r="I84" s="1463"/>
      <c r="J84" s="1463"/>
      <c r="K84" s="1463"/>
      <c r="L84" s="1463"/>
      <c r="M84" s="1463"/>
      <c r="N84" s="1463"/>
    </row>
  </sheetData>
  <sheetProtection/>
  <mergeCells count="26">
    <mergeCell ref="A80:N84"/>
    <mergeCell ref="D5:E10"/>
    <mergeCell ref="C5:C10"/>
    <mergeCell ref="F5:H8"/>
    <mergeCell ref="I6:J8"/>
    <mergeCell ref="K6:L8"/>
    <mergeCell ref="M6:N8"/>
    <mergeCell ref="F9:F10"/>
    <mergeCell ref="G9:G10"/>
    <mergeCell ref="M9:M10"/>
    <mergeCell ref="N9:N10"/>
    <mergeCell ref="H9:H10"/>
    <mergeCell ref="I9:I10"/>
    <mergeCell ref="J9:J10"/>
    <mergeCell ref="K9:K10"/>
    <mergeCell ref="L9:L10"/>
    <mergeCell ref="A5:B10"/>
    <mergeCell ref="A72:B72"/>
    <mergeCell ref="A76:B76"/>
    <mergeCell ref="A36:B36"/>
    <mergeCell ref="A40:B40"/>
    <mergeCell ref="A56:B56"/>
    <mergeCell ref="A12:B12"/>
    <mergeCell ref="A24:B24"/>
    <mergeCell ref="A28:B28"/>
    <mergeCell ref="A64:B64"/>
  </mergeCells>
  <printOptions/>
  <pageMargins left="0.5118110236220472" right="0.5118110236220472" top="0.5118110236220472" bottom="0.3937007874015748"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AK78"/>
  <sheetViews>
    <sheetView workbookViewId="0" topLeftCell="A1">
      <selection activeCell="S29" sqref="S29"/>
    </sheetView>
  </sheetViews>
  <sheetFormatPr defaultColWidth="12" defaultRowHeight="11.25"/>
  <cols>
    <col min="1" max="1" width="3.83203125" style="932" customWidth="1"/>
    <col min="2" max="2" width="13.66015625" style="932" customWidth="1"/>
    <col min="3" max="4" width="1.0078125" style="932" customWidth="1"/>
    <col min="5" max="5" width="11.33203125" style="932" customWidth="1"/>
    <col min="6" max="6" width="9.16015625" style="932" customWidth="1"/>
    <col min="7" max="16" width="7.83203125" style="932" customWidth="1"/>
    <col min="17" max="37" width="13.33203125" style="929" customWidth="1"/>
    <col min="38" max="16384" width="13.33203125" style="932" customWidth="1"/>
  </cols>
  <sheetData>
    <row r="1" spans="1:16" ht="12.75">
      <c r="A1" s="929"/>
      <c r="B1" s="930"/>
      <c r="C1" s="929"/>
      <c r="D1" s="929"/>
      <c r="E1" s="929"/>
      <c r="F1" s="929"/>
      <c r="G1" s="929"/>
      <c r="H1" s="929"/>
      <c r="I1" s="929"/>
      <c r="J1" s="929"/>
      <c r="K1" s="929"/>
      <c r="L1" s="929"/>
      <c r="M1" s="929"/>
      <c r="N1" s="929"/>
      <c r="O1" s="929"/>
      <c r="P1" s="931" t="s">
        <v>126</v>
      </c>
    </row>
    <row r="2" spans="1:16" ht="6" customHeight="1">
      <c r="A2" s="929"/>
      <c r="B2" s="929"/>
      <c r="C2" s="929"/>
      <c r="D2" s="929"/>
      <c r="E2" s="929"/>
      <c r="F2" s="929"/>
      <c r="G2" s="929"/>
      <c r="H2" s="929"/>
      <c r="I2" s="929"/>
      <c r="J2" s="929"/>
      <c r="K2" s="929"/>
      <c r="L2" s="929"/>
      <c r="M2" s="929"/>
      <c r="N2" s="929"/>
      <c r="O2" s="929"/>
      <c r="P2" s="933"/>
    </row>
    <row r="3" spans="1:16" ht="12.75" customHeight="1">
      <c r="A3" s="1120" t="s">
        <v>127</v>
      </c>
      <c r="B3" s="1120"/>
      <c r="C3" s="1120"/>
      <c r="D3" s="1120"/>
      <c r="E3" s="1120"/>
      <c r="F3" s="1120"/>
      <c r="G3" s="1120"/>
      <c r="H3" s="1120"/>
      <c r="I3" s="1120"/>
      <c r="J3" s="1120"/>
      <c r="K3" s="1120"/>
      <c r="L3" s="1120"/>
      <c r="M3" s="1120"/>
      <c r="N3" s="1120"/>
      <c r="O3" s="1120"/>
      <c r="P3" s="1120"/>
    </row>
    <row r="4" spans="1:17" ht="12.75" customHeight="1">
      <c r="A4" s="1120" t="s">
        <v>128</v>
      </c>
      <c r="B4" s="1120"/>
      <c r="C4" s="1120"/>
      <c r="D4" s="1120"/>
      <c r="E4" s="1120"/>
      <c r="F4" s="1120"/>
      <c r="G4" s="1120"/>
      <c r="H4" s="1120"/>
      <c r="I4" s="1120"/>
      <c r="J4" s="1120"/>
      <c r="K4" s="1120"/>
      <c r="L4" s="1120"/>
      <c r="M4" s="1120"/>
      <c r="N4" s="1120"/>
      <c r="O4" s="1120"/>
      <c r="P4" s="1120"/>
      <c r="Q4" s="934"/>
    </row>
    <row r="5" spans="1:16" ht="6" customHeight="1">
      <c r="A5" s="929"/>
      <c r="B5" s="929"/>
      <c r="C5" s="929"/>
      <c r="D5" s="929"/>
      <c r="E5" s="929"/>
      <c r="F5" s="929"/>
      <c r="G5" s="929"/>
      <c r="H5" s="929"/>
      <c r="I5" s="929"/>
      <c r="J5" s="929"/>
      <c r="K5" s="929"/>
      <c r="L5" s="929"/>
      <c r="M5" s="929"/>
      <c r="N5" s="929"/>
      <c r="O5" s="929"/>
      <c r="P5" s="934"/>
    </row>
    <row r="6" spans="1:37" s="937" customFormat="1" ht="12.75" customHeight="1">
      <c r="A6" s="1619" t="s">
        <v>552</v>
      </c>
      <c r="B6" s="1619"/>
      <c r="C6" s="1623"/>
      <c r="D6" s="1626" t="s">
        <v>936</v>
      </c>
      <c r="E6" s="1627"/>
      <c r="F6" s="1632" t="s">
        <v>134</v>
      </c>
      <c r="G6" s="1635" t="s">
        <v>129</v>
      </c>
      <c r="H6" s="1636"/>
      <c r="I6" s="1636"/>
      <c r="J6" s="1636"/>
      <c r="K6" s="1636"/>
      <c r="L6" s="1636"/>
      <c r="M6" s="1636"/>
      <c r="N6" s="1636"/>
      <c r="O6" s="1636"/>
      <c r="P6" s="1636"/>
      <c r="Q6" s="935"/>
      <c r="R6" s="936"/>
      <c r="S6" s="936"/>
      <c r="T6" s="936"/>
      <c r="U6" s="936"/>
      <c r="V6" s="936"/>
      <c r="W6" s="936"/>
      <c r="X6" s="936"/>
      <c r="Y6" s="936"/>
      <c r="Z6" s="936"/>
      <c r="AA6" s="936"/>
      <c r="AB6" s="936"/>
      <c r="AC6" s="936"/>
      <c r="AD6" s="936"/>
      <c r="AE6" s="936"/>
      <c r="AF6" s="936"/>
      <c r="AG6" s="936"/>
      <c r="AH6" s="936"/>
      <c r="AI6" s="936"/>
      <c r="AJ6" s="936"/>
      <c r="AK6" s="936"/>
    </row>
    <row r="7" spans="1:37" s="937" customFormat="1" ht="11.25">
      <c r="A7" s="1620"/>
      <c r="B7" s="1621"/>
      <c r="C7" s="1624"/>
      <c r="D7" s="1628"/>
      <c r="E7" s="1629"/>
      <c r="F7" s="1633"/>
      <c r="G7" s="1632" t="s">
        <v>130</v>
      </c>
      <c r="H7" s="1632">
        <v>25</v>
      </c>
      <c r="I7" s="1632">
        <v>30</v>
      </c>
      <c r="J7" s="1632">
        <v>35</v>
      </c>
      <c r="K7" s="1632">
        <v>40</v>
      </c>
      <c r="L7" s="1632">
        <v>45</v>
      </c>
      <c r="M7" s="1632">
        <v>50</v>
      </c>
      <c r="N7" s="1632">
        <v>55</v>
      </c>
      <c r="O7" s="1632">
        <v>60</v>
      </c>
      <c r="P7" s="1626" t="s">
        <v>131</v>
      </c>
      <c r="Q7" s="935"/>
      <c r="R7" s="936"/>
      <c r="S7" s="936"/>
      <c r="T7" s="936"/>
      <c r="U7" s="936"/>
      <c r="V7" s="936"/>
      <c r="W7" s="936"/>
      <c r="X7" s="936"/>
      <c r="Y7" s="936"/>
      <c r="Z7" s="936"/>
      <c r="AA7" s="936"/>
      <c r="AB7" s="936"/>
      <c r="AC7" s="936"/>
      <c r="AD7" s="936"/>
      <c r="AE7" s="936"/>
      <c r="AF7" s="936"/>
      <c r="AG7" s="936"/>
      <c r="AH7" s="936"/>
      <c r="AI7" s="936"/>
      <c r="AJ7" s="936"/>
      <c r="AK7" s="936"/>
    </row>
    <row r="8" spans="1:37" s="937" customFormat="1" ht="10.5" customHeight="1">
      <c r="A8" s="1620"/>
      <c r="B8" s="1621"/>
      <c r="C8" s="1624"/>
      <c r="D8" s="1628"/>
      <c r="E8" s="1629"/>
      <c r="F8" s="1633"/>
      <c r="G8" s="1633"/>
      <c r="H8" s="1634"/>
      <c r="I8" s="1634"/>
      <c r="J8" s="1634"/>
      <c r="K8" s="1634"/>
      <c r="L8" s="1634"/>
      <c r="M8" s="1634"/>
      <c r="N8" s="1634"/>
      <c r="O8" s="1634"/>
      <c r="P8" s="1628"/>
      <c r="Q8" s="935"/>
      <c r="R8" s="936"/>
      <c r="S8" s="936"/>
      <c r="T8" s="936"/>
      <c r="U8" s="936"/>
      <c r="V8" s="936"/>
      <c r="W8" s="936"/>
      <c r="X8" s="936"/>
      <c r="Y8" s="936"/>
      <c r="Z8" s="936"/>
      <c r="AA8" s="936"/>
      <c r="AB8" s="936"/>
      <c r="AC8" s="936"/>
      <c r="AD8" s="936"/>
      <c r="AE8" s="936"/>
      <c r="AF8" s="936"/>
      <c r="AG8" s="936"/>
      <c r="AH8" s="936"/>
      <c r="AI8" s="936"/>
      <c r="AJ8" s="936"/>
      <c r="AK8" s="936"/>
    </row>
    <row r="9" spans="1:37" s="937" customFormat="1" ht="12" customHeight="1">
      <c r="A9" s="1620"/>
      <c r="B9" s="1621"/>
      <c r="C9" s="1624"/>
      <c r="D9" s="1628"/>
      <c r="E9" s="1629"/>
      <c r="F9" s="1633"/>
      <c r="G9" s="1633"/>
      <c r="H9" s="1635" t="s">
        <v>132</v>
      </c>
      <c r="I9" s="1636"/>
      <c r="J9" s="1636"/>
      <c r="K9" s="1636"/>
      <c r="L9" s="1636"/>
      <c r="M9" s="1636"/>
      <c r="N9" s="1636"/>
      <c r="O9" s="1637"/>
      <c r="P9" s="1628"/>
      <c r="Q9" s="935"/>
      <c r="R9" s="936"/>
      <c r="S9" s="936"/>
      <c r="T9" s="936"/>
      <c r="U9" s="936"/>
      <c r="V9" s="936"/>
      <c r="W9" s="936"/>
      <c r="X9" s="936"/>
      <c r="Y9" s="936"/>
      <c r="Z9" s="936"/>
      <c r="AA9" s="936"/>
      <c r="AB9" s="936"/>
      <c r="AC9" s="936"/>
      <c r="AD9" s="936"/>
      <c r="AE9" s="936"/>
      <c r="AF9" s="936"/>
      <c r="AG9" s="936"/>
      <c r="AH9" s="936"/>
      <c r="AI9" s="936"/>
      <c r="AJ9" s="936"/>
      <c r="AK9" s="936"/>
    </row>
    <row r="10" spans="1:37" s="937" customFormat="1" ht="11.25">
      <c r="A10" s="1620"/>
      <c r="B10" s="1621"/>
      <c r="C10" s="1624"/>
      <c r="D10" s="1628"/>
      <c r="E10" s="1629"/>
      <c r="F10" s="1633"/>
      <c r="G10" s="1633"/>
      <c r="H10" s="1632">
        <v>30</v>
      </c>
      <c r="I10" s="1632">
        <v>35</v>
      </c>
      <c r="J10" s="1632">
        <v>40</v>
      </c>
      <c r="K10" s="1632">
        <v>45</v>
      </c>
      <c r="L10" s="1632">
        <v>50</v>
      </c>
      <c r="M10" s="1632">
        <v>55</v>
      </c>
      <c r="N10" s="1632">
        <v>60</v>
      </c>
      <c r="O10" s="1632">
        <v>65</v>
      </c>
      <c r="P10" s="1628"/>
      <c r="Q10" s="935"/>
      <c r="R10" s="936"/>
      <c r="S10" s="936"/>
      <c r="T10" s="936"/>
      <c r="U10" s="936"/>
      <c r="V10" s="936"/>
      <c r="W10" s="936"/>
      <c r="X10" s="936"/>
      <c r="Y10" s="936"/>
      <c r="Z10" s="936"/>
      <c r="AA10" s="936"/>
      <c r="AB10" s="936"/>
      <c r="AC10" s="936"/>
      <c r="AD10" s="936"/>
      <c r="AE10" s="936"/>
      <c r="AF10" s="936"/>
      <c r="AG10" s="936"/>
      <c r="AH10" s="936"/>
      <c r="AI10" s="936"/>
      <c r="AJ10" s="936"/>
      <c r="AK10" s="936"/>
    </row>
    <row r="11" spans="1:37" s="937" customFormat="1" ht="12" customHeight="1">
      <c r="A11" s="1622"/>
      <c r="B11" s="1622"/>
      <c r="C11" s="1625"/>
      <c r="D11" s="1630"/>
      <c r="E11" s="1631"/>
      <c r="F11" s="1634"/>
      <c r="G11" s="1634"/>
      <c r="H11" s="1634"/>
      <c r="I11" s="1634"/>
      <c r="J11" s="1634"/>
      <c r="K11" s="1634"/>
      <c r="L11" s="1634"/>
      <c r="M11" s="1634"/>
      <c r="N11" s="1634"/>
      <c r="O11" s="1634"/>
      <c r="P11" s="1630"/>
      <c r="Q11" s="935"/>
      <c r="R11" s="936"/>
      <c r="S11" s="936"/>
      <c r="T11" s="936"/>
      <c r="U11" s="936"/>
      <c r="V11" s="936"/>
      <c r="W11" s="936"/>
      <c r="X11" s="936"/>
      <c r="Y11" s="936"/>
      <c r="Z11" s="936"/>
      <c r="AA11" s="936"/>
      <c r="AB11" s="936"/>
      <c r="AC11" s="936"/>
      <c r="AD11" s="936"/>
      <c r="AE11" s="936"/>
      <c r="AF11" s="936"/>
      <c r="AG11" s="936"/>
      <c r="AH11" s="936"/>
      <c r="AI11" s="936"/>
      <c r="AJ11" s="936"/>
      <c r="AK11" s="936"/>
    </row>
    <row r="12" spans="1:37" s="937" customFormat="1" ht="6" customHeight="1">
      <c r="A12" s="938"/>
      <c r="B12" s="938"/>
      <c r="C12" s="938"/>
      <c r="D12" s="939"/>
      <c r="E12" s="938"/>
      <c r="F12" s="939"/>
      <c r="G12" s="939"/>
      <c r="H12" s="939"/>
      <c r="I12" s="939"/>
      <c r="J12" s="939"/>
      <c r="K12" s="939"/>
      <c r="L12" s="939"/>
      <c r="M12" s="939"/>
      <c r="N12" s="939"/>
      <c r="O12" s="939"/>
      <c r="P12" s="939"/>
      <c r="Q12" s="936"/>
      <c r="R12" s="936"/>
      <c r="S12" s="936"/>
      <c r="T12" s="936"/>
      <c r="U12" s="936"/>
      <c r="V12" s="936"/>
      <c r="W12" s="936"/>
      <c r="X12" s="936"/>
      <c r="Y12" s="936"/>
      <c r="Z12" s="936"/>
      <c r="AA12" s="936"/>
      <c r="AB12" s="936"/>
      <c r="AC12" s="936"/>
      <c r="AD12" s="936"/>
      <c r="AE12" s="936"/>
      <c r="AF12" s="936"/>
      <c r="AG12" s="936"/>
      <c r="AH12" s="936"/>
      <c r="AI12" s="936"/>
      <c r="AJ12" s="936"/>
      <c r="AK12" s="936"/>
    </row>
    <row r="13" spans="1:37" s="937" customFormat="1" ht="12.75">
      <c r="A13" s="1238" t="s">
        <v>448</v>
      </c>
      <c r="B13" s="1238"/>
      <c r="C13" s="935"/>
      <c r="D13" s="940"/>
      <c r="E13" s="935" t="s">
        <v>513</v>
      </c>
      <c r="F13" s="941">
        <f>SUM(G13:P13)</f>
        <v>2684</v>
      </c>
      <c r="G13" s="942">
        <v>3</v>
      </c>
      <c r="H13" s="942">
        <v>106</v>
      </c>
      <c r="I13" s="942">
        <v>264</v>
      </c>
      <c r="J13" s="942">
        <v>393</v>
      </c>
      <c r="K13" s="942">
        <v>380</v>
      </c>
      <c r="L13" s="942">
        <v>249</v>
      </c>
      <c r="M13" s="942">
        <v>295</v>
      </c>
      <c r="N13" s="942">
        <v>563</v>
      </c>
      <c r="O13" s="942">
        <v>425</v>
      </c>
      <c r="P13" s="942">
        <v>6</v>
      </c>
      <c r="Q13" s="936"/>
      <c r="R13" s="933"/>
      <c r="S13" s="936"/>
      <c r="T13" s="936"/>
      <c r="U13" s="936"/>
      <c r="V13" s="936"/>
      <c r="W13" s="936"/>
      <c r="X13" s="936"/>
      <c r="Y13" s="936"/>
      <c r="Z13" s="936"/>
      <c r="AA13" s="936"/>
      <c r="AB13" s="936"/>
      <c r="AC13" s="936"/>
      <c r="AD13" s="936"/>
      <c r="AE13" s="936"/>
      <c r="AF13" s="936"/>
      <c r="AG13" s="936"/>
      <c r="AH13" s="936"/>
      <c r="AI13" s="936"/>
      <c r="AJ13" s="936"/>
      <c r="AK13" s="936"/>
    </row>
    <row r="14" spans="1:37" s="937" customFormat="1" ht="11.25">
      <c r="A14" s="15"/>
      <c r="B14" s="15"/>
      <c r="C14" s="936"/>
      <c r="D14" s="940"/>
      <c r="E14" s="935" t="s">
        <v>406</v>
      </c>
      <c r="F14" s="941">
        <f>SUM(G14:P14)</f>
        <v>11706</v>
      </c>
      <c r="G14" s="942">
        <v>73</v>
      </c>
      <c r="H14" s="942">
        <v>1463</v>
      </c>
      <c r="I14" s="942">
        <v>1580</v>
      </c>
      <c r="J14" s="942">
        <v>1391</v>
      </c>
      <c r="K14" s="942">
        <v>1388</v>
      </c>
      <c r="L14" s="942">
        <v>1266</v>
      </c>
      <c r="M14" s="942">
        <v>1597</v>
      </c>
      <c r="N14" s="942">
        <v>2036</v>
      </c>
      <c r="O14" s="942">
        <v>902</v>
      </c>
      <c r="P14" s="942">
        <v>10</v>
      </c>
      <c r="Q14" s="936"/>
      <c r="R14" s="936"/>
      <c r="S14" s="936"/>
      <c r="T14" s="936"/>
      <c r="U14" s="936"/>
      <c r="V14" s="936"/>
      <c r="W14" s="936"/>
      <c r="X14" s="936"/>
      <c r="Y14" s="936"/>
      <c r="Z14" s="936"/>
      <c r="AA14" s="936"/>
      <c r="AB14" s="936"/>
      <c r="AC14" s="936"/>
      <c r="AD14" s="936"/>
      <c r="AE14" s="936"/>
      <c r="AF14" s="936"/>
      <c r="AG14" s="936"/>
      <c r="AH14" s="936"/>
      <c r="AI14" s="936"/>
      <c r="AJ14" s="936"/>
      <c r="AK14" s="936"/>
    </row>
    <row r="15" spans="1:37" s="937" customFormat="1" ht="9" customHeight="1">
      <c r="A15" s="15"/>
      <c r="B15" s="15"/>
      <c r="C15" s="936"/>
      <c r="D15" s="940"/>
      <c r="E15" s="935"/>
      <c r="F15" s="940"/>
      <c r="G15" s="940"/>
      <c r="H15" s="940"/>
      <c r="I15" s="940"/>
      <c r="J15" s="940"/>
      <c r="K15" s="940"/>
      <c r="L15" s="940"/>
      <c r="M15" s="940"/>
      <c r="N15" s="940"/>
      <c r="O15" s="940"/>
      <c r="P15" s="940"/>
      <c r="Q15" s="936"/>
      <c r="R15" s="936"/>
      <c r="S15" s="936"/>
      <c r="T15" s="936"/>
      <c r="U15" s="936"/>
      <c r="V15" s="936"/>
      <c r="W15" s="936"/>
      <c r="X15" s="936"/>
      <c r="Y15" s="936"/>
      <c r="Z15" s="936"/>
      <c r="AA15" s="936"/>
      <c r="AB15" s="936"/>
      <c r="AC15" s="936"/>
      <c r="AD15" s="936"/>
      <c r="AE15" s="936"/>
      <c r="AF15" s="936"/>
      <c r="AG15" s="936"/>
      <c r="AH15" s="936"/>
      <c r="AI15" s="936"/>
      <c r="AJ15" s="936"/>
      <c r="AK15" s="936"/>
    </row>
    <row r="16" spans="1:37" s="937" customFormat="1" ht="11.25">
      <c r="A16" s="432" t="s">
        <v>133</v>
      </c>
      <c r="B16" s="243" t="s">
        <v>557</v>
      </c>
      <c r="C16" s="936"/>
      <c r="D16" s="940"/>
      <c r="E16" s="935" t="s">
        <v>513</v>
      </c>
      <c r="F16" s="941">
        <f>SUM(G16:P16)</f>
        <v>458</v>
      </c>
      <c r="G16" s="942">
        <v>1</v>
      </c>
      <c r="H16" s="942">
        <v>31</v>
      </c>
      <c r="I16" s="942">
        <v>67</v>
      </c>
      <c r="J16" s="942">
        <v>71</v>
      </c>
      <c r="K16" s="942">
        <v>70</v>
      </c>
      <c r="L16" s="942">
        <v>47</v>
      </c>
      <c r="M16" s="942">
        <v>53</v>
      </c>
      <c r="N16" s="942">
        <v>59</v>
      </c>
      <c r="O16" s="942">
        <v>57</v>
      </c>
      <c r="P16" s="942">
        <v>2</v>
      </c>
      <c r="Q16" s="936"/>
      <c r="R16" s="936"/>
      <c r="S16" s="936"/>
      <c r="T16" s="936"/>
      <c r="U16" s="936"/>
      <c r="V16" s="936"/>
      <c r="W16" s="936"/>
      <c r="X16" s="936"/>
      <c r="Y16" s="936"/>
      <c r="Z16" s="936"/>
      <c r="AA16" s="936"/>
      <c r="AB16" s="936"/>
      <c r="AC16" s="936"/>
      <c r="AD16" s="936"/>
      <c r="AE16" s="936"/>
      <c r="AF16" s="936"/>
      <c r="AG16" s="936"/>
      <c r="AH16" s="936"/>
      <c r="AI16" s="936"/>
      <c r="AJ16" s="936"/>
      <c r="AK16" s="936"/>
    </row>
    <row r="17" spans="1:37" s="937" customFormat="1" ht="11.25">
      <c r="A17" s="15"/>
      <c r="B17" s="15"/>
      <c r="C17" s="936"/>
      <c r="D17" s="940"/>
      <c r="E17" s="935" t="s">
        <v>406</v>
      </c>
      <c r="F17" s="941">
        <f>SUM(G17:P17)</f>
        <v>2971</v>
      </c>
      <c r="G17" s="942">
        <v>35</v>
      </c>
      <c r="H17" s="942">
        <v>500</v>
      </c>
      <c r="I17" s="942">
        <v>505</v>
      </c>
      <c r="J17" s="942">
        <v>318</v>
      </c>
      <c r="K17" s="942">
        <v>300</v>
      </c>
      <c r="L17" s="942">
        <v>299</v>
      </c>
      <c r="M17" s="942">
        <v>367</v>
      </c>
      <c r="N17" s="942">
        <v>419</v>
      </c>
      <c r="O17" s="942">
        <v>222</v>
      </c>
      <c r="P17" s="942">
        <v>6</v>
      </c>
      <c r="Q17" s="936"/>
      <c r="R17" s="936"/>
      <c r="S17" s="936"/>
      <c r="T17" s="936"/>
      <c r="U17" s="936"/>
      <c r="V17" s="936"/>
      <c r="W17" s="936"/>
      <c r="X17" s="936"/>
      <c r="Y17" s="936"/>
      <c r="Z17" s="936"/>
      <c r="AA17" s="936"/>
      <c r="AB17" s="936"/>
      <c r="AC17" s="936"/>
      <c r="AD17" s="936"/>
      <c r="AE17" s="936"/>
      <c r="AF17" s="936"/>
      <c r="AG17" s="936"/>
      <c r="AH17" s="936"/>
      <c r="AI17" s="936"/>
      <c r="AJ17" s="936"/>
      <c r="AK17" s="936"/>
    </row>
    <row r="18" spans="1:37" s="937" customFormat="1" ht="9" customHeight="1">
      <c r="A18" s="15"/>
      <c r="B18" s="15"/>
      <c r="C18" s="936"/>
      <c r="D18" s="940"/>
      <c r="E18" s="935"/>
      <c r="F18" s="940"/>
      <c r="G18" s="940"/>
      <c r="H18" s="940"/>
      <c r="I18" s="940"/>
      <c r="J18" s="940"/>
      <c r="K18" s="940"/>
      <c r="L18" s="940"/>
      <c r="M18" s="940"/>
      <c r="N18" s="940"/>
      <c r="O18" s="940"/>
      <c r="P18" s="940"/>
      <c r="Q18" s="936"/>
      <c r="R18" s="936"/>
      <c r="S18" s="936"/>
      <c r="T18" s="936"/>
      <c r="U18" s="936"/>
      <c r="V18" s="936"/>
      <c r="W18" s="936"/>
      <c r="X18" s="936"/>
      <c r="Y18" s="936"/>
      <c r="Z18" s="936"/>
      <c r="AA18" s="936"/>
      <c r="AB18" s="936"/>
      <c r="AC18" s="936"/>
      <c r="AD18" s="936"/>
      <c r="AE18" s="936"/>
      <c r="AF18" s="936"/>
      <c r="AG18" s="936"/>
      <c r="AH18" s="936"/>
      <c r="AI18" s="936"/>
      <c r="AJ18" s="936"/>
      <c r="AK18" s="936"/>
    </row>
    <row r="19" spans="1:37" s="937" customFormat="1" ht="11.25">
      <c r="A19" s="15"/>
      <c r="B19" s="243" t="s">
        <v>562</v>
      </c>
      <c r="C19" s="936"/>
      <c r="D19" s="940"/>
      <c r="E19" s="935" t="s">
        <v>513</v>
      </c>
      <c r="F19" s="941">
        <f>SUM(G19:P19)</f>
        <v>107</v>
      </c>
      <c r="G19" s="942">
        <v>1</v>
      </c>
      <c r="H19" s="942">
        <v>0</v>
      </c>
      <c r="I19" s="942">
        <v>7</v>
      </c>
      <c r="J19" s="942">
        <v>11</v>
      </c>
      <c r="K19" s="942">
        <v>17</v>
      </c>
      <c r="L19" s="942">
        <v>14</v>
      </c>
      <c r="M19" s="942">
        <v>15</v>
      </c>
      <c r="N19" s="942">
        <v>29</v>
      </c>
      <c r="O19" s="942">
        <v>13</v>
      </c>
      <c r="P19" s="942">
        <v>0</v>
      </c>
      <c r="Q19" s="936"/>
      <c r="R19" s="936"/>
      <c r="S19" s="936"/>
      <c r="T19" s="936"/>
      <c r="U19" s="936"/>
      <c r="V19" s="936"/>
      <c r="W19" s="936"/>
      <c r="X19" s="936"/>
      <c r="Y19" s="936"/>
      <c r="Z19" s="936"/>
      <c r="AA19" s="936"/>
      <c r="AB19" s="936"/>
      <c r="AC19" s="936"/>
      <c r="AD19" s="936"/>
      <c r="AE19" s="936"/>
      <c r="AF19" s="936"/>
      <c r="AG19" s="936"/>
      <c r="AH19" s="936"/>
      <c r="AI19" s="936"/>
      <c r="AJ19" s="936"/>
      <c r="AK19" s="936"/>
    </row>
    <row r="20" spans="1:37" s="937" customFormat="1" ht="10.5" customHeight="1">
      <c r="A20" s="15"/>
      <c r="B20" s="15"/>
      <c r="C20" s="936"/>
      <c r="D20" s="940"/>
      <c r="E20" s="935" t="s">
        <v>406</v>
      </c>
      <c r="F20" s="941">
        <f>SUM(G20:P20)</f>
        <v>378</v>
      </c>
      <c r="G20" s="942">
        <v>1</v>
      </c>
      <c r="H20" s="942">
        <v>39</v>
      </c>
      <c r="I20" s="942">
        <v>39</v>
      </c>
      <c r="J20" s="942">
        <v>46</v>
      </c>
      <c r="K20" s="942">
        <v>53</v>
      </c>
      <c r="L20" s="942">
        <v>34</v>
      </c>
      <c r="M20" s="942">
        <v>68</v>
      </c>
      <c r="N20" s="942">
        <v>64</v>
      </c>
      <c r="O20" s="942">
        <v>34</v>
      </c>
      <c r="P20" s="942">
        <v>0</v>
      </c>
      <c r="Q20" s="936"/>
      <c r="R20" s="936"/>
      <c r="S20" s="936"/>
      <c r="T20" s="936"/>
      <c r="U20" s="936"/>
      <c r="V20" s="936"/>
      <c r="W20" s="936"/>
      <c r="X20" s="936"/>
      <c r="Y20" s="936"/>
      <c r="Z20" s="936"/>
      <c r="AA20" s="936"/>
      <c r="AB20" s="936"/>
      <c r="AC20" s="936"/>
      <c r="AD20" s="936"/>
      <c r="AE20" s="936"/>
      <c r="AF20" s="936"/>
      <c r="AG20" s="936"/>
      <c r="AH20" s="936"/>
      <c r="AI20" s="936"/>
      <c r="AJ20" s="936"/>
      <c r="AK20" s="936"/>
    </row>
    <row r="21" spans="1:37" s="937" customFormat="1" ht="9" customHeight="1">
      <c r="A21" s="15"/>
      <c r="B21" s="15"/>
      <c r="C21" s="936"/>
      <c r="D21" s="940"/>
      <c r="E21" s="935"/>
      <c r="F21" s="940"/>
      <c r="G21" s="940"/>
      <c r="H21" s="940"/>
      <c r="I21" s="940"/>
      <c r="J21" s="940"/>
      <c r="K21" s="940"/>
      <c r="L21" s="940"/>
      <c r="M21" s="940"/>
      <c r="N21" s="940"/>
      <c r="O21" s="940"/>
      <c r="P21" s="940"/>
      <c r="Q21" s="936"/>
      <c r="R21" s="936"/>
      <c r="S21" s="936"/>
      <c r="T21" s="936"/>
      <c r="U21" s="936"/>
      <c r="V21" s="936"/>
      <c r="W21" s="936"/>
      <c r="X21" s="936"/>
      <c r="Y21" s="936"/>
      <c r="Z21" s="936"/>
      <c r="AA21" s="936"/>
      <c r="AB21" s="936"/>
      <c r="AC21" s="936"/>
      <c r="AD21" s="936"/>
      <c r="AE21" s="936"/>
      <c r="AF21" s="936"/>
      <c r="AG21" s="936"/>
      <c r="AH21" s="936"/>
      <c r="AI21" s="936"/>
      <c r="AJ21" s="936"/>
      <c r="AK21" s="936"/>
    </row>
    <row r="22" spans="1:37" s="937" customFormat="1" ht="11.25">
      <c r="A22" s="1238" t="s">
        <v>449</v>
      </c>
      <c r="B22" s="1238"/>
      <c r="C22" s="936"/>
      <c r="D22" s="940"/>
      <c r="E22" s="935" t="s">
        <v>513</v>
      </c>
      <c r="F22" s="941">
        <f>SUM(G22:P22)</f>
        <v>1173</v>
      </c>
      <c r="G22" s="942">
        <v>1</v>
      </c>
      <c r="H22" s="942">
        <v>16</v>
      </c>
      <c r="I22" s="942">
        <v>42</v>
      </c>
      <c r="J22" s="942">
        <v>136</v>
      </c>
      <c r="K22" s="942">
        <v>130</v>
      </c>
      <c r="L22" s="942">
        <v>98</v>
      </c>
      <c r="M22" s="942">
        <v>130</v>
      </c>
      <c r="N22" s="942">
        <v>368</v>
      </c>
      <c r="O22" s="942">
        <v>252</v>
      </c>
      <c r="P22" s="942">
        <v>0</v>
      </c>
      <c r="Q22" s="936"/>
      <c r="R22" s="936"/>
      <c r="S22" s="936"/>
      <c r="T22" s="936"/>
      <c r="U22" s="936"/>
      <c r="V22" s="936"/>
      <c r="W22" s="936"/>
      <c r="X22" s="936"/>
      <c r="Y22" s="936"/>
      <c r="Z22" s="936"/>
      <c r="AA22" s="936"/>
      <c r="AB22" s="936"/>
      <c r="AC22" s="936"/>
      <c r="AD22" s="936"/>
      <c r="AE22" s="936"/>
      <c r="AF22" s="936"/>
      <c r="AG22" s="936"/>
      <c r="AH22" s="936"/>
      <c r="AI22" s="936"/>
      <c r="AJ22" s="936"/>
      <c r="AK22" s="936"/>
    </row>
    <row r="23" spans="1:37" s="937" customFormat="1" ht="11.25">
      <c r="A23" s="15"/>
      <c r="B23" s="15"/>
      <c r="C23" s="936"/>
      <c r="D23" s="940"/>
      <c r="E23" s="935" t="s">
        <v>406</v>
      </c>
      <c r="F23" s="941">
        <f>SUM(G23:P23)</f>
        <v>3300</v>
      </c>
      <c r="G23" s="942">
        <v>5</v>
      </c>
      <c r="H23" s="942">
        <v>129</v>
      </c>
      <c r="I23" s="942">
        <v>270</v>
      </c>
      <c r="J23" s="942">
        <v>439</v>
      </c>
      <c r="K23" s="942">
        <v>462</v>
      </c>
      <c r="L23" s="942">
        <v>435</v>
      </c>
      <c r="M23" s="942">
        <v>568</v>
      </c>
      <c r="N23" s="942">
        <v>751</v>
      </c>
      <c r="O23" s="942">
        <v>238</v>
      </c>
      <c r="P23" s="942">
        <v>3</v>
      </c>
      <c r="Q23" s="936"/>
      <c r="R23" s="936"/>
      <c r="S23" s="936"/>
      <c r="T23" s="936"/>
      <c r="U23" s="936"/>
      <c r="V23" s="936"/>
      <c r="W23" s="936"/>
      <c r="X23" s="936"/>
      <c r="Y23" s="936"/>
      <c r="Z23" s="936"/>
      <c r="AA23" s="936"/>
      <c r="AB23" s="936"/>
      <c r="AC23" s="936"/>
      <c r="AD23" s="936"/>
      <c r="AE23" s="936"/>
      <c r="AF23" s="936"/>
      <c r="AG23" s="936"/>
      <c r="AH23" s="936"/>
      <c r="AI23" s="936"/>
      <c r="AJ23" s="936"/>
      <c r="AK23" s="936"/>
    </row>
    <row r="24" spans="1:37" s="937" customFormat="1" ht="9" customHeight="1">
      <c r="A24" s="15"/>
      <c r="B24" s="15"/>
      <c r="C24" s="936"/>
      <c r="D24" s="940"/>
      <c r="E24" s="935"/>
      <c r="F24" s="940"/>
      <c r="G24" s="940"/>
      <c r="H24" s="940"/>
      <c r="I24" s="940"/>
      <c r="J24" s="940"/>
      <c r="K24" s="940"/>
      <c r="L24" s="940"/>
      <c r="M24" s="940"/>
      <c r="N24" s="940"/>
      <c r="O24" s="940"/>
      <c r="P24" s="940"/>
      <c r="Q24" s="936"/>
      <c r="R24" s="936"/>
      <c r="S24" s="936"/>
      <c r="T24" s="936"/>
      <c r="U24" s="936"/>
      <c r="V24" s="936"/>
      <c r="W24" s="936"/>
      <c r="X24" s="936"/>
      <c r="Y24" s="936"/>
      <c r="Z24" s="936"/>
      <c r="AA24" s="936"/>
      <c r="AB24" s="936"/>
      <c r="AC24" s="936"/>
      <c r="AD24" s="936"/>
      <c r="AE24" s="936"/>
      <c r="AF24" s="936"/>
      <c r="AG24" s="936"/>
      <c r="AH24" s="936"/>
      <c r="AI24" s="936"/>
      <c r="AJ24" s="936"/>
      <c r="AK24" s="936"/>
    </row>
    <row r="25" spans="1:37" s="937" customFormat="1" ht="11.25">
      <c r="A25" s="1238" t="s">
        <v>450</v>
      </c>
      <c r="B25" s="1238"/>
      <c r="C25" s="936"/>
      <c r="D25" s="940"/>
      <c r="E25" s="935" t="s">
        <v>513</v>
      </c>
      <c r="F25" s="941">
        <f>SUM(G25:P25)</f>
        <v>1161</v>
      </c>
      <c r="G25" s="942">
        <v>0</v>
      </c>
      <c r="H25" s="942">
        <v>6</v>
      </c>
      <c r="I25" s="942">
        <v>31</v>
      </c>
      <c r="J25" s="942">
        <v>94</v>
      </c>
      <c r="K25" s="942">
        <v>118</v>
      </c>
      <c r="L25" s="942">
        <v>81</v>
      </c>
      <c r="M25" s="942">
        <v>155</v>
      </c>
      <c r="N25" s="942">
        <v>414</v>
      </c>
      <c r="O25" s="942">
        <v>261</v>
      </c>
      <c r="P25" s="942">
        <v>1</v>
      </c>
      <c r="Q25" s="936"/>
      <c r="R25" s="936"/>
      <c r="S25" s="936"/>
      <c r="T25" s="936"/>
      <c r="U25" s="936"/>
      <c r="V25" s="936"/>
      <c r="W25" s="936"/>
      <c r="X25" s="936"/>
      <c r="Y25" s="936"/>
      <c r="Z25" s="936"/>
      <c r="AA25" s="936"/>
      <c r="AB25" s="936"/>
      <c r="AC25" s="936"/>
      <c r="AD25" s="936"/>
      <c r="AE25" s="936"/>
      <c r="AF25" s="936"/>
      <c r="AG25" s="936"/>
      <c r="AH25" s="936"/>
      <c r="AI25" s="936"/>
      <c r="AJ25" s="936"/>
      <c r="AK25" s="936"/>
    </row>
    <row r="26" spans="1:37" s="937" customFormat="1" ht="11.25">
      <c r="A26" s="15"/>
      <c r="B26" s="15"/>
      <c r="C26" s="936"/>
      <c r="D26" s="940"/>
      <c r="E26" s="935" t="s">
        <v>406</v>
      </c>
      <c r="F26" s="941">
        <f>SUM(G26:P26)</f>
        <v>2834</v>
      </c>
      <c r="G26" s="942">
        <v>2</v>
      </c>
      <c r="H26" s="942">
        <v>114</v>
      </c>
      <c r="I26" s="942">
        <v>188</v>
      </c>
      <c r="J26" s="942">
        <v>345</v>
      </c>
      <c r="K26" s="942">
        <v>371</v>
      </c>
      <c r="L26" s="942">
        <v>414</v>
      </c>
      <c r="M26" s="942">
        <v>548</v>
      </c>
      <c r="N26" s="942">
        <v>672</v>
      </c>
      <c r="O26" s="942">
        <v>180</v>
      </c>
      <c r="P26" s="942">
        <v>0</v>
      </c>
      <c r="Q26" s="936"/>
      <c r="R26" s="936"/>
      <c r="S26" s="936"/>
      <c r="T26" s="936"/>
      <c r="U26" s="936"/>
      <c r="V26" s="936"/>
      <c r="W26" s="936"/>
      <c r="X26" s="936"/>
      <c r="Y26" s="936"/>
      <c r="Z26" s="936"/>
      <c r="AA26" s="936"/>
      <c r="AB26" s="936"/>
      <c r="AC26" s="936"/>
      <c r="AD26" s="936"/>
      <c r="AE26" s="936"/>
      <c r="AF26" s="936"/>
      <c r="AG26" s="936"/>
      <c r="AH26" s="936"/>
      <c r="AI26" s="936"/>
      <c r="AJ26" s="936"/>
      <c r="AK26" s="936"/>
    </row>
    <row r="27" spans="1:37" s="937" customFormat="1" ht="9" customHeight="1">
      <c r="A27" s="15"/>
      <c r="B27" s="15"/>
      <c r="C27" s="936"/>
      <c r="D27" s="940"/>
      <c r="E27" s="935"/>
      <c r="F27" s="940"/>
      <c r="G27" s="940"/>
      <c r="H27" s="940"/>
      <c r="I27" s="940"/>
      <c r="J27" s="940"/>
      <c r="K27" s="940"/>
      <c r="L27" s="940"/>
      <c r="M27" s="940"/>
      <c r="N27" s="940"/>
      <c r="O27" s="940"/>
      <c r="P27" s="940"/>
      <c r="Q27" s="936"/>
      <c r="R27" s="936"/>
      <c r="S27" s="936"/>
      <c r="T27" s="936"/>
      <c r="U27" s="936"/>
      <c r="V27" s="936"/>
      <c r="W27" s="936"/>
      <c r="X27" s="936"/>
      <c r="Y27" s="936"/>
      <c r="Z27" s="936"/>
      <c r="AA27" s="936"/>
      <c r="AB27" s="936"/>
      <c r="AC27" s="936"/>
      <c r="AD27" s="936"/>
      <c r="AE27" s="936"/>
      <c r="AF27" s="936"/>
      <c r="AG27" s="936"/>
      <c r="AH27" s="936"/>
      <c r="AI27" s="936"/>
      <c r="AJ27" s="936"/>
      <c r="AK27" s="936"/>
    </row>
    <row r="28" spans="1:37" s="937" customFormat="1" ht="11.25">
      <c r="A28" s="432" t="s">
        <v>778</v>
      </c>
      <c r="B28" s="243" t="s">
        <v>561</v>
      </c>
      <c r="C28" s="936"/>
      <c r="D28" s="940"/>
      <c r="E28" s="935" t="s">
        <v>513</v>
      </c>
      <c r="F28" s="941">
        <f>SUM(G28:P28)</f>
        <v>99</v>
      </c>
      <c r="G28" s="942">
        <v>0</v>
      </c>
      <c r="H28" s="942">
        <v>0</v>
      </c>
      <c r="I28" s="942">
        <v>9</v>
      </c>
      <c r="J28" s="942">
        <v>11</v>
      </c>
      <c r="K28" s="942">
        <v>17</v>
      </c>
      <c r="L28" s="942">
        <v>12</v>
      </c>
      <c r="M28" s="942">
        <v>9</v>
      </c>
      <c r="N28" s="942">
        <v>22</v>
      </c>
      <c r="O28" s="942">
        <v>19</v>
      </c>
      <c r="P28" s="942">
        <v>0</v>
      </c>
      <c r="Q28" s="936"/>
      <c r="R28" s="936"/>
      <c r="S28" s="936"/>
      <c r="T28" s="936"/>
      <c r="U28" s="936"/>
      <c r="V28" s="936"/>
      <c r="W28" s="936"/>
      <c r="X28" s="936"/>
      <c r="Y28" s="936"/>
      <c r="Z28" s="936"/>
      <c r="AA28" s="936"/>
      <c r="AB28" s="936"/>
      <c r="AC28" s="936"/>
      <c r="AD28" s="936"/>
      <c r="AE28" s="936"/>
      <c r="AF28" s="936"/>
      <c r="AG28" s="936"/>
      <c r="AH28" s="936"/>
      <c r="AI28" s="936"/>
      <c r="AJ28" s="936"/>
      <c r="AK28" s="936"/>
    </row>
    <row r="29" spans="1:37" s="937" customFormat="1" ht="11.25">
      <c r="A29" s="15"/>
      <c r="B29" s="15"/>
      <c r="C29" s="936"/>
      <c r="D29" s="940"/>
      <c r="E29" s="935" t="s">
        <v>406</v>
      </c>
      <c r="F29" s="941">
        <f>SUM(G29:P29)</f>
        <v>341</v>
      </c>
      <c r="G29" s="942">
        <v>0</v>
      </c>
      <c r="H29" s="942">
        <v>11</v>
      </c>
      <c r="I29" s="942">
        <v>25</v>
      </c>
      <c r="J29" s="942">
        <v>39</v>
      </c>
      <c r="K29" s="942">
        <v>51</v>
      </c>
      <c r="L29" s="942">
        <v>58</v>
      </c>
      <c r="M29" s="942">
        <v>60</v>
      </c>
      <c r="N29" s="942">
        <v>64</v>
      </c>
      <c r="O29" s="942">
        <v>33</v>
      </c>
      <c r="P29" s="942">
        <v>0</v>
      </c>
      <c r="Q29" s="936"/>
      <c r="R29" s="936"/>
      <c r="S29" s="936"/>
      <c r="T29" s="936"/>
      <c r="U29" s="936"/>
      <c r="V29" s="936"/>
      <c r="W29" s="936"/>
      <c r="X29" s="936"/>
      <c r="Y29" s="936"/>
      <c r="Z29" s="936"/>
      <c r="AA29" s="936"/>
      <c r="AB29" s="936"/>
      <c r="AC29" s="936"/>
      <c r="AD29" s="936"/>
      <c r="AE29" s="936"/>
      <c r="AF29" s="936"/>
      <c r="AG29" s="936"/>
      <c r="AH29" s="936"/>
      <c r="AI29" s="936"/>
      <c r="AJ29" s="936"/>
      <c r="AK29" s="936"/>
    </row>
    <row r="30" spans="1:37" s="937" customFormat="1" ht="9" customHeight="1">
      <c r="A30" s="15"/>
      <c r="B30" s="15"/>
      <c r="C30" s="936"/>
      <c r="D30" s="940"/>
      <c r="E30" s="935"/>
      <c r="F30" s="940"/>
      <c r="G30" s="940"/>
      <c r="H30" s="940"/>
      <c r="I30" s="940"/>
      <c r="J30" s="940"/>
      <c r="K30" s="940"/>
      <c r="L30" s="940"/>
      <c r="M30" s="940"/>
      <c r="N30" s="940"/>
      <c r="O30" s="940"/>
      <c r="P30" s="940"/>
      <c r="Q30" s="936"/>
      <c r="R30" s="936"/>
      <c r="S30" s="936"/>
      <c r="T30" s="936"/>
      <c r="U30" s="936"/>
      <c r="V30" s="936"/>
      <c r="W30" s="936"/>
      <c r="X30" s="936"/>
      <c r="Y30" s="936"/>
      <c r="Z30" s="936"/>
      <c r="AA30" s="936"/>
      <c r="AB30" s="936"/>
      <c r="AC30" s="936"/>
      <c r="AD30" s="936"/>
      <c r="AE30" s="936"/>
      <c r="AF30" s="936"/>
      <c r="AG30" s="936"/>
      <c r="AH30" s="936"/>
      <c r="AI30" s="936"/>
      <c r="AJ30" s="936"/>
      <c r="AK30" s="936"/>
    </row>
    <row r="31" spans="1:37" s="937" customFormat="1" ht="11.25">
      <c r="A31" s="1238" t="s">
        <v>451</v>
      </c>
      <c r="B31" s="1238"/>
      <c r="C31" s="936"/>
      <c r="D31" s="940"/>
      <c r="E31" s="935" t="s">
        <v>513</v>
      </c>
      <c r="F31" s="941">
        <f>SUM(G31:P31)</f>
        <v>1119</v>
      </c>
      <c r="G31" s="942">
        <v>0</v>
      </c>
      <c r="H31" s="942">
        <v>10</v>
      </c>
      <c r="I31" s="942">
        <v>36</v>
      </c>
      <c r="J31" s="942">
        <v>102</v>
      </c>
      <c r="K31" s="942">
        <v>106</v>
      </c>
      <c r="L31" s="942">
        <v>73</v>
      </c>
      <c r="M31" s="942">
        <v>120</v>
      </c>
      <c r="N31" s="942">
        <v>406</v>
      </c>
      <c r="O31" s="942">
        <v>266</v>
      </c>
      <c r="P31" s="942">
        <v>0</v>
      </c>
      <c r="Q31" s="936"/>
      <c r="R31" s="936"/>
      <c r="S31" s="936"/>
      <c r="T31" s="936"/>
      <c r="U31" s="936"/>
      <c r="V31" s="936"/>
      <c r="W31" s="936"/>
      <c r="X31" s="936"/>
      <c r="Y31" s="936"/>
      <c r="Z31" s="936"/>
      <c r="AA31" s="936"/>
      <c r="AB31" s="936"/>
      <c r="AC31" s="936"/>
      <c r="AD31" s="936"/>
      <c r="AE31" s="936"/>
      <c r="AF31" s="936"/>
      <c r="AG31" s="936"/>
      <c r="AH31" s="936"/>
      <c r="AI31" s="936"/>
      <c r="AJ31" s="936"/>
      <c r="AK31" s="936"/>
    </row>
    <row r="32" spans="1:37" s="937" customFormat="1" ht="11.25">
      <c r="A32" s="15"/>
      <c r="B32" s="15"/>
      <c r="C32" s="936"/>
      <c r="D32" s="940"/>
      <c r="E32" s="935" t="s">
        <v>406</v>
      </c>
      <c r="F32" s="941">
        <f>SUM(G32:P32)</f>
        <v>2563</v>
      </c>
      <c r="G32" s="942">
        <v>3</v>
      </c>
      <c r="H32" s="942">
        <v>81</v>
      </c>
      <c r="I32" s="942">
        <v>163</v>
      </c>
      <c r="J32" s="942">
        <v>320</v>
      </c>
      <c r="K32" s="942">
        <v>379</v>
      </c>
      <c r="L32" s="942">
        <v>408</v>
      </c>
      <c r="M32" s="942">
        <v>427</v>
      </c>
      <c r="N32" s="942">
        <v>588</v>
      </c>
      <c r="O32" s="942">
        <v>194</v>
      </c>
      <c r="P32" s="942">
        <v>0</v>
      </c>
      <c r="Q32" s="936"/>
      <c r="R32" s="936"/>
      <c r="S32" s="936"/>
      <c r="T32" s="936"/>
      <c r="U32" s="936"/>
      <c r="V32" s="936"/>
      <c r="W32" s="936"/>
      <c r="X32" s="936"/>
      <c r="Y32" s="936"/>
      <c r="Z32" s="936"/>
      <c r="AA32" s="936"/>
      <c r="AB32" s="936"/>
      <c r="AC32" s="936"/>
      <c r="AD32" s="936"/>
      <c r="AE32" s="936"/>
      <c r="AF32" s="936"/>
      <c r="AG32" s="936"/>
      <c r="AH32" s="936"/>
      <c r="AI32" s="936"/>
      <c r="AJ32" s="936"/>
      <c r="AK32" s="936"/>
    </row>
    <row r="33" spans="1:37" s="937" customFormat="1" ht="9" customHeight="1">
      <c r="A33" s="15"/>
      <c r="B33" s="15"/>
      <c r="C33" s="936"/>
      <c r="D33" s="940"/>
      <c r="E33" s="935"/>
      <c r="F33" s="940"/>
      <c r="G33" s="940"/>
      <c r="H33" s="940"/>
      <c r="I33" s="940"/>
      <c r="J33" s="940"/>
      <c r="K33" s="940"/>
      <c r="L33" s="940"/>
      <c r="M33" s="940"/>
      <c r="N33" s="940"/>
      <c r="O33" s="940"/>
      <c r="P33" s="940"/>
      <c r="Q33" s="936"/>
      <c r="R33" s="936"/>
      <c r="S33" s="936"/>
      <c r="T33" s="936"/>
      <c r="U33" s="936"/>
      <c r="V33" s="936"/>
      <c r="W33" s="936"/>
      <c r="X33" s="936"/>
      <c r="Y33" s="936"/>
      <c r="Z33" s="936"/>
      <c r="AA33" s="936"/>
      <c r="AB33" s="936"/>
      <c r="AC33" s="936"/>
      <c r="AD33" s="936"/>
      <c r="AE33" s="936"/>
      <c r="AF33" s="936"/>
      <c r="AG33" s="936"/>
      <c r="AH33" s="936"/>
      <c r="AI33" s="936"/>
      <c r="AJ33" s="936"/>
      <c r="AK33" s="936"/>
    </row>
    <row r="34" spans="1:37" s="937" customFormat="1" ht="11.25">
      <c r="A34" s="1238" t="s">
        <v>452</v>
      </c>
      <c r="B34" s="1238"/>
      <c r="C34" s="936"/>
      <c r="D34" s="940"/>
      <c r="E34" s="935" t="s">
        <v>513</v>
      </c>
      <c r="F34" s="941">
        <f>SUM(G34:P34)</f>
        <v>1330</v>
      </c>
      <c r="G34" s="942">
        <v>1</v>
      </c>
      <c r="H34" s="942">
        <v>13</v>
      </c>
      <c r="I34" s="942">
        <v>48</v>
      </c>
      <c r="J34" s="942">
        <v>123</v>
      </c>
      <c r="K34" s="942">
        <v>225</v>
      </c>
      <c r="L34" s="942">
        <v>119</v>
      </c>
      <c r="M34" s="942">
        <v>176</v>
      </c>
      <c r="N34" s="942">
        <v>350</v>
      </c>
      <c r="O34" s="942">
        <v>275</v>
      </c>
      <c r="P34" s="942">
        <v>0</v>
      </c>
      <c r="Q34" s="936"/>
      <c r="R34" s="936"/>
      <c r="S34" s="936"/>
      <c r="T34" s="936"/>
      <c r="U34" s="936"/>
      <c r="V34" s="936"/>
      <c r="W34" s="936"/>
      <c r="X34" s="936"/>
      <c r="Y34" s="936"/>
      <c r="Z34" s="936"/>
      <c r="AA34" s="936"/>
      <c r="AB34" s="936"/>
      <c r="AC34" s="936"/>
      <c r="AD34" s="936"/>
      <c r="AE34" s="936"/>
      <c r="AF34" s="936"/>
      <c r="AG34" s="936"/>
      <c r="AH34" s="936"/>
      <c r="AI34" s="936"/>
      <c r="AJ34" s="936"/>
      <c r="AK34" s="936"/>
    </row>
    <row r="35" spans="1:37" s="937" customFormat="1" ht="11.25">
      <c r="A35" s="15"/>
      <c r="B35" s="15"/>
      <c r="C35" s="936"/>
      <c r="D35" s="940"/>
      <c r="E35" s="935" t="s">
        <v>406</v>
      </c>
      <c r="F35" s="941">
        <f>SUM(G35:P35)</f>
        <v>4602</v>
      </c>
      <c r="G35" s="942">
        <v>2</v>
      </c>
      <c r="H35" s="942">
        <v>200</v>
      </c>
      <c r="I35" s="942">
        <v>349</v>
      </c>
      <c r="J35" s="942">
        <v>542</v>
      </c>
      <c r="K35" s="942">
        <v>787</v>
      </c>
      <c r="L35" s="942">
        <v>704</v>
      </c>
      <c r="M35" s="942">
        <v>753</v>
      </c>
      <c r="N35" s="942">
        <v>945</v>
      </c>
      <c r="O35" s="942">
        <v>320</v>
      </c>
      <c r="P35" s="942">
        <v>0</v>
      </c>
      <c r="Q35" s="936"/>
      <c r="R35" s="936"/>
      <c r="S35" s="936"/>
      <c r="T35" s="936"/>
      <c r="U35" s="936"/>
      <c r="V35" s="936"/>
      <c r="W35" s="936"/>
      <c r="X35" s="936"/>
      <c r="Y35" s="936"/>
      <c r="Z35" s="936"/>
      <c r="AA35" s="936"/>
      <c r="AB35" s="936"/>
      <c r="AC35" s="936"/>
      <c r="AD35" s="936"/>
      <c r="AE35" s="936"/>
      <c r="AF35" s="936"/>
      <c r="AG35" s="936"/>
      <c r="AH35" s="936"/>
      <c r="AI35" s="936"/>
      <c r="AJ35" s="936"/>
      <c r="AK35" s="936"/>
    </row>
    <row r="36" spans="1:37" s="937" customFormat="1" ht="9" customHeight="1">
      <c r="A36" s="15"/>
      <c r="B36" s="15"/>
      <c r="C36" s="936"/>
      <c r="D36" s="940"/>
      <c r="E36" s="935"/>
      <c r="F36" s="940"/>
      <c r="G36" s="940"/>
      <c r="H36" s="940"/>
      <c r="I36" s="940"/>
      <c r="J36" s="940"/>
      <c r="K36" s="940"/>
      <c r="L36" s="940"/>
      <c r="M36" s="940"/>
      <c r="N36" s="940"/>
      <c r="O36" s="940"/>
      <c r="P36" s="940"/>
      <c r="Q36" s="936"/>
      <c r="R36" s="936"/>
      <c r="S36" s="936"/>
      <c r="T36" s="936"/>
      <c r="U36" s="936"/>
      <c r="V36" s="936"/>
      <c r="W36" s="936"/>
      <c r="X36" s="936"/>
      <c r="Y36" s="936"/>
      <c r="Z36" s="936"/>
      <c r="AA36" s="936"/>
      <c r="AB36" s="936"/>
      <c r="AC36" s="936"/>
      <c r="AD36" s="936"/>
      <c r="AE36" s="936"/>
      <c r="AF36" s="936"/>
      <c r="AG36" s="936"/>
      <c r="AH36" s="936"/>
      <c r="AI36" s="936"/>
      <c r="AJ36" s="936"/>
      <c r="AK36" s="936"/>
    </row>
    <row r="37" spans="1:37" s="937" customFormat="1" ht="11.25">
      <c r="A37" s="432" t="s">
        <v>778</v>
      </c>
      <c r="B37" s="243" t="s">
        <v>558</v>
      </c>
      <c r="C37" s="936"/>
      <c r="D37" s="940"/>
      <c r="E37" s="935" t="s">
        <v>513</v>
      </c>
      <c r="F37" s="941">
        <f>SUM(G37:P37)</f>
        <v>311</v>
      </c>
      <c r="G37" s="942">
        <v>1</v>
      </c>
      <c r="H37" s="942">
        <v>6</v>
      </c>
      <c r="I37" s="942">
        <v>16</v>
      </c>
      <c r="J37" s="942">
        <v>43</v>
      </c>
      <c r="K37" s="942">
        <v>59</v>
      </c>
      <c r="L37" s="942">
        <v>34</v>
      </c>
      <c r="M37" s="942">
        <v>41</v>
      </c>
      <c r="N37" s="942">
        <v>61</v>
      </c>
      <c r="O37" s="942">
        <v>50</v>
      </c>
      <c r="P37" s="942">
        <v>0</v>
      </c>
      <c r="Q37" s="936"/>
      <c r="R37" s="936"/>
      <c r="S37" s="936"/>
      <c r="T37" s="936"/>
      <c r="U37" s="936"/>
      <c r="V37" s="936"/>
      <c r="W37" s="936"/>
      <c r="X37" s="936"/>
      <c r="Y37" s="936"/>
      <c r="Z37" s="936"/>
      <c r="AA37" s="936"/>
      <c r="AB37" s="936"/>
      <c r="AC37" s="936"/>
      <c r="AD37" s="936"/>
      <c r="AE37" s="936"/>
      <c r="AF37" s="936"/>
      <c r="AG37" s="936"/>
      <c r="AH37" s="936"/>
      <c r="AI37" s="936"/>
      <c r="AJ37" s="936"/>
      <c r="AK37" s="936"/>
    </row>
    <row r="38" spans="1:37" s="937" customFormat="1" ht="11.25">
      <c r="A38" s="15"/>
      <c r="B38" s="15"/>
      <c r="C38" s="936"/>
      <c r="D38" s="940"/>
      <c r="E38" s="935" t="s">
        <v>406</v>
      </c>
      <c r="F38" s="941">
        <f>SUM(G38:P38)</f>
        <v>1323</v>
      </c>
      <c r="G38" s="942">
        <v>1</v>
      </c>
      <c r="H38" s="942">
        <v>86</v>
      </c>
      <c r="I38" s="942">
        <v>159</v>
      </c>
      <c r="J38" s="942">
        <v>191</v>
      </c>
      <c r="K38" s="942">
        <v>239</v>
      </c>
      <c r="L38" s="942">
        <v>176</v>
      </c>
      <c r="M38" s="942">
        <v>166</v>
      </c>
      <c r="N38" s="942">
        <v>215</v>
      </c>
      <c r="O38" s="942">
        <v>90</v>
      </c>
      <c r="P38" s="942">
        <v>0</v>
      </c>
      <c r="Q38" s="936"/>
      <c r="R38" s="936"/>
      <c r="S38" s="936"/>
      <c r="T38" s="936"/>
      <c r="U38" s="936"/>
      <c r="V38" s="936"/>
      <c r="W38" s="936"/>
      <c r="X38" s="936"/>
      <c r="Y38" s="936"/>
      <c r="Z38" s="936"/>
      <c r="AA38" s="936"/>
      <c r="AB38" s="936"/>
      <c r="AC38" s="936"/>
      <c r="AD38" s="936"/>
      <c r="AE38" s="936"/>
      <c r="AF38" s="936"/>
      <c r="AG38" s="936"/>
      <c r="AH38" s="936"/>
      <c r="AI38" s="936"/>
      <c r="AJ38" s="936"/>
      <c r="AK38" s="936"/>
    </row>
    <row r="39" spans="1:37" s="937" customFormat="1" ht="9" customHeight="1">
      <c r="A39" s="15"/>
      <c r="B39" s="15"/>
      <c r="C39" s="936"/>
      <c r="D39" s="940"/>
      <c r="E39" s="935"/>
      <c r="F39" s="940"/>
      <c r="G39" s="940"/>
      <c r="H39" s="940"/>
      <c r="I39" s="940"/>
      <c r="J39" s="940"/>
      <c r="K39" s="940"/>
      <c r="L39" s="940"/>
      <c r="M39" s="940"/>
      <c r="N39" s="940"/>
      <c r="O39" s="940"/>
      <c r="P39" s="940"/>
      <c r="Q39" s="936"/>
      <c r="R39" s="936"/>
      <c r="S39" s="936"/>
      <c r="T39" s="936"/>
      <c r="U39" s="936"/>
      <c r="V39" s="936"/>
      <c r="W39" s="936"/>
      <c r="X39" s="936"/>
      <c r="Y39" s="936"/>
      <c r="Z39" s="936"/>
      <c r="AA39" s="936"/>
      <c r="AB39" s="936"/>
      <c r="AC39" s="936"/>
      <c r="AD39" s="936"/>
      <c r="AE39" s="936"/>
      <c r="AF39" s="936"/>
      <c r="AG39" s="936"/>
      <c r="AH39" s="936"/>
      <c r="AI39" s="936"/>
      <c r="AJ39" s="936"/>
      <c r="AK39" s="936"/>
    </row>
    <row r="40" spans="1:37" s="937" customFormat="1" ht="11.25">
      <c r="A40" s="15"/>
      <c r="B40" s="243" t="s">
        <v>563</v>
      </c>
      <c r="C40" s="936"/>
      <c r="D40" s="940"/>
      <c r="E40" s="935" t="s">
        <v>513</v>
      </c>
      <c r="F40" s="941">
        <f>SUM(G40:P40)</f>
        <v>64</v>
      </c>
      <c r="G40" s="942">
        <v>0</v>
      </c>
      <c r="H40" s="942">
        <v>1</v>
      </c>
      <c r="I40" s="942">
        <v>2</v>
      </c>
      <c r="J40" s="942">
        <v>8</v>
      </c>
      <c r="K40" s="942">
        <v>10</v>
      </c>
      <c r="L40" s="942">
        <v>11</v>
      </c>
      <c r="M40" s="942">
        <v>12</v>
      </c>
      <c r="N40" s="942">
        <v>10</v>
      </c>
      <c r="O40" s="942">
        <v>10</v>
      </c>
      <c r="P40" s="942">
        <v>0</v>
      </c>
      <c r="Q40" s="936"/>
      <c r="R40" s="936"/>
      <c r="S40" s="936"/>
      <c r="T40" s="936"/>
      <c r="U40" s="936"/>
      <c r="V40" s="936"/>
      <c r="W40" s="936"/>
      <c r="X40" s="936"/>
      <c r="Y40" s="936"/>
      <c r="Z40" s="936"/>
      <c r="AA40" s="936"/>
      <c r="AB40" s="936"/>
      <c r="AC40" s="936"/>
      <c r="AD40" s="936"/>
      <c r="AE40" s="936"/>
      <c r="AF40" s="936"/>
      <c r="AG40" s="936"/>
      <c r="AH40" s="936"/>
      <c r="AI40" s="936"/>
      <c r="AJ40" s="936"/>
      <c r="AK40" s="936"/>
    </row>
    <row r="41" spans="1:37" s="937" customFormat="1" ht="11.25">
      <c r="A41" s="15"/>
      <c r="B41" s="15"/>
      <c r="C41" s="936"/>
      <c r="D41" s="940"/>
      <c r="E41" s="935" t="s">
        <v>406</v>
      </c>
      <c r="F41" s="941">
        <f>SUM(G41:P41)</f>
        <v>278</v>
      </c>
      <c r="G41" s="942">
        <v>0</v>
      </c>
      <c r="H41" s="942">
        <v>5</v>
      </c>
      <c r="I41" s="942">
        <v>7</v>
      </c>
      <c r="J41" s="942">
        <v>33</v>
      </c>
      <c r="K41" s="942">
        <v>40</v>
      </c>
      <c r="L41" s="942">
        <v>51</v>
      </c>
      <c r="M41" s="942">
        <v>38</v>
      </c>
      <c r="N41" s="942">
        <v>78</v>
      </c>
      <c r="O41" s="942">
        <v>26</v>
      </c>
      <c r="P41" s="942">
        <v>0</v>
      </c>
      <c r="Q41" s="936"/>
      <c r="R41" s="936"/>
      <c r="S41" s="936"/>
      <c r="T41" s="936"/>
      <c r="U41" s="936"/>
      <c r="V41" s="936"/>
      <c r="W41" s="936"/>
      <c r="X41" s="936"/>
      <c r="Y41" s="936"/>
      <c r="Z41" s="936"/>
      <c r="AA41" s="936"/>
      <c r="AB41" s="936"/>
      <c r="AC41" s="936"/>
      <c r="AD41" s="936"/>
      <c r="AE41" s="936"/>
      <c r="AF41" s="936"/>
      <c r="AG41" s="936"/>
      <c r="AH41" s="936"/>
      <c r="AI41" s="936"/>
      <c r="AJ41" s="936"/>
      <c r="AK41" s="936"/>
    </row>
    <row r="42" spans="1:37" s="937" customFormat="1" ht="9" customHeight="1">
      <c r="A42" s="15"/>
      <c r="B42" s="15"/>
      <c r="C42" s="936"/>
      <c r="D42" s="940"/>
      <c r="E42" s="935"/>
      <c r="F42" s="940"/>
      <c r="G42" s="940"/>
      <c r="H42" s="940"/>
      <c r="I42" s="940"/>
      <c r="J42" s="940"/>
      <c r="K42" s="940"/>
      <c r="L42" s="940"/>
      <c r="M42" s="940"/>
      <c r="N42" s="940"/>
      <c r="O42" s="940"/>
      <c r="P42" s="940"/>
      <c r="Q42" s="936"/>
      <c r="R42" s="936"/>
      <c r="S42" s="936"/>
      <c r="T42" s="936"/>
      <c r="U42" s="936"/>
      <c r="V42" s="936"/>
      <c r="W42" s="936"/>
      <c r="X42" s="936"/>
      <c r="Y42" s="936"/>
      <c r="Z42" s="936"/>
      <c r="AA42" s="936"/>
      <c r="AB42" s="936"/>
      <c r="AC42" s="936"/>
      <c r="AD42" s="936"/>
      <c r="AE42" s="936"/>
      <c r="AF42" s="936"/>
      <c r="AG42" s="936"/>
      <c r="AH42" s="936"/>
      <c r="AI42" s="936"/>
      <c r="AJ42" s="936"/>
      <c r="AK42" s="936"/>
    </row>
    <row r="43" spans="1:37" s="937" customFormat="1" ht="11.25">
      <c r="A43" s="15"/>
      <c r="B43" s="243" t="s">
        <v>564</v>
      </c>
      <c r="C43" s="936"/>
      <c r="D43" s="940"/>
      <c r="E43" s="935" t="s">
        <v>513</v>
      </c>
      <c r="F43" s="941">
        <f>SUM(G43:P43)</f>
        <v>98</v>
      </c>
      <c r="G43" s="942">
        <v>0</v>
      </c>
      <c r="H43" s="942">
        <v>1</v>
      </c>
      <c r="I43" s="942">
        <v>6</v>
      </c>
      <c r="J43" s="942">
        <v>3</v>
      </c>
      <c r="K43" s="942">
        <v>18</v>
      </c>
      <c r="L43" s="942">
        <v>9</v>
      </c>
      <c r="M43" s="942">
        <v>8</v>
      </c>
      <c r="N43" s="942">
        <v>33</v>
      </c>
      <c r="O43" s="942">
        <v>20</v>
      </c>
      <c r="P43" s="942">
        <v>0</v>
      </c>
      <c r="Q43" s="936"/>
      <c r="R43" s="936"/>
      <c r="S43" s="936"/>
      <c r="T43" s="936"/>
      <c r="U43" s="936"/>
      <c r="V43" s="936"/>
      <c r="W43" s="936"/>
      <c r="X43" s="936"/>
      <c r="Y43" s="936"/>
      <c r="Z43" s="936"/>
      <c r="AA43" s="936"/>
      <c r="AB43" s="936"/>
      <c r="AC43" s="936"/>
      <c r="AD43" s="936"/>
      <c r="AE43" s="936"/>
      <c r="AF43" s="936"/>
      <c r="AG43" s="936"/>
      <c r="AH43" s="936"/>
      <c r="AI43" s="936"/>
      <c r="AJ43" s="936"/>
      <c r="AK43" s="936"/>
    </row>
    <row r="44" spans="1:37" s="937" customFormat="1" ht="11.25">
      <c r="A44" s="15"/>
      <c r="B44" s="15"/>
      <c r="C44" s="936"/>
      <c r="D44" s="940"/>
      <c r="E44" s="935" t="s">
        <v>406</v>
      </c>
      <c r="F44" s="941">
        <f>SUM(G44:P44)</f>
        <v>322</v>
      </c>
      <c r="G44" s="942">
        <v>0</v>
      </c>
      <c r="H44" s="942">
        <v>8</v>
      </c>
      <c r="I44" s="942">
        <v>25</v>
      </c>
      <c r="J44" s="942">
        <v>37</v>
      </c>
      <c r="K44" s="942">
        <v>55</v>
      </c>
      <c r="L44" s="942">
        <v>58</v>
      </c>
      <c r="M44" s="942">
        <v>59</v>
      </c>
      <c r="N44" s="942">
        <v>65</v>
      </c>
      <c r="O44" s="942">
        <v>15</v>
      </c>
      <c r="P44" s="942">
        <v>0</v>
      </c>
      <c r="Q44" s="936"/>
      <c r="R44" s="936"/>
      <c r="S44" s="936"/>
      <c r="T44" s="936"/>
      <c r="U44" s="936"/>
      <c r="V44" s="936"/>
      <c r="W44" s="936"/>
      <c r="X44" s="936"/>
      <c r="Y44" s="936"/>
      <c r="Z44" s="936"/>
      <c r="AA44" s="936"/>
      <c r="AB44" s="936"/>
      <c r="AC44" s="936"/>
      <c r="AD44" s="936"/>
      <c r="AE44" s="936"/>
      <c r="AF44" s="936"/>
      <c r="AG44" s="936"/>
      <c r="AH44" s="936"/>
      <c r="AI44" s="936"/>
      <c r="AJ44" s="936"/>
      <c r="AK44" s="936"/>
    </row>
    <row r="45" spans="1:37" s="937" customFormat="1" ht="9" customHeight="1">
      <c r="A45" s="15"/>
      <c r="B45" s="15"/>
      <c r="C45" s="936"/>
      <c r="D45" s="940"/>
      <c r="E45" s="935"/>
      <c r="F45" s="940"/>
      <c r="G45" s="940"/>
      <c r="H45" s="940"/>
      <c r="I45" s="940"/>
      <c r="J45" s="940"/>
      <c r="K45" s="940"/>
      <c r="L45" s="940"/>
      <c r="M45" s="940"/>
      <c r="N45" s="940"/>
      <c r="O45" s="940"/>
      <c r="P45" s="940"/>
      <c r="Q45" s="936"/>
      <c r="R45" s="936"/>
      <c r="S45" s="936"/>
      <c r="T45" s="936"/>
      <c r="U45" s="936"/>
      <c r="V45" s="936"/>
      <c r="W45" s="936"/>
      <c r="X45" s="936"/>
      <c r="Y45" s="936"/>
      <c r="Z45" s="936"/>
      <c r="AA45" s="936"/>
      <c r="AB45" s="936"/>
      <c r="AC45" s="936"/>
      <c r="AD45" s="936"/>
      <c r="AE45" s="936"/>
      <c r="AF45" s="936"/>
      <c r="AG45" s="936"/>
      <c r="AH45" s="936"/>
      <c r="AI45" s="936"/>
      <c r="AJ45" s="936"/>
      <c r="AK45" s="936"/>
    </row>
    <row r="46" spans="1:37" s="937" customFormat="1" ht="11.25">
      <c r="A46" s="1238" t="s">
        <v>453</v>
      </c>
      <c r="B46" s="1238"/>
      <c r="C46" s="936"/>
      <c r="D46" s="940"/>
      <c r="E46" s="935" t="s">
        <v>513</v>
      </c>
      <c r="F46" s="941">
        <f>SUM(G46:P46)</f>
        <v>1311</v>
      </c>
      <c r="G46" s="942">
        <v>0</v>
      </c>
      <c r="H46" s="942">
        <v>23</v>
      </c>
      <c r="I46" s="942">
        <v>41</v>
      </c>
      <c r="J46" s="942">
        <v>123</v>
      </c>
      <c r="K46" s="942">
        <v>135</v>
      </c>
      <c r="L46" s="942">
        <v>114</v>
      </c>
      <c r="M46" s="942">
        <v>169</v>
      </c>
      <c r="N46" s="942">
        <v>413</v>
      </c>
      <c r="O46" s="942">
        <v>292</v>
      </c>
      <c r="P46" s="942">
        <v>1</v>
      </c>
      <c r="Q46" s="936"/>
      <c r="R46" s="936"/>
      <c r="S46" s="936"/>
      <c r="T46" s="936"/>
      <c r="U46" s="936"/>
      <c r="V46" s="936"/>
      <c r="W46" s="936"/>
      <c r="X46" s="936"/>
      <c r="Y46" s="936"/>
      <c r="Z46" s="936"/>
      <c r="AA46" s="936"/>
      <c r="AB46" s="936"/>
      <c r="AC46" s="936"/>
      <c r="AD46" s="936"/>
      <c r="AE46" s="936"/>
      <c r="AF46" s="936"/>
      <c r="AG46" s="936"/>
      <c r="AH46" s="936"/>
      <c r="AI46" s="936"/>
      <c r="AJ46" s="936"/>
      <c r="AK46" s="936"/>
    </row>
    <row r="47" spans="1:37" s="937" customFormat="1" ht="11.25">
      <c r="A47" s="15"/>
      <c r="B47" s="15"/>
      <c r="C47" s="936"/>
      <c r="D47" s="940"/>
      <c r="E47" s="935" t="s">
        <v>406</v>
      </c>
      <c r="F47" s="941">
        <f>SUM(G47:P47)</f>
        <v>3429</v>
      </c>
      <c r="G47" s="942">
        <v>5</v>
      </c>
      <c r="H47" s="942">
        <v>128</v>
      </c>
      <c r="I47" s="942">
        <v>205</v>
      </c>
      <c r="J47" s="942">
        <v>432</v>
      </c>
      <c r="K47" s="942">
        <v>537</v>
      </c>
      <c r="L47" s="942">
        <v>508</v>
      </c>
      <c r="M47" s="942">
        <v>579</v>
      </c>
      <c r="N47" s="942">
        <v>724</v>
      </c>
      <c r="O47" s="942">
        <v>311</v>
      </c>
      <c r="P47" s="942">
        <v>0</v>
      </c>
      <c r="Q47" s="936"/>
      <c r="R47" s="936"/>
      <c r="S47" s="936"/>
      <c r="T47" s="936"/>
      <c r="U47" s="936"/>
      <c r="V47" s="936"/>
      <c r="W47" s="936"/>
      <c r="X47" s="936"/>
      <c r="Y47" s="936"/>
      <c r="Z47" s="936"/>
      <c r="AA47" s="936"/>
      <c r="AB47" s="936"/>
      <c r="AC47" s="936"/>
      <c r="AD47" s="936"/>
      <c r="AE47" s="936"/>
      <c r="AF47" s="936"/>
      <c r="AG47" s="936"/>
      <c r="AH47" s="936"/>
      <c r="AI47" s="936"/>
      <c r="AJ47" s="936"/>
      <c r="AK47" s="936"/>
    </row>
    <row r="48" spans="1:37" s="937" customFormat="1" ht="9" customHeight="1">
      <c r="A48" s="15"/>
      <c r="B48" s="15"/>
      <c r="C48" s="936"/>
      <c r="D48" s="940"/>
      <c r="E48" s="935"/>
      <c r="F48" s="940"/>
      <c r="G48" s="940"/>
      <c r="H48" s="940"/>
      <c r="I48" s="940"/>
      <c r="J48" s="940"/>
      <c r="K48" s="940"/>
      <c r="L48" s="940"/>
      <c r="M48" s="940"/>
      <c r="N48" s="940"/>
      <c r="O48" s="940"/>
      <c r="P48" s="940"/>
      <c r="Q48" s="936"/>
      <c r="R48" s="936"/>
      <c r="S48" s="936"/>
      <c r="T48" s="936"/>
      <c r="U48" s="936"/>
      <c r="V48" s="936"/>
      <c r="W48" s="936"/>
      <c r="X48" s="936"/>
      <c r="Y48" s="936"/>
      <c r="Z48" s="936"/>
      <c r="AA48" s="936"/>
      <c r="AB48" s="936"/>
      <c r="AC48" s="936"/>
      <c r="AD48" s="936"/>
      <c r="AE48" s="936"/>
      <c r="AF48" s="936"/>
      <c r="AG48" s="936"/>
      <c r="AH48" s="936"/>
      <c r="AI48" s="936"/>
      <c r="AJ48" s="936"/>
      <c r="AK48" s="936"/>
    </row>
    <row r="49" spans="1:37" s="937" customFormat="1" ht="11.25">
      <c r="A49" s="432" t="s">
        <v>778</v>
      </c>
      <c r="B49" s="243" t="s">
        <v>560</v>
      </c>
      <c r="C49" s="936"/>
      <c r="D49" s="940"/>
      <c r="E49" s="935" t="s">
        <v>513</v>
      </c>
      <c r="F49" s="941">
        <f>SUM(G49:P49)</f>
        <v>64</v>
      </c>
      <c r="G49" s="942">
        <v>0</v>
      </c>
      <c r="H49" s="942">
        <v>3</v>
      </c>
      <c r="I49" s="942">
        <v>3</v>
      </c>
      <c r="J49" s="942">
        <v>4</v>
      </c>
      <c r="K49" s="942">
        <v>5</v>
      </c>
      <c r="L49" s="942">
        <v>5</v>
      </c>
      <c r="M49" s="942">
        <v>13</v>
      </c>
      <c r="N49" s="942">
        <v>19</v>
      </c>
      <c r="O49" s="942">
        <v>11</v>
      </c>
      <c r="P49" s="942">
        <v>1</v>
      </c>
      <c r="Q49" s="936"/>
      <c r="R49" s="936"/>
      <c r="S49" s="936"/>
      <c r="T49" s="936"/>
      <c r="U49" s="936"/>
      <c r="V49" s="936"/>
      <c r="W49" s="936"/>
      <c r="X49" s="936"/>
      <c r="Y49" s="936"/>
      <c r="Z49" s="936"/>
      <c r="AA49" s="936"/>
      <c r="AB49" s="936"/>
      <c r="AC49" s="936"/>
      <c r="AD49" s="936"/>
      <c r="AE49" s="936"/>
      <c r="AF49" s="936"/>
      <c r="AG49" s="936"/>
      <c r="AH49" s="936"/>
      <c r="AI49" s="936"/>
      <c r="AJ49" s="936"/>
      <c r="AK49" s="936"/>
    </row>
    <row r="50" spans="1:37" s="937" customFormat="1" ht="11.25">
      <c r="A50" s="15"/>
      <c r="B50" s="15"/>
      <c r="C50" s="936"/>
      <c r="D50" s="940"/>
      <c r="E50" s="935" t="s">
        <v>406</v>
      </c>
      <c r="F50" s="941">
        <f>SUM(G50:P50)</f>
        <v>263</v>
      </c>
      <c r="G50" s="942">
        <v>0</v>
      </c>
      <c r="H50" s="942">
        <v>4</v>
      </c>
      <c r="I50" s="942">
        <v>10</v>
      </c>
      <c r="J50" s="942">
        <v>26</v>
      </c>
      <c r="K50" s="942">
        <v>47</v>
      </c>
      <c r="L50" s="942">
        <v>42</v>
      </c>
      <c r="M50" s="942">
        <v>38</v>
      </c>
      <c r="N50" s="942">
        <v>61</v>
      </c>
      <c r="O50" s="942">
        <v>35</v>
      </c>
      <c r="P50" s="942">
        <v>0</v>
      </c>
      <c r="Q50" s="936"/>
      <c r="R50" s="936"/>
      <c r="S50" s="936"/>
      <c r="T50" s="936"/>
      <c r="U50" s="936"/>
      <c r="V50" s="936"/>
      <c r="W50" s="936"/>
      <c r="X50" s="936"/>
      <c r="Y50" s="936"/>
      <c r="Z50" s="936"/>
      <c r="AA50" s="936"/>
      <c r="AB50" s="936"/>
      <c r="AC50" s="936"/>
      <c r="AD50" s="936"/>
      <c r="AE50" s="936"/>
      <c r="AF50" s="936"/>
      <c r="AG50" s="936"/>
      <c r="AH50" s="936"/>
      <c r="AI50" s="936"/>
      <c r="AJ50" s="936"/>
      <c r="AK50" s="936"/>
    </row>
    <row r="51" spans="1:37" s="937" customFormat="1" ht="9" customHeight="1">
      <c r="A51" s="15"/>
      <c r="B51" s="15"/>
      <c r="C51" s="936"/>
      <c r="D51" s="940"/>
      <c r="E51" s="935"/>
      <c r="F51" s="940"/>
      <c r="G51" s="940"/>
      <c r="H51" s="940"/>
      <c r="I51" s="940"/>
      <c r="J51" s="940"/>
      <c r="K51" s="940"/>
      <c r="L51" s="940"/>
      <c r="M51" s="940"/>
      <c r="N51" s="940"/>
      <c r="O51" s="940"/>
      <c r="P51" s="940"/>
      <c r="Q51" s="936"/>
      <c r="R51" s="936"/>
      <c r="S51" s="936"/>
      <c r="T51" s="936"/>
      <c r="U51" s="936"/>
      <c r="V51" s="936"/>
      <c r="W51" s="936"/>
      <c r="X51" s="936"/>
      <c r="Y51" s="936"/>
      <c r="Z51" s="936"/>
      <c r="AA51" s="936"/>
      <c r="AB51" s="936"/>
      <c r="AC51" s="936"/>
      <c r="AD51" s="936"/>
      <c r="AE51" s="936"/>
      <c r="AF51" s="936"/>
      <c r="AG51" s="936"/>
      <c r="AH51" s="936"/>
      <c r="AI51" s="936"/>
      <c r="AJ51" s="936"/>
      <c r="AK51" s="936"/>
    </row>
    <row r="52" spans="1:37" s="937" customFormat="1" ht="11.25">
      <c r="A52" s="1238" t="s">
        <v>454</v>
      </c>
      <c r="B52" s="1238"/>
      <c r="C52" s="936"/>
      <c r="D52" s="940"/>
      <c r="E52" s="935" t="s">
        <v>513</v>
      </c>
      <c r="F52" s="941">
        <f>SUM(G52:P52)</f>
        <v>1635</v>
      </c>
      <c r="G52" s="942">
        <v>0</v>
      </c>
      <c r="H52" s="942">
        <v>26</v>
      </c>
      <c r="I52" s="942">
        <v>82</v>
      </c>
      <c r="J52" s="942">
        <v>166</v>
      </c>
      <c r="K52" s="942">
        <v>210</v>
      </c>
      <c r="L52" s="942">
        <v>140</v>
      </c>
      <c r="M52" s="942">
        <v>194</v>
      </c>
      <c r="N52" s="942">
        <v>524</v>
      </c>
      <c r="O52" s="942">
        <v>291</v>
      </c>
      <c r="P52" s="942">
        <v>2</v>
      </c>
      <c r="Q52" s="936"/>
      <c r="R52" s="936"/>
      <c r="S52" s="936"/>
      <c r="T52" s="936"/>
      <c r="U52" s="936"/>
      <c r="V52" s="936"/>
      <c r="W52" s="936"/>
      <c r="X52" s="936"/>
      <c r="Y52" s="936"/>
      <c r="Z52" s="936"/>
      <c r="AA52" s="936"/>
      <c r="AB52" s="936"/>
      <c r="AC52" s="936"/>
      <c r="AD52" s="936"/>
      <c r="AE52" s="936"/>
      <c r="AF52" s="936"/>
      <c r="AG52" s="936"/>
      <c r="AH52" s="936"/>
      <c r="AI52" s="936"/>
      <c r="AJ52" s="936"/>
      <c r="AK52" s="936"/>
    </row>
    <row r="53" spans="1:37" s="937" customFormat="1" ht="11.25">
      <c r="A53" s="15"/>
      <c r="B53" s="15"/>
      <c r="C53" s="936"/>
      <c r="D53" s="940"/>
      <c r="E53" s="935" t="s">
        <v>406</v>
      </c>
      <c r="F53" s="941">
        <f>SUM(G53:P53)</f>
        <v>5338</v>
      </c>
      <c r="G53" s="942">
        <v>7</v>
      </c>
      <c r="H53" s="942">
        <v>384</v>
      </c>
      <c r="I53" s="942">
        <v>553</v>
      </c>
      <c r="J53" s="942">
        <v>577</v>
      </c>
      <c r="K53" s="942">
        <v>769</v>
      </c>
      <c r="L53" s="942">
        <v>755</v>
      </c>
      <c r="M53" s="942">
        <v>910</v>
      </c>
      <c r="N53" s="942">
        <v>1028</v>
      </c>
      <c r="O53" s="942">
        <v>355</v>
      </c>
      <c r="P53" s="942">
        <v>0</v>
      </c>
      <c r="Q53" s="936"/>
      <c r="R53" s="936"/>
      <c r="S53" s="936"/>
      <c r="T53" s="936"/>
      <c r="U53" s="936"/>
      <c r="V53" s="936"/>
      <c r="W53" s="936"/>
      <c r="X53" s="936"/>
      <c r="Y53" s="936"/>
      <c r="Z53" s="936"/>
      <c r="AA53" s="936"/>
      <c r="AB53" s="936"/>
      <c r="AC53" s="936"/>
      <c r="AD53" s="936"/>
      <c r="AE53" s="936"/>
      <c r="AF53" s="936"/>
      <c r="AG53" s="936"/>
      <c r="AH53" s="936"/>
      <c r="AI53" s="936"/>
      <c r="AJ53" s="936"/>
      <c r="AK53" s="936"/>
    </row>
    <row r="54" spans="1:37" s="937" customFormat="1" ht="9" customHeight="1">
      <c r="A54" s="15"/>
      <c r="B54" s="15"/>
      <c r="C54" s="936"/>
      <c r="D54" s="940"/>
      <c r="E54" s="935"/>
      <c r="F54" s="940"/>
      <c r="G54" s="940"/>
      <c r="H54" s="940"/>
      <c r="I54" s="940"/>
      <c r="J54" s="940"/>
      <c r="K54" s="940"/>
      <c r="L54" s="940"/>
      <c r="M54" s="940"/>
      <c r="N54" s="940"/>
      <c r="O54" s="940"/>
      <c r="P54" s="940"/>
      <c r="Q54" s="936"/>
      <c r="R54" s="936"/>
      <c r="S54" s="936"/>
      <c r="T54" s="936"/>
      <c r="U54" s="936"/>
      <c r="V54" s="936"/>
      <c r="W54" s="936"/>
      <c r="X54" s="936"/>
      <c r="Y54" s="936"/>
      <c r="Z54" s="936"/>
      <c r="AA54" s="936"/>
      <c r="AB54" s="936"/>
      <c r="AC54" s="936"/>
      <c r="AD54" s="936"/>
      <c r="AE54" s="936"/>
      <c r="AF54" s="936"/>
      <c r="AG54" s="936"/>
      <c r="AH54" s="936"/>
      <c r="AI54" s="936"/>
      <c r="AJ54" s="936"/>
      <c r="AK54" s="936"/>
    </row>
    <row r="55" spans="1:37" s="937" customFormat="1" ht="11.25">
      <c r="A55" s="432" t="s">
        <v>778</v>
      </c>
      <c r="B55" s="243" t="s">
        <v>559</v>
      </c>
      <c r="C55" s="936"/>
      <c r="D55" s="940"/>
      <c r="E55" s="935" t="s">
        <v>513</v>
      </c>
      <c r="F55" s="941">
        <f>SUM(G55:P55)</f>
        <v>164</v>
      </c>
      <c r="G55" s="942">
        <v>0</v>
      </c>
      <c r="H55" s="942">
        <v>6</v>
      </c>
      <c r="I55" s="942">
        <v>13</v>
      </c>
      <c r="J55" s="942">
        <v>18</v>
      </c>
      <c r="K55" s="942">
        <v>28</v>
      </c>
      <c r="L55" s="942">
        <v>14</v>
      </c>
      <c r="M55" s="942">
        <v>23</v>
      </c>
      <c r="N55" s="942">
        <v>36</v>
      </c>
      <c r="O55" s="942">
        <v>26</v>
      </c>
      <c r="P55" s="942">
        <v>0</v>
      </c>
      <c r="Q55" s="936"/>
      <c r="R55" s="936"/>
      <c r="S55" s="936"/>
      <c r="T55" s="936"/>
      <c r="U55" s="936"/>
      <c r="V55" s="936"/>
      <c r="W55" s="936"/>
      <c r="X55" s="936"/>
      <c r="Y55" s="936"/>
      <c r="Z55" s="936"/>
      <c r="AA55" s="936"/>
      <c r="AB55" s="936"/>
      <c r="AC55" s="936"/>
      <c r="AD55" s="936"/>
      <c r="AE55" s="936"/>
      <c r="AF55" s="936"/>
      <c r="AG55" s="936"/>
      <c r="AH55" s="936"/>
      <c r="AI55" s="936"/>
      <c r="AJ55" s="936"/>
      <c r="AK55" s="936"/>
    </row>
    <row r="56" spans="1:37" s="937" customFormat="1" ht="11.25">
      <c r="A56" s="936"/>
      <c r="B56" s="936"/>
      <c r="C56" s="936"/>
      <c r="D56" s="940"/>
      <c r="E56" s="935" t="s">
        <v>406</v>
      </c>
      <c r="F56" s="941">
        <f>SUM(G56:P56)</f>
        <v>783</v>
      </c>
      <c r="G56" s="942">
        <v>0</v>
      </c>
      <c r="H56" s="942">
        <v>44</v>
      </c>
      <c r="I56" s="942">
        <v>73</v>
      </c>
      <c r="J56" s="942">
        <v>87</v>
      </c>
      <c r="K56" s="942">
        <v>117</v>
      </c>
      <c r="L56" s="942">
        <v>142</v>
      </c>
      <c r="M56" s="942">
        <v>130</v>
      </c>
      <c r="N56" s="942">
        <v>143</v>
      </c>
      <c r="O56" s="942">
        <v>47</v>
      </c>
      <c r="P56" s="942">
        <v>0</v>
      </c>
      <c r="Q56" s="936"/>
      <c r="R56" s="936"/>
      <c r="S56" s="936"/>
      <c r="T56" s="936"/>
      <c r="U56" s="936"/>
      <c r="V56" s="936"/>
      <c r="W56" s="936"/>
      <c r="X56" s="936"/>
      <c r="Y56" s="936"/>
      <c r="Z56" s="936"/>
      <c r="AA56" s="936"/>
      <c r="AB56" s="936"/>
      <c r="AC56" s="936"/>
      <c r="AD56" s="936"/>
      <c r="AE56" s="936"/>
      <c r="AF56" s="936"/>
      <c r="AG56" s="936"/>
      <c r="AH56" s="936"/>
      <c r="AI56" s="936"/>
      <c r="AJ56" s="936"/>
      <c r="AK56" s="936"/>
    </row>
    <row r="57" spans="1:37" s="937" customFormat="1" ht="10.5" customHeight="1">
      <c r="A57" s="936"/>
      <c r="B57" s="936"/>
      <c r="C57" s="936"/>
      <c r="D57" s="940"/>
      <c r="E57" s="935"/>
      <c r="F57" s="940"/>
      <c r="G57" s="940"/>
      <c r="H57" s="940"/>
      <c r="I57" s="940"/>
      <c r="J57" s="940"/>
      <c r="K57" s="940"/>
      <c r="L57" s="940"/>
      <c r="M57" s="940"/>
      <c r="N57" s="940"/>
      <c r="O57" s="940"/>
      <c r="P57" s="940"/>
      <c r="Q57" s="936"/>
      <c r="R57" s="936"/>
      <c r="S57" s="936"/>
      <c r="T57" s="936"/>
      <c r="U57" s="936"/>
      <c r="V57" s="936"/>
      <c r="W57" s="936"/>
      <c r="X57" s="936"/>
      <c r="Y57" s="936"/>
      <c r="Z57" s="936"/>
      <c r="AA57" s="936"/>
      <c r="AB57" s="936"/>
      <c r="AC57" s="936"/>
      <c r="AD57" s="936"/>
      <c r="AE57" s="936"/>
      <c r="AF57" s="936"/>
      <c r="AG57" s="936"/>
      <c r="AH57" s="936"/>
      <c r="AI57" s="936"/>
      <c r="AJ57" s="936"/>
      <c r="AK57" s="936"/>
    </row>
    <row r="58" spans="1:37" s="937" customFormat="1" ht="11.25">
      <c r="A58" s="1640" t="s">
        <v>751</v>
      </c>
      <c r="B58" s="1640"/>
      <c r="C58" s="936"/>
      <c r="D58" s="940"/>
      <c r="E58" s="943" t="s">
        <v>513</v>
      </c>
      <c r="F58" s="944">
        <f>IF(SUM(F13,F22,F25,F31,F34,F46,F52)=SUM(G58:P58),SUM(G58:P58),"Fehler")</f>
        <v>10413</v>
      </c>
      <c r="G58" s="944">
        <f aca="true" t="shared" si="0" ref="G58:P58">SUM(G13,G22,G25,G31,G34,G46,G52)</f>
        <v>5</v>
      </c>
      <c r="H58" s="944">
        <f t="shared" si="0"/>
        <v>200</v>
      </c>
      <c r="I58" s="944">
        <f t="shared" si="0"/>
        <v>544</v>
      </c>
      <c r="J58" s="944">
        <f t="shared" si="0"/>
        <v>1137</v>
      </c>
      <c r="K58" s="944">
        <f t="shared" si="0"/>
        <v>1304</v>
      </c>
      <c r="L58" s="944">
        <f t="shared" si="0"/>
        <v>874</v>
      </c>
      <c r="M58" s="944">
        <f t="shared" si="0"/>
        <v>1239</v>
      </c>
      <c r="N58" s="944">
        <f t="shared" si="0"/>
        <v>3038</v>
      </c>
      <c r="O58" s="944">
        <f t="shared" si="0"/>
        <v>2062</v>
      </c>
      <c r="P58" s="944">
        <f t="shared" si="0"/>
        <v>10</v>
      </c>
      <c r="Q58" s="936"/>
      <c r="R58" s="936"/>
      <c r="S58" s="936"/>
      <c r="T58" s="936"/>
      <c r="U58" s="936"/>
      <c r="V58" s="936"/>
      <c r="W58" s="936"/>
      <c r="X58" s="936"/>
      <c r="Y58" s="936"/>
      <c r="Z58" s="936"/>
      <c r="AA58" s="936"/>
      <c r="AB58" s="936"/>
      <c r="AC58" s="936"/>
      <c r="AD58" s="936"/>
      <c r="AE58" s="936"/>
      <c r="AF58" s="936"/>
      <c r="AG58" s="936"/>
      <c r="AH58" s="936"/>
      <c r="AI58" s="936"/>
      <c r="AJ58" s="936"/>
      <c r="AK58" s="936"/>
    </row>
    <row r="59" spans="1:37" s="937" customFormat="1" ht="11.25">
      <c r="A59" s="936"/>
      <c r="B59" s="936"/>
      <c r="C59" s="936"/>
      <c r="D59" s="940"/>
      <c r="E59" s="943" t="s">
        <v>406</v>
      </c>
      <c r="F59" s="944">
        <f>IF(SUM(F14,F23,F26,F32,F35,F47,F53)=SUM(G59:P59),SUM(G59:P59),"Fehler")</f>
        <v>33772</v>
      </c>
      <c r="G59" s="944">
        <f aca="true" t="shared" si="1" ref="G59:P59">SUM(G14,G23,G26,G32,G35,G47,G53)</f>
        <v>97</v>
      </c>
      <c r="H59" s="944">
        <f t="shared" si="1"/>
        <v>2499</v>
      </c>
      <c r="I59" s="944">
        <f t="shared" si="1"/>
        <v>3308</v>
      </c>
      <c r="J59" s="944">
        <f t="shared" si="1"/>
        <v>4046</v>
      </c>
      <c r="K59" s="944">
        <f t="shared" si="1"/>
        <v>4693</v>
      </c>
      <c r="L59" s="944">
        <f t="shared" si="1"/>
        <v>4490</v>
      </c>
      <c r="M59" s="944">
        <f t="shared" si="1"/>
        <v>5382</v>
      </c>
      <c r="N59" s="944">
        <f t="shared" si="1"/>
        <v>6744</v>
      </c>
      <c r="O59" s="944">
        <f t="shared" si="1"/>
        <v>2500</v>
      </c>
      <c r="P59" s="944">
        <f t="shared" si="1"/>
        <v>13</v>
      </c>
      <c r="Q59" s="936"/>
      <c r="R59" s="936"/>
      <c r="S59" s="936"/>
      <c r="T59" s="936"/>
      <c r="U59" s="936"/>
      <c r="V59" s="936"/>
      <c r="W59" s="936"/>
      <c r="X59" s="936"/>
      <c r="Y59" s="936"/>
      <c r="Z59" s="936"/>
      <c r="AA59" s="936"/>
      <c r="AB59" s="936"/>
      <c r="AC59" s="936"/>
      <c r="AD59" s="936"/>
      <c r="AE59" s="936"/>
      <c r="AF59" s="936"/>
      <c r="AG59" s="936"/>
      <c r="AH59" s="936"/>
      <c r="AI59" s="936"/>
      <c r="AJ59" s="936"/>
      <c r="AK59" s="936"/>
    </row>
    <row r="60" spans="1:37" s="937" customFormat="1" ht="11.25">
      <c r="A60" s="936"/>
      <c r="B60" s="936"/>
      <c r="C60" s="936"/>
      <c r="D60" s="940"/>
      <c r="E60" s="943" t="s">
        <v>405</v>
      </c>
      <c r="F60" s="944">
        <f>IF(SUM(F13,F14,F22,F23,F25,F26,F31,F32,F34,F35,F46,F47,F52,F53)=SUM(G60:P60),SUM(G60:P60),"Fehler")</f>
        <v>44185</v>
      </c>
      <c r="G60" s="944">
        <f aca="true" t="shared" si="2" ref="G60:P60">SUM(G58,G59)</f>
        <v>102</v>
      </c>
      <c r="H60" s="944">
        <f t="shared" si="2"/>
        <v>2699</v>
      </c>
      <c r="I60" s="944">
        <f t="shared" si="2"/>
        <v>3852</v>
      </c>
      <c r="J60" s="944">
        <f t="shared" si="2"/>
        <v>5183</v>
      </c>
      <c r="K60" s="944">
        <f t="shared" si="2"/>
        <v>5997</v>
      </c>
      <c r="L60" s="944">
        <f t="shared" si="2"/>
        <v>5364</v>
      </c>
      <c r="M60" s="944">
        <f t="shared" si="2"/>
        <v>6621</v>
      </c>
      <c r="N60" s="944">
        <f t="shared" si="2"/>
        <v>9782</v>
      </c>
      <c r="O60" s="944">
        <f t="shared" si="2"/>
        <v>4562</v>
      </c>
      <c r="P60" s="944">
        <f t="shared" si="2"/>
        <v>23</v>
      </c>
      <c r="Q60" s="936"/>
      <c r="R60" s="936"/>
      <c r="S60" s="936"/>
      <c r="T60" s="936"/>
      <c r="U60" s="936"/>
      <c r="V60" s="936"/>
      <c r="W60" s="936"/>
      <c r="X60" s="936"/>
      <c r="Y60" s="936"/>
      <c r="Z60" s="936"/>
      <c r="AA60" s="936"/>
      <c r="AB60" s="936"/>
      <c r="AC60" s="936"/>
      <c r="AD60" s="936"/>
      <c r="AE60" s="936"/>
      <c r="AF60" s="936"/>
      <c r="AG60" s="936"/>
      <c r="AH60" s="936"/>
      <c r="AI60" s="936"/>
      <c r="AJ60" s="936"/>
      <c r="AK60" s="936"/>
    </row>
    <row r="61" spans="1:37" s="937" customFormat="1" ht="6" customHeight="1">
      <c r="A61" s="936"/>
      <c r="B61" s="936"/>
      <c r="C61" s="936"/>
      <c r="D61" s="940"/>
      <c r="E61" s="935"/>
      <c r="F61" s="940"/>
      <c r="G61" s="940"/>
      <c r="H61" s="940"/>
      <c r="I61" s="940"/>
      <c r="J61" s="940"/>
      <c r="K61" s="940"/>
      <c r="L61" s="940"/>
      <c r="M61" s="940"/>
      <c r="N61" s="940"/>
      <c r="O61" s="940"/>
      <c r="P61" s="940"/>
      <c r="Q61" s="936"/>
      <c r="R61" s="936"/>
      <c r="S61" s="936"/>
      <c r="T61" s="936"/>
      <c r="U61" s="936"/>
      <c r="V61" s="936"/>
      <c r="W61" s="936"/>
      <c r="X61" s="936"/>
      <c r="Y61" s="936"/>
      <c r="Z61" s="936"/>
      <c r="AA61" s="936"/>
      <c r="AB61" s="936"/>
      <c r="AC61" s="936"/>
      <c r="AD61" s="936"/>
      <c r="AE61" s="936"/>
      <c r="AF61" s="936"/>
      <c r="AG61" s="936"/>
      <c r="AH61" s="936"/>
      <c r="AI61" s="936"/>
      <c r="AJ61" s="936"/>
      <c r="AK61" s="936"/>
    </row>
    <row r="62" spans="1:37" s="937" customFormat="1" ht="11.25">
      <c r="A62" s="945" t="s">
        <v>779</v>
      </c>
      <c r="B62" s="936"/>
      <c r="C62" s="936"/>
      <c r="D62" s="940"/>
      <c r="E62" s="936"/>
      <c r="F62" s="940"/>
      <c r="G62" s="940"/>
      <c r="H62" s="940"/>
      <c r="I62" s="940"/>
      <c r="J62" s="940"/>
      <c r="K62" s="940"/>
      <c r="L62" s="940"/>
      <c r="M62" s="940"/>
      <c r="N62" s="940"/>
      <c r="O62" s="940"/>
      <c r="P62" s="940"/>
      <c r="Q62" s="936"/>
      <c r="R62" s="936"/>
      <c r="S62" s="936"/>
      <c r="T62" s="936"/>
      <c r="U62" s="936"/>
      <c r="V62" s="936"/>
      <c r="W62" s="936"/>
      <c r="X62" s="936"/>
      <c r="Y62" s="936"/>
      <c r="Z62" s="936"/>
      <c r="AA62" s="936"/>
      <c r="AB62" s="936"/>
      <c r="AC62" s="936"/>
      <c r="AD62" s="936"/>
      <c r="AE62" s="936"/>
      <c r="AF62" s="936"/>
      <c r="AG62" s="936"/>
      <c r="AH62" s="936"/>
      <c r="AI62" s="936"/>
      <c r="AJ62" s="936"/>
      <c r="AK62" s="936"/>
    </row>
    <row r="63" spans="1:37" s="937" customFormat="1" ht="11.25">
      <c r="A63" s="15"/>
      <c r="B63" s="243" t="s">
        <v>588</v>
      </c>
      <c r="C63" s="936"/>
      <c r="D63" s="940"/>
      <c r="E63" s="935" t="s">
        <v>513</v>
      </c>
      <c r="F63" s="941">
        <f>SUM(G63:P63)</f>
        <v>9978</v>
      </c>
      <c r="G63" s="942">
        <v>4</v>
      </c>
      <c r="H63" s="942">
        <v>174</v>
      </c>
      <c r="I63" s="942">
        <v>501</v>
      </c>
      <c r="J63" s="942">
        <v>1075</v>
      </c>
      <c r="K63" s="942">
        <v>1226</v>
      </c>
      <c r="L63" s="942">
        <v>802</v>
      </c>
      <c r="M63" s="942">
        <v>1173</v>
      </c>
      <c r="N63" s="942">
        <v>2984</v>
      </c>
      <c r="O63" s="942">
        <v>2034</v>
      </c>
      <c r="P63" s="942">
        <v>5</v>
      </c>
      <c r="Q63" s="936"/>
      <c r="R63" s="936"/>
      <c r="S63" s="936"/>
      <c r="T63" s="936"/>
      <c r="U63" s="936"/>
      <c r="V63" s="936"/>
      <c r="W63" s="936"/>
      <c r="X63" s="936"/>
      <c r="Y63" s="936"/>
      <c r="Z63" s="936"/>
      <c r="AA63" s="936"/>
      <c r="AB63" s="936"/>
      <c r="AC63" s="936"/>
      <c r="AD63" s="936"/>
      <c r="AE63" s="936"/>
      <c r="AF63" s="936"/>
      <c r="AG63" s="936"/>
      <c r="AH63" s="936"/>
      <c r="AI63" s="936"/>
      <c r="AJ63" s="936"/>
      <c r="AK63" s="936"/>
    </row>
    <row r="64" spans="1:37" s="937" customFormat="1" ht="11.25">
      <c r="A64" s="936"/>
      <c r="B64" s="936"/>
      <c r="C64" s="936"/>
      <c r="D64" s="940"/>
      <c r="E64" s="935" t="s">
        <v>406</v>
      </c>
      <c r="F64" s="941">
        <f>SUM(G64:P64)</f>
        <v>32416</v>
      </c>
      <c r="G64" s="942">
        <v>85</v>
      </c>
      <c r="H64" s="942">
        <v>2283</v>
      </c>
      <c r="I64" s="942">
        <v>3119</v>
      </c>
      <c r="J64" s="942">
        <v>3866</v>
      </c>
      <c r="K64" s="942">
        <v>4492</v>
      </c>
      <c r="L64" s="942">
        <v>4315</v>
      </c>
      <c r="M64" s="942">
        <v>5210</v>
      </c>
      <c r="N64" s="942">
        <v>6603</v>
      </c>
      <c r="O64" s="942">
        <v>2439</v>
      </c>
      <c r="P64" s="942">
        <v>4</v>
      </c>
      <c r="Q64" s="936"/>
      <c r="R64" s="936"/>
      <c r="S64" s="936"/>
      <c r="T64" s="936"/>
      <c r="U64" s="936"/>
      <c r="V64" s="936"/>
      <c r="W64" s="936"/>
      <c r="X64" s="936"/>
      <c r="Y64" s="936"/>
      <c r="Z64" s="936"/>
      <c r="AA64" s="936"/>
      <c r="AB64" s="936"/>
      <c r="AC64" s="936"/>
      <c r="AD64" s="936"/>
      <c r="AE64" s="936"/>
      <c r="AF64" s="936"/>
      <c r="AG64" s="936"/>
      <c r="AH64" s="936"/>
      <c r="AI64" s="936"/>
      <c r="AJ64" s="936"/>
      <c r="AK64" s="936"/>
    </row>
    <row r="65" spans="1:37" s="937" customFormat="1" ht="11.25">
      <c r="A65" s="936"/>
      <c r="B65" s="936"/>
      <c r="C65" s="936"/>
      <c r="D65" s="940"/>
      <c r="E65" s="935" t="s">
        <v>405</v>
      </c>
      <c r="F65" s="941">
        <f aca="true" t="shared" si="3" ref="F65:P65">SUM(F63,F64)</f>
        <v>42394</v>
      </c>
      <c r="G65" s="941">
        <f t="shared" si="3"/>
        <v>89</v>
      </c>
      <c r="H65" s="941">
        <f t="shared" si="3"/>
        <v>2457</v>
      </c>
      <c r="I65" s="941">
        <f t="shared" si="3"/>
        <v>3620</v>
      </c>
      <c r="J65" s="941">
        <f t="shared" si="3"/>
        <v>4941</v>
      </c>
      <c r="K65" s="941">
        <f t="shared" si="3"/>
        <v>5718</v>
      </c>
      <c r="L65" s="941">
        <f t="shared" si="3"/>
        <v>5117</v>
      </c>
      <c r="M65" s="941">
        <f t="shared" si="3"/>
        <v>6383</v>
      </c>
      <c r="N65" s="941">
        <f t="shared" si="3"/>
        <v>9587</v>
      </c>
      <c r="O65" s="941">
        <f t="shared" si="3"/>
        <v>4473</v>
      </c>
      <c r="P65" s="941">
        <f t="shared" si="3"/>
        <v>9</v>
      </c>
      <c r="Q65" s="936"/>
      <c r="R65" s="936"/>
      <c r="S65" s="936"/>
      <c r="T65" s="936"/>
      <c r="U65" s="936"/>
      <c r="V65" s="936"/>
      <c r="W65" s="936"/>
      <c r="X65" s="936"/>
      <c r="Y65" s="936"/>
      <c r="Z65" s="936"/>
      <c r="AA65" s="936"/>
      <c r="AB65" s="936"/>
      <c r="AC65" s="936"/>
      <c r="AD65" s="936"/>
      <c r="AE65" s="936"/>
      <c r="AF65" s="936"/>
      <c r="AG65" s="936"/>
      <c r="AH65" s="936"/>
      <c r="AI65" s="936"/>
      <c r="AJ65" s="936"/>
      <c r="AK65" s="936"/>
    </row>
    <row r="66" spans="1:37" s="937" customFormat="1" ht="9" customHeight="1">
      <c r="A66" s="936"/>
      <c r="B66" s="936"/>
      <c r="C66" s="936"/>
      <c r="D66" s="940"/>
      <c r="E66" s="935"/>
      <c r="F66" s="940"/>
      <c r="G66" s="940"/>
      <c r="H66" s="940"/>
      <c r="I66" s="940"/>
      <c r="J66" s="940"/>
      <c r="K66" s="940"/>
      <c r="L66" s="940"/>
      <c r="M66" s="940"/>
      <c r="N66" s="940"/>
      <c r="O66" s="940"/>
      <c r="P66" s="940"/>
      <c r="Q66" s="936"/>
      <c r="R66" s="936"/>
      <c r="S66" s="936"/>
      <c r="T66" s="936"/>
      <c r="U66" s="936"/>
      <c r="V66" s="936"/>
      <c r="W66" s="936"/>
      <c r="X66" s="936"/>
      <c r="Y66" s="936"/>
      <c r="Z66" s="936"/>
      <c r="AA66" s="936"/>
      <c r="AB66" s="936"/>
      <c r="AC66" s="936"/>
      <c r="AD66" s="936"/>
      <c r="AE66" s="936"/>
      <c r="AF66" s="936"/>
      <c r="AG66" s="936"/>
      <c r="AH66" s="936"/>
      <c r="AI66" s="936"/>
      <c r="AJ66" s="936"/>
      <c r="AK66" s="936"/>
    </row>
    <row r="67" spans="1:37" s="937" customFormat="1" ht="11.25">
      <c r="A67" s="15"/>
      <c r="B67" s="243" t="s">
        <v>589</v>
      </c>
      <c r="C67" s="936"/>
      <c r="D67" s="940"/>
      <c r="E67" s="935" t="s">
        <v>513</v>
      </c>
      <c r="F67" s="941">
        <f>SUM(G67:P67)</f>
        <v>435</v>
      </c>
      <c r="G67" s="942">
        <v>1</v>
      </c>
      <c r="H67" s="942">
        <v>26</v>
      </c>
      <c r="I67" s="942">
        <v>43</v>
      </c>
      <c r="J67" s="942">
        <v>62</v>
      </c>
      <c r="K67" s="942">
        <v>78</v>
      </c>
      <c r="L67" s="942">
        <v>72</v>
      </c>
      <c r="M67" s="942">
        <v>66</v>
      </c>
      <c r="N67" s="942">
        <v>54</v>
      </c>
      <c r="O67" s="942">
        <v>28</v>
      </c>
      <c r="P67" s="942">
        <v>5</v>
      </c>
      <c r="Q67" s="936"/>
      <c r="R67" s="936"/>
      <c r="S67" s="936"/>
      <c r="T67" s="936"/>
      <c r="U67" s="936"/>
      <c r="V67" s="936"/>
      <c r="W67" s="936"/>
      <c r="X67" s="936"/>
      <c r="Y67" s="936"/>
      <c r="Z67" s="936"/>
      <c r="AA67" s="936"/>
      <c r="AB67" s="936"/>
      <c r="AC67" s="936"/>
      <c r="AD67" s="936"/>
      <c r="AE67" s="936"/>
      <c r="AF67" s="936"/>
      <c r="AG67" s="936"/>
      <c r="AH67" s="936"/>
      <c r="AI67" s="936"/>
      <c r="AJ67" s="936"/>
      <c r="AK67" s="936"/>
    </row>
    <row r="68" spans="1:37" s="937" customFormat="1" ht="11.25">
      <c r="A68" s="936"/>
      <c r="B68" s="936"/>
      <c r="C68" s="936"/>
      <c r="D68" s="940"/>
      <c r="E68" s="935" t="s">
        <v>406</v>
      </c>
      <c r="F68" s="941">
        <f>SUM(G68:P68)</f>
        <v>1356</v>
      </c>
      <c r="G68" s="942">
        <v>12</v>
      </c>
      <c r="H68" s="942">
        <v>216</v>
      </c>
      <c r="I68" s="942">
        <v>189</v>
      </c>
      <c r="J68" s="942">
        <v>180</v>
      </c>
      <c r="K68" s="942">
        <v>201</v>
      </c>
      <c r="L68" s="942">
        <v>175</v>
      </c>
      <c r="M68" s="942">
        <v>172</v>
      </c>
      <c r="N68" s="942">
        <v>141</v>
      </c>
      <c r="O68" s="942">
        <v>61</v>
      </c>
      <c r="P68" s="942">
        <v>9</v>
      </c>
      <c r="Q68" s="936"/>
      <c r="R68" s="936"/>
      <c r="S68" s="936"/>
      <c r="T68" s="936"/>
      <c r="U68" s="936"/>
      <c r="V68" s="936"/>
      <c r="W68" s="936"/>
      <c r="X68" s="936"/>
      <c r="Y68" s="936"/>
      <c r="Z68" s="936"/>
      <c r="AA68" s="936"/>
      <c r="AB68" s="936"/>
      <c r="AC68" s="936"/>
      <c r="AD68" s="936"/>
      <c r="AE68" s="936"/>
      <c r="AF68" s="936"/>
      <c r="AG68" s="936"/>
      <c r="AH68" s="936"/>
      <c r="AI68" s="936"/>
      <c r="AJ68" s="936"/>
      <c r="AK68" s="936"/>
    </row>
    <row r="69" spans="1:37" s="937" customFormat="1" ht="11.25">
      <c r="A69" s="936"/>
      <c r="B69" s="936"/>
      <c r="C69" s="936"/>
      <c r="D69" s="940"/>
      <c r="E69" s="935" t="s">
        <v>405</v>
      </c>
      <c r="F69" s="941">
        <f aca="true" t="shared" si="4" ref="F69:P69">SUM(F67:F68)</f>
        <v>1791</v>
      </c>
      <c r="G69" s="941">
        <f t="shared" si="4"/>
        <v>13</v>
      </c>
      <c r="H69" s="941">
        <f t="shared" si="4"/>
        <v>242</v>
      </c>
      <c r="I69" s="941">
        <f t="shared" si="4"/>
        <v>232</v>
      </c>
      <c r="J69" s="941">
        <f t="shared" si="4"/>
        <v>242</v>
      </c>
      <c r="K69" s="941">
        <f t="shared" si="4"/>
        <v>279</v>
      </c>
      <c r="L69" s="941">
        <f t="shared" si="4"/>
        <v>247</v>
      </c>
      <c r="M69" s="941">
        <f t="shared" si="4"/>
        <v>238</v>
      </c>
      <c r="N69" s="941">
        <f t="shared" si="4"/>
        <v>195</v>
      </c>
      <c r="O69" s="941">
        <f t="shared" si="4"/>
        <v>89</v>
      </c>
      <c r="P69" s="941">
        <f t="shared" si="4"/>
        <v>14</v>
      </c>
      <c r="Q69" s="936"/>
      <c r="R69" s="936"/>
      <c r="S69" s="936"/>
      <c r="T69" s="936"/>
      <c r="U69" s="936"/>
      <c r="V69" s="936"/>
      <c r="W69" s="936"/>
      <c r="X69" s="936"/>
      <c r="Y69" s="936"/>
      <c r="Z69" s="936"/>
      <c r="AA69" s="936"/>
      <c r="AB69" s="936"/>
      <c r="AC69" s="936"/>
      <c r="AD69" s="936"/>
      <c r="AE69" s="936"/>
      <c r="AF69" s="936"/>
      <c r="AG69" s="936"/>
      <c r="AH69" s="936"/>
      <c r="AI69" s="936"/>
      <c r="AJ69" s="936"/>
      <c r="AK69" s="936"/>
    </row>
    <row r="70" spans="1:37" s="937" customFormat="1" ht="9" customHeight="1">
      <c r="A70" s="936"/>
      <c r="B70" s="936"/>
      <c r="C70" s="936"/>
      <c r="D70" s="940"/>
      <c r="E70" s="935"/>
      <c r="F70" s="940"/>
      <c r="G70" s="940"/>
      <c r="H70" s="940"/>
      <c r="I70" s="940"/>
      <c r="J70" s="940"/>
      <c r="K70" s="940"/>
      <c r="L70" s="940"/>
      <c r="M70" s="940"/>
      <c r="N70" s="940"/>
      <c r="O70" s="940"/>
      <c r="P70" s="940"/>
      <c r="Q70" s="936"/>
      <c r="R70" s="936"/>
      <c r="S70" s="936"/>
      <c r="T70" s="936"/>
      <c r="U70" s="936"/>
      <c r="V70" s="936"/>
      <c r="W70" s="936"/>
      <c r="X70" s="936"/>
      <c r="Y70" s="936"/>
      <c r="Z70" s="936"/>
      <c r="AA70" s="936"/>
      <c r="AB70" s="936"/>
      <c r="AC70" s="936"/>
      <c r="AD70" s="936"/>
      <c r="AE70" s="936"/>
      <c r="AF70" s="936"/>
      <c r="AG70" s="936"/>
      <c r="AH70" s="936"/>
      <c r="AI70" s="936"/>
      <c r="AJ70" s="936"/>
      <c r="AK70" s="936"/>
    </row>
    <row r="71" spans="1:37" s="937" customFormat="1" ht="11.25">
      <c r="A71" s="1641" t="s">
        <v>764</v>
      </c>
      <c r="B71" s="1641"/>
      <c r="C71" s="936"/>
      <c r="D71" s="940"/>
      <c r="E71" s="935" t="s">
        <v>513</v>
      </c>
      <c r="F71" s="941">
        <v>10962</v>
      </c>
      <c r="G71" s="941">
        <v>6</v>
      </c>
      <c r="H71" s="941">
        <v>175</v>
      </c>
      <c r="I71" s="941">
        <v>598</v>
      </c>
      <c r="J71" s="941">
        <v>1188</v>
      </c>
      <c r="K71" s="941">
        <v>1249</v>
      </c>
      <c r="L71" s="941">
        <v>914</v>
      </c>
      <c r="M71" s="941">
        <v>1411</v>
      </c>
      <c r="N71" s="941">
        <v>3468</v>
      </c>
      <c r="O71" s="941">
        <v>1942</v>
      </c>
      <c r="P71" s="941">
        <v>11</v>
      </c>
      <c r="Q71" s="936"/>
      <c r="R71" s="936"/>
      <c r="S71" s="936"/>
      <c r="T71" s="936"/>
      <c r="U71" s="936"/>
      <c r="V71" s="936"/>
      <c r="W71" s="936"/>
      <c r="X71" s="936"/>
      <c r="Y71" s="936"/>
      <c r="Z71" s="936"/>
      <c r="AA71" s="936"/>
      <c r="AB71" s="936"/>
      <c r="AC71" s="936"/>
      <c r="AD71" s="936"/>
      <c r="AE71" s="936"/>
      <c r="AF71" s="936"/>
      <c r="AG71" s="936"/>
      <c r="AH71" s="936"/>
      <c r="AI71" s="936"/>
      <c r="AJ71" s="936"/>
      <c r="AK71" s="936"/>
    </row>
    <row r="72" spans="1:37" s="937" customFormat="1" ht="11.25">
      <c r="A72" s="936"/>
      <c r="B72" s="936"/>
      <c r="C72" s="936"/>
      <c r="D72" s="940"/>
      <c r="E72" s="935" t="s">
        <v>406</v>
      </c>
      <c r="F72" s="941">
        <v>34238</v>
      </c>
      <c r="G72" s="941">
        <v>100</v>
      </c>
      <c r="H72" s="941">
        <v>2654</v>
      </c>
      <c r="I72" s="941">
        <v>3443</v>
      </c>
      <c r="J72" s="941">
        <v>4263</v>
      </c>
      <c r="K72" s="941">
        <v>4429</v>
      </c>
      <c r="L72" s="941">
        <v>4854</v>
      </c>
      <c r="M72" s="941">
        <v>5830</v>
      </c>
      <c r="N72" s="941">
        <v>6479</v>
      </c>
      <c r="O72" s="941">
        <v>2172</v>
      </c>
      <c r="P72" s="941">
        <v>14</v>
      </c>
      <c r="Q72" s="936"/>
      <c r="R72" s="936"/>
      <c r="S72" s="936"/>
      <c r="T72" s="936"/>
      <c r="U72" s="936"/>
      <c r="V72" s="936"/>
      <c r="W72" s="936"/>
      <c r="X72" s="936"/>
      <c r="Y72" s="936"/>
      <c r="Z72" s="936"/>
      <c r="AA72" s="936"/>
      <c r="AB72" s="936"/>
      <c r="AC72" s="936"/>
      <c r="AD72" s="936"/>
      <c r="AE72" s="936"/>
      <c r="AF72" s="936"/>
      <c r="AG72" s="936"/>
      <c r="AH72" s="936"/>
      <c r="AI72" s="936"/>
      <c r="AJ72" s="936"/>
      <c r="AK72" s="936"/>
    </row>
    <row r="73" spans="1:37" s="937" customFormat="1" ht="11.25">
      <c r="A73" s="936"/>
      <c r="B73" s="936"/>
      <c r="C73" s="936"/>
      <c r="D73" s="940"/>
      <c r="E73" s="935" t="s">
        <v>405</v>
      </c>
      <c r="F73" s="941">
        <v>45200</v>
      </c>
      <c r="G73" s="941">
        <v>106</v>
      </c>
      <c r="H73" s="941">
        <v>2829</v>
      </c>
      <c r="I73" s="941">
        <v>4041</v>
      </c>
      <c r="J73" s="941">
        <v>5451</v>
      </c>
      <c r="K73" s="941">
        <v>5678</v>
      </c>
      <c r="L73" s="941">
        <v>5768</v>
      </c>
      <c r="M73" s="941">
        <v>7241</v>
      </c>
      <c r="N73" s="941">
        <v>9947</v>
      </c>
      <c r="O73" s="941">
        <v>4114</v>
      </c>
      <c r="P73" s="941">
        <v>25</v>
      </c>
      <c r="Q73" s="936"/>
      <c r="R73" s="936"/>
      <c r="S73" s="936"/>
      <c r="T73" s="936"/>
      <c r="U73" s="936"/>
      <c r="V73" s="936"/>
      <c r="W73" s="936"/>
      <c r="X73" s="936"/>
      <c r="Y73" s="936"/>
      <c r="Z73" s="936"/>
      <c r="AA73" s="936"/>
      <c r="AB73" s="936"/>
      <c r="AC73" s="936"/>
      <c r="AD73" s="936"/>
      <c r="AE73" s="936"/>
      <c r="AF73" s="936"/>
      <c r="AG73" s="936"/>
      <c r="AH73" s="936"/>
      <c r="AI73" s="936"/>
      <c r="AJ73" s="936"/>
      <c r="AK73" s="936"/>
    </row>
    <row r="74" spans="1:37" s="937" customFormat="1" ht="6" customHeight="1">
      <c r="A74" s="946" t="s">
        <v>408</v>
      </c>
      <c r="B74" s="936"/>
      <c r="C74" s="935"/>
      <c r="D74" s="935"/>
      <c r="E74" s="935"/>
      <c r="F74" s="935"/>
      <c r="G74" s="935"/>
      <c r="H74" s="935"/>
      <c r="I74" s="935"/>
      <c r="J74" s="935"/>
      <c r="K74" s="935"/>
      <c r="L74" s="935"/>
      <c r="M74" s="936"/>
      <c r="N74" s="936"/>
      <c r="O74" s="936"/>
      <c r="P74" s="936"/>
      <c r="Q74" s="936"/>
      <c r="R74" s="936"/>
      <c r="S74" s="936"/>
      <c r="T74" s="936"/>
      <c r="U74" s="936"/>
      <c r="V74" s="936"/>
      <c r="W74" s="936"/>
      <c r="X74" s="936"/>
      <c r="Y74" s="936"/>
      <c r="Z74" s="936"/>
      <c r="AA74" s="936"/>
      <c r="AB74" s="936"/>
      <c r="AC74" s="936"/>
      <c r="AD74" s="936"/>
      <c r="AE74" s="936"/>
      <c r="AF74" s="936"/>
      <c r="AG74" s="936"/>
      <c r="AH74" s="936"/>
      <c r="AI74" s="936"/>
      <c r="AJ74" s="936"/>
      <c r="AK74" s="936"/>
    </row>
    <row r="75" spans="1:37" s="937" customFormat="1" ht="12" customHeight="1">
      <c r="A75" s="1638" t="s">
        <v>135</v>
      </c>
      <c r="B75" s="1638"/>
      <c r="C75" s="1638"/>
      <c r="D75" s="1638"/>
      <c r="E75" s="1638"/>
      <c r="F75" s="1638"/>
      <c r="G75" s="1638"/>
      <c r="H75" s="1638"/>
      <c r="I75" s="1638"/>
      <c r="J75" s="1638"/>
      <c r="K75" s="1638"/>
      <c r="L75" s="1638"/>
      <c r="M75" s="1638"/>
      <c r="N75" s="1638"/>
      <c r="O75" s="1638"/>
      <c r="P75" s="1638"/>
      <c r="Q75" s="936"/>
      <c r="R75" s="936"/>
      <c r="S75" s="936"/>
      <c r="T75" s="936"/>
      <c r="U75" s="936"/>
      <c r="V75" s="936"/>
      <c r="W75" s="936"/>
      <c r="X75" s="936"/>
      <c r="Y75" s="936"/>
      <c r="Z75" s="936"/>
      <c r="AA75" s="936"/>
      <c r="AB75" s="936"/>
      <c r="AC75" s="936"/>
      <c r="AD75" s="936"/>
      <c r="AE75" s="936"/>
      <c r="AF75" s="936"/>
      <c r="AG75" s="936"/>
      <c r="AH75" s="936"/>
      <c r="AI75" s="936"/>
      <c r="AJ75" s="936"/>
      <c r="AK75" s="936"/>
    </row>
    <row r="76" spans="1:37" s="937" customFormat="1" ht="12" customHeight="1">
      <c r="A76" s="1638"/>
      <c r="B76" s="1638"/>
      <c r="C76" s="1638"/>
      <c r="D76" s="1638"/>
      <c r="E76" s="1638"/>
      <c r="F76" s="1638"/>
      <c r="G76" s="1638"/>
      <c r="H76" s="1638"/>
      <c r="I76" s="1638"/>
      <c r="J76" s="1638"/>
      <c r="K76" s="1638"/>
      <c r="L76" s="1638"/>
      <c r="M76" s="1638"/>
      <c r="N76" s="1638"/>
      <c r="O76" s="1638"/>
      <c r="P76" s="1638"/>
      <c r="Q76" s="936"/>
      <c r="R76" s="936"/>
      <c r="S76" s="936"/>
      <c r="T76" s="936"/>
      <c r="U76" s="936"/>
      <c r="V76" s="936"/>
      <c r="W76" s="936"/>
      <c r="X76" s="936"/>
      <c r="Y76" s="936"/>
      <c r="Z76" s="936"/>
      <c r="AA76" s="936"/>
      <c r="AB76" s="936"/>
      <c r="AC76" s="936"/>
      <c r="AD76" s="936"/>
      <c r="AE76" s="936"/>
      <c r="AF76" s="936"/>
      <c r="AG76" s="936"/>
      <c r="AH76" s="936"/>
      <c r="AI76" s="936"/>
      <c r="AJ76" s="936"/>
      <c r="AK76" s="936"/>
    </row>
    <row r="77" spans="1:37" s="937" customFormat="1" ht="12" customHeight="1">
      <c r="A77" s="1638"/>
      <c r="B77" s="1638"/>
      <c r="C77" s="1638"/>
      <c r="D77" s="1638"/>
      <c r="E77" s="1638"/>
      <c r="F77" s="1638"/>
      <c r="G77" s="1638"/>
      <c r="H77" s="1638"/>
      <c r="I77" s="1638"/>
      <c r="J77" s="1638"/>
      <c r="K77" s="1638"/>
      <c r="L77" s="1638"/>
      <c r="M77" s="1638"/>
      <c r="N77" s="1638"/>
      <c r="O77" s="1638"/>
      <c r="P77" s="1638"/>
      <c r="Q77" s="936"/>
      <c r="R77" s="936"/>
      <c r="S77" s="936"/>
      <c r="T77" s="936"/>
      <c r="U77" s="936"/>
      <c r="V77" s="936"/>
      <c r="W77" s="936"/>
      <c r="X77" s="936"/>
      <c r="Y77" s="936"/>
      <c r="Z77" s="936"/>
      <c r="AA77" s="936"/>
      <c r="AB77" s="936"/>
      <c r="AC77" s="936"/>
      <c r="AD77" s="936"/>
      <c r="AE77" s="936"/>
      <c r="AF77" s="936"/>
      <c r="AG77" s="936"/>
      <c r="AH77" s="936"/>
      <c r="AI77" s="936"/>
      <c r="AJ77" s="936"/>
      <c r="AK77" s="936"/>
    </row>
    <row r="78" spans="1:37" s="937" customFormat="1" ht="12" customHeight="1">
      <c r="A78" s="1639"/>
      <c r="B78" s="1639"/>
      <c r="C78" s="1639"/>
      <c r="D78" s="1639"/>
      <c r="E78" s="1639"/>
      <c r="F78" s="1639"/>
      <c r="G78" s="1639"/>
      <c r="H78" s="1639"/>
      <c r="I78" s="1639"/>
      <c r="J78" s="1639"/>
      <c r="K78" s="1639"/>
      <c r="L78" s="1639"/>
      <c r="M78" s="1639"/>
      <c r="N78" s="1639"/>
      <c r="O78" s="1639"/>
      <c r="P78" s="1639"/>
      <c r="Q78" s="936"/>
      <c r="R78" s="936"/>
      <c r="S78" s="936"/>
      <c r="T78" s="936"/>
      <c r="U78" s="936"/>
      <c r="V78" s="936"/>
      <c r="W78" s="936"/>
      <c r="X78" s="936"/>
      <c r="Y78" s="936"/>
      <c r="Z78" s="936"/>
      <c r="AA78" s="936"/>
      <c r="AB78" s="936"/>
      <c r="AC78" s="936"/>
      <c r="AD78" s="936"/>
      <c r="AE78" s="936"/>
      <c r="AF78" s="936"/>
      <c r="AG78" s="936"/>
      <c r="AH78" s="936"/>
      <c r="AI78" s="936"/>
      <c r="AJ78" s="936"/>
      <c r="AK78" s="936"/>
    </row>
  </sheetData>
  <sheetProtection/>
  <mergeCells count="36">
    <mergeCell ref="A25:B25"/>
    <mergeCell ref="A31:B31"/>
    <mergeCell ref="A34:B34"/>
    <mergeCell ref="A75:P78"/>
    <mergeCell ref="A46:B46"/>
    <mergeCell ref="A52:B52"/>
    <mergeCell ref="A58:B58"/>
    <mergeCell ref="A71:B71"/>
    <mergeCell ref="N10:N11"/>
    <mergeCell ref="O10:O11"/>
    <mergeCell ref="A13:B13"/>
    <mergeCell ref="A22:B22"/>
    <mergeCell ref="N7:N8"/>
    <mergeCell ref="O7:O8"/>
    <mergeCell ref="P7:P11"/>
    <mergeCell ref="H9:O9"/>
    <mergeCell ref="H10:H11"/>
    <mergeCell ref="I10:I11"/>
    <mergeCell ref="J10:J11"/>
    <mergeCell ref="K10:K11"/>
    <mergeCell ref="L10:L11"/>
    <mergeCell ref="M10:M11"/>
    <mergeCell ref="J7:J8"/>
    <mergeCell ref="K7:K8"/>
    <mergeCell ref="L7:L8"/>
    <mergeCell ref="M7:M8"/>
    <mergeCell ref="A3:P3"/>
    <mergeCell ref="A4:P4"/>
    <mergeCell ref="A6:B11"/>
    <mergeCell ref="C6:C11"/>
    <mergeCell ref="D6:E11"/>
    <mergeCell ref="F6:F11"/>
    <mergeCell ref="G6:P6"/>
    <mergeCell ref="G7:G11"/>
    <mergeCell ref="H7:H8"/>
    <mergeCell ref="I7:I8"/>
  </mergeCells>
  <printOptions/>
  <pageMargins left="0.5118110236220472" right="0.4330708661417323" top="0.5118110236220472" bottom="0.3937007874015748" header="0.5118110236220472" footer="0.5118110236220472"/>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dimension ref="A1:AG115"/>
  <sheetViews>
    <sheetView zoomScaleSheetLayoutView="100" workbookViewId="0" topLeftCell="A1">
      <selection activeCell="U29" sqref="U29"/>
    </sheetView>
  </sheetViews>
  <sheetFormatPr defaultColWidth="12" defaultRowHeight="11.25"/>
  <cols>
    <col min="1" max="1" width="12.66015625" style="52" customWidth="1"/>
    <col min="2" max="2" width="1.5" style="52" customWidth="1"/>
    <col min="3" max="3" width="1.0078125" style="52" customWidth="1"/>
    <col min="4" max="4" width="14.83203125" style="52" customWidth="1"/>
    <col min="5" max="5" width="0.328125" style="52" customWidth="1"/>
    <col min="6" max="6" width="1.0078125" style="52" customWidth="1"/>
    <col min="7" max="7" width="7.33203125" style="52" customWidth="1"/>
    <col min="8" max="8" width="9.16015625" style="52" customWidth="1"/>
    <col min="9" max="18" width="7.33203125" style="52" customWidth="1"/>
    <col min="19" max="40" width="12" style="33" customWidth="1"/>
    <col min="41" max="16384" width="12" style="52" customWidth="1"/>
  </cols>
  <sheetData>
    <row r="1" spans="1:18" ht="12.75">
      <c r="A1" s="691" t="s">
        <v>136</v>
      </c>
      <c r="B1" s="33"/>
      <c r="C1" s="33"/>
      <c r="D1" s="33"/>
      <c r="E1" s="33"/>
      <c r="F1" s="33"/>
      <c r="G1" s="33"/>
      <c r="H1" s="33"/>
      <c r="I1" s="33"/>
      <c r="J1" s="72"/>
      <c r="K1" s="33"/>
      <c r="L1" s="33"/>
      <c r="M1" s="33"/>
      <c r="N1" s="33"/>
      <c r="O1" s="33"/>
      <c r="P1" s="33"/>
      <c r="Q1" s="33"/>
      <c r="R1" s="659"/>
    </row>
    <row r="2" spans="1:18" ht="6" customHeight="1">
      <c r="A2" s="33"/>
      <c r="B2" s="33"/>
      <c r="C2" s="33"/>
      <c r="D2" s="33"/>
      <c r="E2" s="33"/>
      <c r="F2" s="33"/>
      <c r="G2" s="33"/>
      <c r="H2" s="33"/>
      <c r="I2" s="33"/>
      <c r="J2" s="33"/>
      <c r="K2" s="33"/>
      <c r="L2" s="33"/>
      <c r="M2" s="33"/>
      <c r="N2" s="33"/>
      <c r="O2" s="33"/>
      <c r="P2" s="33"/>
      <c r="Q2" s="33"/>
      <c r="R2" s="33"/>
    </row>
    <row r="3" spans="1:33" ht="12.75" customHeight="1">
      <c r="A3" s="1656" t="s">
        <v>137</v>
      </c>
      <c r="B3" s="1656"/>
      <c r="C3" s="1656"/>
      <c r="D3" s="1656"/>
      <c r="E3" s="1656"/>
      <c r="F3" s="1656"/>
      <c r="G3" s="1656"/>
      <c r="H3" s="1656"/>
      <c r="I3" s="1656"/>
      <c r="J3" s="1656"/>
      <c r="K3" s="1656"/>
      <c r="L3" s="1656"/>
      <c r="M3" s="1656"/>
      <c r="N3" s="1656"/>
      <c r="O3" s="1656"/>
      <c r="P3" s="1656"/>
      <c r="Q3" s="1656"/>
      <c r="R3" s="1656"/>
      <c r="T3" s="75"/>
      <c r="U3" s="75"/>
      <c r="V3" s="75"/>
      <c r="W3" s="75"/>
      <c r="X3" s="75"/>
      <c r="Y3" s="75"/>
      <c r="Z3" s="75"/>
      <c r="AA3" s="75"/>
      <c r="AB3" s="75"/>
      <c r="AC3" s="75"/>
      <c r="AD3" s="75"/>
      <c r="AE3" s="75"/>
      <c r="AF3" s="75"/>
      <c r="AG3" s="75"/>
    </row>
    <row r="4" spans="1:19" ht="13.5" customHeight="1">
      <c r="A4" s="1657" t="s">
        <v>138</v>
      </c>
      <c r="B4" s="1657"/>
      <c r="C4" s="1657"/>
      <c r="D4" s="1657"/>
      <c r="E4" s="1657"/>
      <c r="F4" s="1657"/>
      <c r="G4" s="1657"/>
      <c r="H4" s="1657"/>
      <c r="I4" s="1657"/>
      <c r="J4" s="1657"/>
      <c r="K4" s="1657"/>
      <c r="L4" s="1657"/>
      <c r="M4" s="1657"/>
      <c r="N4" s="1657"/>
      <c r="O4" s="1657"/>
      <c r="P4" s="1657"/>
      <c r="Q4" s="1657"/>
      <c r="R4" s="1657"/>
      <c r="S4" s="72"/>
    </row>
    <row r="5" spans="1:19" ht="3.75" customHeight="1">
      <c r="A5" s="33"/>
      <c r="B5" s="33"/>
      <c r="C5" s="33"/>
      <c r="D5" s="33"/>
      <c r="E5" s="33"/>
      <c r="F5" s="33"/>
      <c r="G5" s="33"/>
      <c r="H5" s="33"/>
      <c r="I5" s="33"/>
      <c r="J5" s="33"/>
      <c r="K5" s="33"/>
      <c r="L5" s="33"/>
      <c r="M5" s="33"/>
      <c r="N5" s="33"/>
      <c r="O5" s="33"/>
      <c r="P5" s="33"/>
      <c r="Q5" s="33"/>
      <c r="R5" s="33"/>
      <c r="S5" s="72"/>
    </row>
    <row r="6" spans="1:19" ht="12.75" customHeight="1">
      <c r="A6" s="1415" t="s">
        <v>139</v>
      </c>
      <c r="B6" s="1651"/>
      <c r="C6" s="1216" t="s">
        <v>140</v>
      </c>
      <c r="D6" s="1415"/>
      <c r="E6" s="593"/>
      <c r="F6" s="1336" t="s">
        <v>141</v>
      </c>
      <c r="G6" s="1646"/>
      <c r="H6" s="1642" t="s">
        <v>152</v>
      </c>
      <c r="I6" s="1246" t="s">
        <v>129</v>
      </c>
      <c r="J6" s="1337"/>
      <c r="K6" s="1337"/>
      <c r="L6" s="1337"/>
      <c r="M6" s="1337"/>
      <c r="N6" s="1337"/>
      <c r="O6" s="1337"/>
      <c r="P6" s="1337"/>
      <c r="Q6" s="1337"/>
      <c r="R6" s="1337"/>
      <c r="S6" s="72"/>
    </row>
    <row r="7" spans="1:19" ht="11.25">
      <c r="A7" s="1417"/>
      <c r="B7" s="1652"/>
      <c r="C7" s="1416"/>
      <c r="D7" s="1417"/>
      <c r="E7" s="594"/>
      <c r="F7" s="1647"/>
      <c r="G7" s="1648"/>
      <c r="H7" s="1654"/>
      <c r="I7" s="1642" t="s">
        <v>130</v>
      </c>
      <c r="J7" s="1642">
        <v>25</v>
      </c>
      <c r="K7" s="1642">
        <v>30</v>
      </c>
      <c r="L7" s="1642">
        <v>35</v>
      </c>
      <c r="M7" s="1642">
        <v>40</v>
      </c>
      <c r="N7" s="1642">
        <v>45</v>
      </c>
      <c r="O7" s="1642">
        <v>50</v>
      </c>
      <c r="P7" s="1642">
        <v>55</v>
      </c>
      <c r="Q7" s="1642">
        <v>60</v>
      </c>
      <c r="R7" s="1216" t="s">
        <v>131</v>
      </c>
      <c r="S7" s="72"/>
    </row>
    <row r="8" spans="1:19" ht="10.5" customHeight="1">
      <c r="A8" s="1417"/>
      <c r="B8" s="1652"/>
      <c r="C8" s="1416"/>
      <c r="D8" s="1417"/>
      <c r="E8" s="594"/>
      <c r="F8" s="1647"/>
      <c r="G8" s="1648"/>
      <c r="H8" s="1654"/>
      <c r="I8" s="1654"/>
      <c r="J8" s="1643"/>
      <c r="K8" s="1643"/>
      <c r="L8" s="1643"/>
      <c r="M8" s="1643"/>
      <c r="N8" s="1643"/>
      <c r="O8" s="1643"/>
      <c r="P8" s="1643"/>
      <c r="Q8" s="1643"/>
      <c r="R8" s="1416"/>
      <c r="S8" s="72"/>
    </row>
    <row r="9" spans="1:19" ht="12.75" customHeight="1">
      <c r="A9" s="1417"/>
      <c r="B9" s="1652"/>
      <c r="C9" s="1416"/>
      <c r="D9" s="1417"/>
      <c r="E9" s="594"/>
      <c r="F9" s="1647"/>
      <c r="G9" s="1648"/>
      <c r="H9" s="1654"/>
      <c r="I9" s="1654"/>
      <c r="J9" s="1246" t="s">
        <v>132</v>
      </c>
      <c r="K9" s="1337"/>
      <c r="L9" s="1337"/>
      <c r="M9" s="1337"/>
      <c r="N9" s="1337"/>
      <c r="O9" s="1337"/>
      <c r="P9" s="1337"/>
      <c r="Q9" s="1338"/>
      <c r="R9" s="1416"/>
      <c r="S9" s="72"/>
    </row>
    <row r="10" spans="1:19" ht="11.25">
      <c r="A10" s="1417"/>
      <c r="B10" s="1652"/>
      <c r="C10" s="1416"/>
      <c r="D10" s="1417"/>
      <c r="E10" s="594"/>
      <c r="F10" s="1647"/>
      <c r="G10" s="1648"/>
      <c r="H10" s="1654"/>
      <c r="I10" s="1654"/>
      <c r="J10" s="1642">
        <v>30</v>
      </c>
      <c r="K10" s="1642">
        <v>35</v>
      </c>
      <c r="L10" s="1642">
        <v>40</v>
      </c>
      <c r="M10" s="1642">
        <v>45</v>
      </c>
      <c r="N10" s="1642">
        <v>50</v>
      </c>
      <c r="O10" s="1642">
        <v>55</v>
      </c>
      <c r="P10" s="1642">
        <v>60</v>
      </c>
      <c r="Q10" s="1642">
        <v>65</v>
      </c>
      <c r="R10" s="1416"/>
      <c r="S10" s="72"/>
    </row>
    <row r="11" spans="1:19" ht="11.25">
      <c r="A11" s="1645"/>
      <c r="B11" s="1653"/>
      <c r="C11" s="1644"/>
      <c r="D11" s="1645"/>
      <c r="E11" s="948"/>
      <c r="F11" s="1649"/>
      <c r="G11" s="1650"/>
      <c r="H11" s="1643"/>
      <c r="I11" s="1643"/>
      <c r="J11" s="1643"/>
      <c r="K11" s="1643"/>
      <c r="L11" s="1643"/>
      <c r="M11" s="1643"/>
      <c r="N11" s="1643"/>
      <c r="O11" s="1643"/>
      <c r="P11" s="1643"/>
      <c r="Q11" s="1643"/>
      <c r="R11" s="1644"/>
      <c r="S11" s="72"/>
    </row>
    <row r="12" spans="1:19" ht="2.25" customHeight="1">
      <c r="A12" s="949"/>
      <c r="B12" s="949"/>
      <c r="C12" s="950"/>
      <c r="D12" s="949"/>
      <c r="E12" s="949"/>
      <c r="F12" s="950"/>
      <c r="G12" s="949"/>
      <c r="H12" s="950"/>
      <c r="I12" s="950"/>
      <c r="J12" s="950"/>
      <c r="K12" s="950"/>
      <c r="L12" s="950"/>
      <c r="M12" s="950"/>
      <c r="N12" s="950"/>
      <c r="O12" s="950"/>
      <c r="P12" s="950"/>
      <c r="Q12" s="950"/>
      <c r="R12" s="950"/>
      <c r="S12" s="72"/>
    </row>
    <row r="13" spans="1:19" ht="11.25">
      <c r="A13" s="1662" t="s">
        <v>142</v>
      </c>
      <c r="B13" s="1661"/>
      <c r="C13" s="43"/>
      <c r="D13" s="951" t="s">
        <v>153</v>
      </c>
      <c r="E13" s="951"/>
      <c r="F13" s="43"/>
      <c r="G13" s="952" t="s">
        <v>591</v>
      </c>
      <c r="H13" s="953">
        <f>SUM(I13:R13)</f>
        <v>1745</v>
      </c>
      <c r="I13" s="954">
        <v>0</v>
      </c>
      <c r="J13" s="954">
        <v>2</v>
      </c>
      <c r="K13" s="954">
        <v>4</v>
      </c>
      <c r="L13" s="954">
        <v>13</v>
      </c>
      <c r="M13" s="954">
        <v>16</v>
      </c>
      <c r="N13" s="954">
        <v>11</v>
      </c>
      <c r="O13" s="954">
        <v>96</v>
      </c>
      <c r="P13" s="954">
        <v>920</v>
      </c>
      <c r="Q13" s="954">
        <v>679</v>
      </c>
      <c r="R13" s="954">
        <v>4</v>
      </c>
      <c r="S13" s="72"/>
    </row>
    <row r="14" spans="1:19" ht="12.75" customHeight="1">
      <c r="A14" s="1662"/>
      <c r="B14" s="1661"/>
      <c r="C14" s="43"/>
      <c r="D14" s="955" t="s">
        <v>143</v>
      </c>
      <c r="E14" s="955"/>
      <c r="F14" s="43"/>
      <c r="G14" s="952" t="s">
        <v>592</v>
      </c>
      <c r="H14" s="953">
        <f>SUM(I14:R14)</f>
        <v>7058</v>
      </c>
      <c r="I14" s="954">
        <v>2</v>
      </c>
      <c r="J14" s="954">
        <v>32</v>
      </c>
      <c r="K14" s="954">
        <v>35</v>
      </c>
      <c r="L14" s="954">
        <v>44</v>
      </c>
      <c r="M14" s="954">
        <v>52</v>
      </c>
      <c r="N14" s="954">
        <v>50</v>
      </c>
      <c r="O14" s="954">
        <v>1426</v>
      </c>
      <c r="P14" s="954">
        <v>3982</v>
      </c>
      <c r="Q14" s="954">
        <v>1428</v>
      </c>
      <c r="R14" s="954">
        <v>7</v>
      </c>
      <c r="S14" s="72"/>
    </row>
    <row r="15" spans="1:19" ht="2.25" customHeight="1">
      <c r="A15" s="1662"/>
      <c r="B15" s="1661"/>
      <c r="C15" s="43"/>
      <c r="D15" s="955"/>
      <c r="E15" s="955"/>
      <c r="F15" s="43"/>
      <c r="G15" s="952"/>
      <c r="H15" s="953"/>
      <c r="I15" s="953"/>
      <c r="J15" s="953"/>
      <c r="K15" s="953"/>
      <c r="L15" s="953"/>
      <c r="M15" s="953"/>
      <c r="N15" s="953"/>
      <c r="O15" s="953"/>
      <c r="P15" s="953"/>
      <c r="Q15" s="953"/>
      <c r="R15" s="953"/>
      <c r="S15" s="72"/>
    </row>
    <row r="16" spans="1:19" ht="2.25" customHeight="1">
      <c r="A16" s="1662"/>
      <c r="B16" s="1661"/>
      <c r="C16" s="488"/>
      <c r="D16" s="956"/>
      <c r="E16" s="956"/>
      <c r="F16" s="950"/>
      <c r="G16" s="949"/>
      <c r="H16" s="953"/>
      <c r="I16" s="953"/>
      <c r="J16" s="953"/>
      <c r="K16" s="953"/>
      <c r="L16" s="953"/>
      <c r="M16" s="953"/>
      <c r="N16" s="953"/>
      <c r="O16" s="953"/>
      <c r="P16" s="953"/>
      <c r="Q16" s="953"/>
      <c r="R16" s="953"/>
      <c r="S16" s="72"/>
    </row>
    <row r="17" spans="1:19" ht="11.25">
      <c r="A17" s="1662"/>
      <c r="B17" s="1661"/>
      <c r="C17" s="947"/>
      <c r="D17" s="955" t="s">
        <v>961</v>
      </c>
      <c r="E17" s="955"/>
      <c r="F17" s="43"/>
      <c r="G17" s="952" t="s">
        <v>591</v>
      </c>
      <c r="H17" s="953">
        <f>SUM(I17:R17)</f>
        <v>963</v>
      </c>
      <c r="I17" s="954">
        <v>0</v>
      </c>
      <c r="J17" s="954">
        <v>32</v>
      </c>
      <c r="K17" s="954">
        <v>88</v>
      </c>
      <c r="L17" s="954">
        <v>187</v>
      </c>
      <c r="M17" s="954">
        <v>298</v>
      </c>
      <c r="N17" s="954">
        <v>173</v>
      </c>
      <c r="O17" s="954">
        <v>161</v>
      </c>
      <c r="P17" s="954">
        <v>22</v>
      </c>
      <c r="Q17" s="954">
        <v>2</v>
      </c>
      <c r="R17" s="954">
        <v>0</v>
      </c>
      <c r="S17" s="72"/>
    </row>
    <row r="18" spans="1:19" ht="11.25">
      <c r="A18" s="1662"/>
      <c r="B18" s="1661"/>
      <c r="C18" s="947"/>
      <c r="D18" s="955" t="s">
        <v>144</v>
      </c>
      <c r="E18" s="955"/>
      <c r="F18" s="43"/>
      <c r="G18" s="952" t="s">
        <v>592</v>
      </c>
      <c r="H18" s="953">
        <f>SUM(I18:R18)</f>
        <v>13438</v>
      </c>
      <c r="I18" s="954">
        <v>10</v>
      </c>
      <c r="J18" s="954">
        <v>1457</v>
      </c>
      <c r="K18" s="954">
        <v>2147</v>
      </c>
      <c r="L18" s="954">
        <v>2618</v>
      </c>
      <c r="M18" s="954">
        <v>3125</v>
      </c>
      <c r="N18" s="954">
        <v>2364</v>
      </c>
      <c r="O18" s="954">
        <v>1556</v>
      </c>
      <c r="P18" s="954">
        <v>131</v>
      </c>
      <c r="Q18" s="954">
        <v>28</v>
      </c>
      <c r="R18" s="954">
        <v>2</v>
      </c>
      <c r="S18" s="72"/>
    </row>
    <row r="19" spans="1:19" ht="2.25" customHeight="1">
      <c r="A19" s="1662"/>
      <c r="B19" s="1661"/>
      <c r="C19" s="947"/>
      <c r="D19" s="760"/>
      <c r="E19" s="760"/>
      <c r="F19" s="43"/>
      <c r="G19" s="72"/>
      <c r="H19" s="953"/>
      <c r="I19" s="953"/>
      <c r="J19" s="953"/>
      <c r="K19" s="953"/>
      <c r="L19" s="953"/>
      <c r="M19" s="953"/>
      <c r="N19" s="953"/>
      <c r="O19" s="953"/>
      <c r="P19" s="953"/>
      <c r="Q19" s="953"/>
      <c r="R19" s="953"/>
      <c r="S19" s="72"/>
    </row>
    <row r="20" spans="1:19" ht="2.25" customHeight="1">
      <c r="A20" s="1662"/>
      <c r="B20" s="1661"/>
      <c r="C20" s="488"/>
      <c r="D20" s="956"/>
      <c r="E20" s="956"/>
      <c r="F20" s="950"/>
      <c r="G20" s="949"/>
      <c r="H20" s="953"/>
      <c r="I20" s="953"/>
      <c r="J20" s="953"/>
      <c r="K20" s="953"/>
      <c r="L20" s="953"/>
      <c r="M20" s="953"/>
      <c r="N20" s="953"/>
      <c r="O20" s="953"/>
      <c r="P20" s="953"/>
      <c r="Q20" s="953"/>
      <c r="R20" s="953"/>
      <c r="S20" s="72"/>
    </row>
    <row r="21" spans="1:19" ht="11.25">
      <c r="A21" s="1662"/>
      <c r="B21" s="1661"/>
      <c r="C21" s="947"/>
      <c r="D21" s="955" t="s">
        <v>962</v>
      </c>
      <c r="E21" s="955"/>
      <c r="F21" s="43"/>
      <c r="G21" s="952" t="s">
        <v>591</v>
      </c>
      <c r="H21" s="953">
        <f>SUM(I21:R21)</f>
        <v>12</v>
      </c>
      <c r="I21" s="954">
        <v>0</v>
      </c>
      <c r="J21" s="954">
        <v>1</v>
      </c>
      <c r="K21" s="954">
        <v>0</v>
      </c>
      <c r="L21" s="954">
        <v>0</v>
      </c>
      <c r="M21" s="954">
        <v>3</v>
      </c>
      <c r="N21" s="954">
        <v>2</v>
      </c>
      <c r="O21" s="954">
        <v>5</v>
      </c>
      <c r="P21" s="954">
        <v>1</v>
      </c>
      <c r="Q21" s="954">
        <v>0</v>
      </c>
      <c r="R21" s="954">
        <v>0</v>
      </c>
      <c r="S21" s="72"/>
    </row>
    <row r="22" spans="1:19" ht="11.25">
      <c r="A22" s="1662"/>
      <c r="B22" s="1661"/>
      <c r="C22" s="947"/>
      <c r="D22" s="955" t="s">
        <v>144</v>
      </c>
      <c r="E22" s="955"/>
      <c r="F22" s="43"/>
      <c r="G22" s="952" t="s">
        <v>592</v>
      </c>
      <c r="H22" s="953">
        <f>SUM(I22:R22)</f>
        <v>51</v>
      </c>
      <c r="I22" s="954">
        <v>1</v>
      </c>
      <c r="J22" s="954">
        <v>3</v>
      </c>
      <c r="K22" s="954">
        <v>4</v>
      </c>
      <c r="L22" s="954">
        <v>5</v>
      </c>
      <c r="M22" s="954">
        <v>10</v>
      </c>
      <c r="N22" s="954">
        <v>14</v>
      </c>
      <c r="O22" s="954">
        <v>9</v>
      </c>
      <c r="P22" s="954">
        <v>4</v>
      </c>
      <c r="Q22" s="954">
        <v>1</v>
      </c>
      <c r="R22" s="954">
        <v>0</v>
      </c>
      <c r="S22" s="72"/>
    </row>
    <row r="23" spans="1:19" ht="2.25" customHeight="1">
      <c r="A23" s="1662"/>
      <c r="B23" s="1661"/>
      <c r="C23" s="947"/>
      <c r="D23" s="760"/>
      <c r="E23" s="760"/>
      <c r="F23" s="43"/>
      <c r="G23" s="72"/>
      <c r="H23" s="953"/>
      <c r="I23" s="953"/>
      <c r="J23" s="953"/>
      <c r="K23" s="953"/>
      <c r="L23" s="953"/>
      <c r="M23" s="953"/>
      <c r="N23" s="953"/>
      <c r="O23" s="953"/>
      <c r="P23" s="953"/>
      <c r="Q23" s="953"/>
      <c r="R23" s="953"/>
      <c r="S23" s="72"/>
    </row>
    <row r="24" spans="1:19" ht="2.25" customHeight="1">
      <c r="A24" s="1662"/>
      <c r="B24" s="1661"/>
      <c r="C24" s="950"/>
      <c r="D24" s="956"/>
      <c r="E24" s="956"/>
      <c r="F24" s="950"/>
      <c r="G24" s="949"/>
      <c r="H24" s="953"/>
      <c r="I24" s="953"/>
      <c r="J24" s="953"/>
      <c r="K24" s="953"/>
      <c r="L24" s="953"/>
      <c r="M24" s="953"/>
      <c r="N24" s="953"/>
      <c r="O24" s="953"/>
      <c r="P24" s="953"/>
      <c r="Q24" s="953"/>
      <c r="R24" s="953"/>
      <c r="S24" s="72"/>
    </row>
    <row r="25" spans="1:19" ht="11.25">
      <c r="A25" s="1662"/>
      <c r="B25" s="1661"/>
      <c r="C25" s="43"/>
      <c r="D25" s="1655" t="s">
        <v>100</v>
      </c>
      <c r="E25" s="955"/>
      <c r="F25" s="43"/>
      <c r="G25" s="952" t="s">
        <v>591</v>
      </c>
      <c r="H25" s="953">
        <f>SUM(I25:R25)</f>
        <v>25</v>
      </c>
      <c r="I25" s="954">
        <v>0</v>
      </c>
      <c r="J25" s="954">
        <v>0</v>
      </c>
      <c r="K25" s="954">
        <v>2</v>
      </c>
      <c r="L25" s="954">
        <v>1</v>
      </c>
      <c r="M25" s="954">
        <v>1</v>
      </c>
      <c r="N25" s="954">
        <v>1</v>
      </c>
      <c r="O25" s="954">
        <v>3</v>
      </c>
      <c r="P25" s="954">
        <v>7</v>
      </c>
      <c r="Q25" s="954">
        <v>10</v>
      </c>
      <c r="R25" s="954">
        <v>0</v>
      </c>
      <c r="S25" s="72"/>
    </row>
    <row r="26" spans="1:19" ht="11.25">
      <c r="A26" s="1662"/>
      <c r="B26" s="1661"/>
      <c r="C26" s="43"/>
      <c r="D26" s="1655"/>
      <c r="E26" s="955"/>
      <c r="F26" s="43"/>
      <c r="G26" s="952" t="s">
        <v>592</v>
      </c>
      <c r="H26" s="953">
        <f>SUM(I26:R26)</f>
        <v>2441</v>
      </c>
      <c r="I26" s="954">
        <v>28</v>
      </c>
      <c r="J26" s="954">
        <v>136</v>
      </c>
      <c r="K26" s="954">
        <v>127</v>
      </c>
      <c r="L26" s="954">
        <v>86</v>
      </c>
      <c r="M26" s="954">
        <v>227</v>
      </c>
      <c r="N26" s="954">
        <v>491</v>
      </c>
      <c r="O26" s="954">
        <v>568</v>
      </c>
      <c r="P26" s="954">
        <v>478</v>
      </c>
      <c r="Q26" s="954">
        <v>300</v>
      </c>
      <c r="R26" s="954">
        <v>0</v>
      </c>
      <c r="S26" s="72"/>
    </row>
    <row r="27" spans="1:19" ht="2.25" customHeight="1">
      <c r="A27" s="1662"/>
      <c r="B27" s="1661"/>
      <c r="C27" s="43"/>
      <c r="D27" s="955"/>
      <c r="E27" s="955"/>
      <c r="F27" s="43"/>
      <c r="G27" s="952"/>
      <c r="H27" s="953"/>
      <c r="I27" s="953"/>
      <c r="J27" s="953"/>
      <c r="K27" s="953"/>
      <c r="L27" s="953"/>
      <c r="M27" s="953"/>
      <c r="N27" s="953"/>
      <c r="O27" s="953"/>
      <c r="P27" s="953"/>
      <c r="Q27" s="953"/>
      <c r="R27" s="953"/>
      <c r="S27" s="72"/>
    </row>
    <row r="28" spans="1:19" ht="2.25" customHeight="1">
      <c r="A28" s="1662"/>
      <c r="B28" s="1661"/>
      <c r="C28" s="950"/>
      <c r="D28" s="956"/>
      <c r="E28" s="956"/>
      <c r="F28" s="950"/>
      <c r="G28" s="949"/>
      <c r="H28" s="953"/>
      <c r="I28" s="953"/>
      <c r="J28" s="953"/>
      <c r="K28" s="953"/>
      <c r="L28" s="953"/>
      <c r="M28" s="953"/>
      <c r="N28" s="953"/>
      <c r="O28" s="953"/>
      <c r="P28" s="953"/>
      <c r="Q28" s="953"/>
      <c r="R28" s="953"/>
      <c r="S28" s="72"/>
    </row>
    <row r="29" spans="1:19" ht="11.25">
      <c r="A29" s="1662"/>
      <c r="B29" s="1661"/>
      <c r="C29" s="43"/>
      <c r="D29" s="1659" t="s">
        <v>145</v>
      </c>
      <c r="E29" s="951"/>
      <c r="F29" s="43"/>
      <c r="G29" s="952" t="s">
        <v>591</v>
      </c>
      <c r="H29" s="953">
        <f>SUM(I29:R29)</f>
        <v>135</v>
      </c>
      <c r="I29" s="954">
        <v>0</v>
      </c>
      <c r="J29" s="954">
        <v>0</v>
      </c>
      <c r="K29" s="954">
        <v>10</v>
      </c>
      <c r="L29" s="954">
        <v>7</v>
      </c>
      <c r="M29" s="954">
        <v>17</v>
      </c>
      <c r="N29" s="954">
        <v>36</v>
      </c>
      <c r="O29" s="954">
        <v>32</v>
      </c>
      <c r="P29" s="954">
        <v>27</v>
      </c>
      <c r="Q29" s="954">
        <v>6</v>
      </c>
      <c r="R29" s="954">
        <v>0</v>
      </c>
      <c r="S29" s="72"/>
    </row>
    <row r="30" spans="1:19" ht="11.25">
      <c r="A30" s="1662"/>
      <c r="B30" s="1661"/>
      <c r="C30" s="43"/>
      <c r="D30" s="1655"/>
      <c r="E30" s="955"/>
      <c r="F30" s="43"/>
      <c r="G30" s="952" t="s">
        <v>592</v>
      </c>
      <c r="H30" s="953">
        <f>SUM(I30:R30)</f>
        <v>636</v>
      </c>
      <c r="I30" s="954">
        <v>4</v>
      </c>
      <c r="J30" s="954">
        <v>37</v>
      </c>
      <c r="K30" s="954">
        <v>33</v>
      </c>
      <c r="L30" s="954">
        <v>30</v>
      </c>
      <c r="M30" s="954">
        <v>70</v>
      </c>
      <c r="N30" s="954">
        <v>151</v>
      </c>
      <c r="O30" s="954">
        <v>174</v>
      </c>
      <c r="P30" s="954">
        <v>101</v>
      </c>
      <c r="Q30" s="954">
        <v>35</v>
      </c>
      <c r="R30" s="954">
        <v>1</v>
      </c>
      <c r="S30" s="72"/>
    </row>
    <row r="31" spans="1:19" ht="2.25" customHeight="1">
      <c r="A31" s="33"/>
      <c r="B31" s="33"/>
      <c r="C31" s="43"/>
      <c r="D31" s="955"/>
      <c r="E31" s="955"/>
      <c r="F31" s="43"/>
      <c r="G31" s="72"/>
      <c r="H31" s="953"/>
      <c r="I31" s="953"/>
      <c r="J31" s="953"/>
      <c r="K31" s="953"/>
      <c r="L31" s="953"/>
      <c r="M31" s="953"/>
      <c r="N31" s="953"/>
      <c r="O31" s="953"/>
      <c r="P31" s="953"/>
      <c r="Q31" s="953"/>
      <c r="R31" s="953"/>
      <c r="S31" s="72"/>
    </row>
    <row r="32" spans="1:19" ht="2.25" customHeight="1">
      <c r="A32" s="949"/>
      <c r="B32" s="949"/>
      <c r="C32" s="950"/>
      <c r="D32" s="956"/>
      <c r="E32" s="956"/>
      <c r="F32" s="950"/>
      <c r="G32" s="949"/>
      <c r="H32" s="953"/>
      <c r="I32" s="953"/>
      <c r="J32" s="953"/>
      <c r="K32" s="953"/>
      <c r="L32" s="953"/>
      <c r="M32" s="953"/>
      <c r="N32" s="953"/>
      <c r="O32" s="953"/>
      <c r="P32" s="953"/>
      <c r="Q32" s="953"/>
      <c r="R32" s="953"/>
      <c r="S32" s="72"/>
    </row>
    <row r="33" spans="1:19" ht="11.25">
      <c r="A33" s="1660" t="s">
        <v>146</v>
      </c>
      <c r="B33" s="1661"/>
      <c r="C33" s="43"/>
      <c r="D33" s="951" t="s">
        <v>153</v>
      </c>
      <c r="E33" s="951"/>
      <c r="F33" s="43"/>
      <c r="G33" s="952" t="s">
        <v>591</v>
      </c>
      <c r="H33" s="953">
        <f>SUM(I33:R33)</f>
        <v>3208</v>
      </c>
      <c r="I33" s="954">
        <v>1</v>
      </c>
      <c r="J33" s="954">
        <v>6</v>
      </c>
      <c r="K33" s="954">
        <v>9</v>
      </c>
      <c r="L33" s="954">
        <v>10</v>
      </c>
      <c r="M33" s="954">
        <v>32</v>
      </c>
      <c r="N33" s="954">
        <v>28</v>
      </c>
      <c r="O33" s="954">
        <v>196</v>
      </c>
      <c r="P33" s="954">
        <v>1719</v>
      </c>
      <c r="Q33" s="954">
        <v>1201</v>
      </c>
      <c r="R33" s="954">
        <v>6</v>
      </c>
      <c r="S33" s="72"/>
    </row>
    <row r="34" spans="1:19" ht="12.75" customHeight="1">
      <c r="A34" s="1662"/>
      <c r="B34" s="1661"/>
      <c r="C34" s="43"/>
      <c r="D34" s="955" t="s">
        <v>143</v>
      </c>
      <c r="E34" s="955"/>
      <c r="F34" s="43"/>
      <c r="G34" s="952" t="s">
        <v>592</v>
      </c>
      <c r="H34" s="953">
        <f>SUM(I34:R34)</f>
        <v>2676</v>
      </c>
      <c r="I34" s="954">
        <v>1</v>
      </c>
      <c r="J34" s="954">
        <v>38</v>
      </c>
      <c r="K34" s="954">
        <v>24</v>
      </c>
      <c r="L34" s="954">
        <v>58</v>
      </c>
      <c r="M34" s="954">
        <v>49</v>
      </c>
      <c r="N34" s="954">
        <v>34</v>
      </c>
      <c r="O34" s="954">
        <v>495</v>
      </c>
      <c r="P34" s="954">
        <v>1477</v>
      </c>
      <c r="Q34" s="954">
        <v>500</v>
      </c>
      <c r="R34" s="954">
        <v>0</v>
      </c>
      <c r="S34" s="72"/>
    </row>
    <row r="35" spans="1:19" ht="2.25" customHeight="1">
      <c r="A35" s="1662"/>
      <c r="B35" s="1661"/>
      <c r="C35" s="43"/>
      <c r="D35" s="955"/>
      <c r="E35" s="955"/>
      <c r="F35" s="43"/>
      <c r="G35" s="952"/>
      <c r="H35" s="953"/>
      <c r="I35" s="953"/>
      <c r="J35" s="953"/>
      <c r="K35" s="953"/>
      <c r="L35" s="953"/>
      <c r="M35" s="953"/>
      <c r="N35" s="953"/>
      <c r="O35" s="953"/>
      <c r="P35" s="953"/>
      <c r="Q35" s="953"/>
      <c r="R35" s="953"/>
      <c r="S35" s="72"/>
    </row>
    <row r="36" spans="1:19" ht="2.25" customHeight="1">
      <c r="A36" s="1662"/>
      <c r="B36" s="1661"/>
      <c r="C36" s="488"/>
      <c r="D36" s="956"/>
      <c r="E36" s="956"/>
      <c r="F36" s="950"/>
      <c r="G36" s="949"/>
      <c r="H36" s="953"/>
      <c r="I36" s="953"/>
      <c r="J36" s="953"/>
      <c r="K36" s="953"/>
      <c r="L36" s="953"/>
      <c r="M36" s="953"/>
      <c r="N36" s="953"/>
      <c r="O36" s="953"/>
      <c r="P36" s="953"/>
      <c r="Q36" s="953"/>
      <c r="R36" s="953"/>
      <c r="S36" s="72"/>
    </row>
    <row r="37" spans="1:19" ht="11.25">
      <c r="A37" s="1662"/>
      <c r="B37" s="1661"/>
      <c r="C37" s="947"/>
      <c r="D37" s="955" t="s">
        <v>961</v>
      </c>
      <c r="E37" s="955"/>
      <c r="F37" s="43"/>
      <c r="G37" s="952" t="s">
        <v>591</v>
      </c>
      <c r="H37" s="953">
        <f>SUM(I37:R37)</f>
        <v>96</v>
      </c>
      <c r="I37" s="954">
        <v>0</v>
      </c>
      <c r="J37" s="954">
        <v>6</v>
      </c>
      <c r="K37" s="954">
        <v>15</v>
      </c>
      <c r="L37" s="954">
        <v>16</v>
      </c>
      <c r="M37" s="954">
        <v>31</v>
      </c>
      <c r="N37" s="954">
        <v>17</v>
      </c>
      <c r="O37" s="954">
        <v>9</v>
      </c>
      <c r="P37" s="954">
        <v>2</v>
      </c>
      <c r="Q37" s="954">
        <v>0</v>
      </c>
      <c r="R37" s="954">
        <v>0</v>
      </c>
      <c r="S37" s="72"/>
    </row>
    <row r="38" spans="1:19" ht="11.25">
      <c r="A38" s="1662"/>
      <c r="B38" s="1661"/>
      <c r="C38" s="947"/>
      <c r="D38" s="955" t="s">
        <v>144</v>
      </c>
      <c r="E38" s="955"/>
      <c r="F38" s="43"/>
      <c r="G38" s="952" t="s">
        <v>592</v>
      </c>
      <c r="H38" s="953">
        <f>SUM(I38:R38)</f>
        <v>349</v>
      </c>
      <c r="I38" s="954">
        <v>1</v>
      </c>
      <c r="J38" s="954">
        <v>42</v>
      </c>
      <c r="K38" s="954">
        <v>61</v>
      </c>
      <c r="L38" s="954">
        <v>62</v>
      </c>
      <c r="M38" s="954">
        <v>87</v>
      </c>
      <c r="N38" s="954">
        <v>57</v>
      </c>
      <c r="O38" s="954">
        <v>36</v>
      </c>
      <c r="P38" s="954">
        <v>3</v>
      </c>
      <c r="Q38" s="954">
        <v>0</v>
      </c>
      <c r="R38" s="954">
        <v>0</v>
      </c>
      <c r="S38" s="72"/>
    </row>
    <row r="39" spans="1:19" ht="2.25" customHeight="1">
      <c r="A39" s="1662"/>
      <c r="B39" s="1661"/>
      <c r="C39" s="947"/>
      <c r="D39" s="955"/>
      <c r="E39" s="955"/>
      <c r="F39" s="43"/>
      <c r="G39" s="72"/>
      <c r="H39" s="953"/>
      <c r="I39" s="953"/>
      <c r="J39" s="953"/>
      <c r="K39" s="953"/>
      <c r="L39" s="953"/>
      <c r="M39" s="953"/>
      <c r="N39" s="953"/>
      <c r="O39" s="953"/>
      <c r="P39" s="953"/>
      <c r="Q39" s="953"/>
      <c r="R39" s="953"/>
      <c r="S39" s="72"/>
    </row>
    <row r="40" spans="1:19" ht="2.25" customHeight="1">
      <c r="A40" s="1662"/>
      <c r="B40" s="1661"/>
      <c r="C40" s="488"/>
      <c r="D40" s="956"/>
      <c r="E40" s="956"/>
      <c r="F40" s="950"/>
      <c r="G40" s="949"/>
      <c r="H40" s="953"/>
      <c r="I40" s="953"/>
      <c r="J40" s="953"/>
      <c r="K40" s="953"/>
      <c r="L40" s="953"/>
      <c r="M40" s="953"/>
      <c r="N40" s="953"/>
      <c r="O40" s="953"/>
      <c r="P40" s="953"/>
      <c r="Q40" s="953"/>
      <c r="R40" s="953"/>
      <c r="S40" s="72"/>
    </row>
    <row r="41" spans="1:19" ht="11.25">
      <c r="A41" s="1662"/>
      <c r="B41" s="1661"/>
      <c r="C41" s="947"/>
      <c r="D41" s="955" t="s">
        <v>962</v>
      </c>
      <c r="E41" s="955"/>
      <c r="F41" s="43"/>
      <c r="G41" s="952" t="s">
        <v>591</v>
      </c>
      <c r="H41" s="953">
        <f>SUM(I41:R41)</f>
        <v>3352</v>
      </c>
      <c r="I41" s="954">
        <v>0</v>
      </c>
      <c r="J41" s="954">
        <v>112</v>
      </c>
      <c r="K41" s="954">
        <v>358</v>
      </c>
      <c r="L41" s="954">
        <v>829</v>
      </c>
      <c r="M41" s="954">
        <v>806</v>
      </c>
      <c r="N41" s="954">
        <v>505</v>
      </c>
      <c r="O41" s="954">
        <v>623</v>
      </c>
      <c r="P41" s="954">
        <v>103</v>
      </c>
      <c r="Q41" s="954">
        <v>16</v>
      </c>
      <c r="R41" s="954">
        <v>0</v>
      </c>
      <c r="S41" s="72"/>
    </row>
    <row r="42" spans="1:19" ht="11.25">
      <c r="A42" s="1662"/>
      <c r="B42" s="1661"/>
      <c r="C42" s="947"/>
      <c r="D42" s="955" t="s">
        <v>144</v>
      </c>
      <c r="E42" s="955"/>
      <c r="F42" s="43"/>
      <c r="G42" s="952" t="s">
        <v>592</v>
      </c>
      <c r="H42" s="953">
        <f>SUM(I42:R42)</f>
        <v>4303</v>
      </c>
      <c r="I42" s="954">
        <v>3</v>
      </c>
      <c r="J42" s="954">
        <v>457</v>
      </c>
      <c r="K42" s="954">
        <v>632</v>
      </c>
      <c r="L42" s="954">
        <v>958</v>
      </c>
      <c r="M42" s="954">
        <v>772</v>
      </c>
      <c r="N42" s="954">
        <v>761</v>
      </c>
      <c r="O42" s="954">
        <v>580</v>
      </c>
      <c r="P42" s="954">
        <v>118</v>
      </c>
      <c r="Q42" s="954">
        <v>22</v>
      </c>
      <c r="R42" s="954">
        <v>0</v>
      </c>
      <c r="S42" s="72"/>
    </row>
    <row r="43" spans="1:19" ht="2.25" customHeight="1">
      <c r="A43" s="1662"/>
      <c r="B43" s="1661"/>
      <c r="C43" s="947"/>
      <c r="D43" s="955"/>
      <c r="E43" s="955"/>
      <c r="F43" s="43"/>
      <c r="G43" s="72"/>
      <c r="H43" s="953"/>
      <c r="I43" s="953"/>
      <c r="J43" s="953"/>
      <c r="K43" s="953"/>
      <c r="L43" s="953"/>
      <c r="M43" s="953"/>
      <c r="N43" s="953"/>
      <c r="O43" s="953"/>
      <c r="P43" s="953"/>
      <c r="Q43" s="953"/>
      <c r="R43" s="953"/>
      <c r="S43" s="72"/>
    </row>
    <row r="44" spans="1:19" ht="2.25" customHeight="1">
      <c r="A44" s="1662"/>
      <c r="B44" s="1661"/>
      <c r="C44" s="950"/>
      <c r="D44" s="956"/>
      <c r="E44" s="956"/>
      <c r="F44" s="950"/>
      <c r="G44" s="949"/>
      <c r="H44" s="953"/>
      <c r="I44" s="953"/>
      <c r="J44" s="953"/>
      <c r="K44" s="953"/>
      <c r="L44" s="953"/>
      <c r="M44" s="953"/>
      <c r="N44" s="953"/>
      <c r="O44" s="953"/>
      <c r="P44" s="953"/>
      <c r="Q44" s="953"/>
      <c r="R44" s="953"/>
      <c r="S44" s="72"/>
    </row>
    <row r="45" spans="1:19" ht="11.25">
      <c r="A45" s="1662"/>
      <c r="B45" s="1661"/>
      <c r="C45" s="43"/>
      <c r="D45" s="1655" t="s">
        <v>100</v>
      </c>
      <c r="E45" s="955"/>
      <c r="F45" s="43"/>
      <c r="G45" s="952" t="s">
        <v>591</v>
      </c>
      <c r="H45" s="953">
        <f>SUM(I45:R45)</f>
        <v>729</v>
      </c>
      <c r="I45" s="954">
        <v>4</v>
      </c>
      <c r="J45" s="954">
        <v>39</v>
      </c>
      <c r="K45" s="954">
        <v>52</v>
      </c>
      <c r="L45" s="954">
        <v>51</v>
      </c>
      <c r="M45" s="954">
        <v>81</v>
      </c>
      <c r="N45" s="954">
        <v>69</v>
      </c>
      <c r="O45" s="954">
        <v>81</v>
      </c>
      <c r="P45" s="954">
        <v>216</v>
      </c>
      <c r="Q45" s="954">
        <v>136</v>
      </c>
      <c r="R45" s="954">
        <v>0</v>
      </c>
      <c r="S45" s="72"/>
    </row>
    <row r="46" spans="1:19" ht="11.25">
      <c r="A46" s="1662"/>
      <c r="B46" s="1661"/>
      <c r="C46" s="43"/>
      <c r="D46" s="1655"/>
      <c r="E46" s="955"/>
      <c r="F46" s="43"/>
      <c r="G46" s="952" t="s">
        <v>592</v>
      </c>
      <c r="H46" s="953">
        <f>SUM(I46:R46)</f>
        <v>2599</v>
      </c>
      <c r="I46" s="954">
        <v>44</v>
      </c>
      <c r="J46" s="954">
        <v>271</v>
      </c>
      <c r="K46" s="954">
        <v>224</v>
      </c>
      <c r="L46" s="954">
        <v>161</v>
      </c>
      <c r="M46" s="954">
        <v>286</v>
      </c>
      <c r="N46" s="954">
        <v>504</v>
      </c>
      <c r="O46" s="954">
        <v>491</v>
      </c>
      <c r="P46" s="954">
        <v>431</v>
      </c>
      <c r="Q46" s="954">
        <v>185</v>
      </c>
      <c r="R46" s="954">
        <v>2</v>
      </c>
      <c r="S46" s="72"/>
    </row>
    <row r="47" spans="1:19" ht="2.25" customHeight="1">
      <c r="A47" s="1662"/>
      <c r="B47" s="1661"/>
      <c r="C47" s="43"/>
      <c r="D47" s="955"/>
      <c r="E47" s="955"/>
      <c r="F47" s="43"/>
      <c r="G47" s="952"/>
      <c r="H47" s="953"/>
      <c r="I47" s="953"/>
      <c r="J47" s="953"/>
      <c r="K47" s="953"/>
      <c r="L47" s="953"/>
      <c r="M47" s="953"/>
      <c r="N47" s="953"/>
      <c r="O47" s="953"/>
      <c r="P47" s="953"/>
      <c r="Q47" s="953"/>
      <c r="R47" s="953"/>
      <c r="S47" s="72"/>
    </row>
    <row r="48" spans="1:19" ht="2.25" customHeight="1">
      <c r="A48" s="1662"/>
      <c r="B48" s="1661"/>
      <c r="C48" s="950"/>
      <c r="D48" s="956"/>
      <c r="E48" s="956"/>
      <c r="F48" s="950"/>
      <c r="G48" s="949"/>
      <c r="H48" s="953"/>
      <c r="I48" s="953"/>
      <c r="J48" s="953"/>
      <c r="K48" s="953"/>
      <c r="L48" s="953"/>
      <c r="M48" s="953"/>
      <c r="N48" s="953"/>
      <c r="O48" s="953"/>
      <c r="P48" s="953"/>
      <c r="Q48" s="953"/>
      <c r="R48" s="953"/>
      <c r="S48" s="72"/>
    </row>
    <row r="49" spans="1:19" ht="11.25">
      <c r="A49" s="1662"/>
      <c r="B49" s="1661"/>
      <c r="C49" s="43"/>
      <c r="D49" s="1659" t="s">
        <v>145</v>
      </c>
      <c r="E49" s="951"/>
      <c r="F49" s="43"/>
      <c r="G49" s="952" t="s">
        <v>591</v>
      </c>
      <c r="H49" s="953">
        <f>SUM(I49:R49)</f>
        <v>148</v>
      </c>
      <c r="I49" s="954">
        <v>0</v>
      </c>
      <c r="J49" s="954">
        <v>2</v>
      </c>
      <c r="K49" s="954">
        <v>6</v>
      </c>
      <c r="L49" s="954">
        <v>23</v>
      </c>
      <c r="M49" s="954">
        <v>19</v>
      </c>
      <c r="N49" s="954">
        <v>32</v>
      </c>
      <c r="O49" s="954">
        <v>33</v>
      </c>
      <c r="P49" s="954">
        <v>21</v>
      </c>
      <c r="Q49" s="954">
        <v>12</v>
      </c>
      <c r="R49" s="954">
        <v>0</v>
      </c>
      <c r="S49" s="72"/>
    </row>
    <row r="50" spans="1:19" ht="11.25">
      <c r="A50" s="1662"/>
      <c r="B50" s="1661"/>
      <c r="C50" s="43"/>
      <c r="D50" s="1655"/>
      <c r="E50" s="955"/>
      <c r="F50" s="43"/>
      <c r="G50" s="952" t="s">
        <v>592</v>
      </c>
      <c r="H50" s="953">
        <f>SUM(I50:R50)</f>
        <v>221</v>
      </c>
      <c r="I50" s="954">
        <v>3</v>
      </c>
      <c r="J50" s="954">
        <v>26</v>
      </c>
      <c r="K50" s="954">
        <v>21</v>
      </c>
      <c r="L50" s="954">
        <v>24</v>
      </c>
      <c r="M50" s="954">
        <v>15</v>
      </c>
      <c r="N50" s="954">
        <v>64</v>
      </c>
      <c r="O50" s="954">
        <v>47</v>
      </c>
      <c r="P50" s="954">
        <v>19</v>
      </c>
      <c r="Q50" s="954">
        <v>1</v>
      </c>
      <c r="R50" s="954">
        <v>1</v>
      </c>
      <c r="S50" s="72"/>
    </row>
    <row r="51" spans="1:19" ht="2.25" customHeight="1">
      <c r="A51" s="33"/>
      <c r="B51" s="33"/>
      <c r="C51" s="43"/>
      <c r="D51" s="72"/>
      <c r="E51" s="72"/>
      <c r="F51" s="43"/>
      <c r="G51" s="72"/>
      <c r="H51" s="953"/>
      <c r="I51" s="953"/>
      <c r="J51" s="953"/>
      <c r="K51" s="953"/>
      <c r="L51" s="953"/>
      <c r="M51" s="953"/>
      <c r="N51" s="953"/>
      <c r="O51" s="953"/>
      <c r="P51" s="953"/>
      <c r="Q51" s="953"/>
      <c r="R51" s="953"/>
      <c r="S51" s="72"/>
    </row>
    <row r="52" spans="1:19" ht="2.25" customHeight="1">
      <c r="A52" s="949"/>
      <c r="B52" s="949"/>
      <c r="C52" s="949"/>
      <c r="D52" s="949"/>
      <c r="E52" s="949"/>
      <c r="F52" s="950"/>
      <c r="G52" s="949"/>
      <c r="H52" s="953"/>
      <c r="I52" s="953"/>
      <c r="J52" s="953"/>
      <c r="K52" s="953"/>
      <c r="L52" s="953"/>
      <c r="M52" s="953"/>
      <c r="N52" s="953"/>
      <c r="O52" s="953"/>
      <c r="P52" s="953"/>
      <c r="Q52" s="953"/>
      <c r="R52" s="953"/>
      <c r="S52" s="72"/>
    </row>
    <row r="53" spans="1:19" ht="11.25">
      <c r="A53" s="33"/>
      <c r="B53" s="33"/>
      <c r="C53" s="33"/>
      <c r="D53" s="33"/>
      <c r="E53" s="33"/>
      <c r="F53" s="43"/>
      <c r="G53" s="957" t="s">
        <v>591</v>
      </c>
      <c r="H53" s="505">
        <f aca="true" t="shared" si="0" ref="H53:R53">SUM(H49,H45,H41,H37,H33,H29,H25,H21,H17,H13)</f>
        <v>10413</v>
      </c>
      <c r="I53" s="505">
        <f t="shared" si="0"/>
        <v>5</v>
      </c>
      <c r="J53" s="505">
        <f t="shared" si="0"/>
        <v>200</v>
      </c>
      <c r="K53" s="505">
        <f t="shared" si="0"/>
        <v>544</v>
      </c>
      <c r="L53" s="505">
        <f t="shared" si="0"/>
        <v>1137</v>
      </c>
      <c r="M53" s="505">
        <f t="shared" si="0"/>
        <v>1304</v>
      </c>
      <c r="N53" s="505">
        <f t="shared" si="0"/>
        <v>874</v>
      </c>
      <c r="O53" s="505">
        <f t="shared" si="0"/>
        <v>1239</v>
      </c>
      <c r="P53" s="505">
        <f t="shared" si="0"/>
        <v>3038</v>
      </c>
      <c r="Q53" s="505">
        <f t="shared" si="0"/>
        <v>2062</v>
      </c>
      <c r="R53" s="505">
        <f t="shared" si="0"/>
        <v>10</v>
      </c>
      <c r="S53" s="72"/>
    </row>
    <row r="54" spans="1:19" ht="11.25">
      <c r="A54" s="1658" t="s">
        <v>147</v>
      </c>
      <c r="B54" s="1658"/>
      <c r="C54" s="1658"/>
      <c r="D54" s="1658"/>
      <c r="E54" s="958"/>
      <c r="F54" s="43"/>
      <c r="G54" s="957" t="s">
        <v>592</v>
      </c>
      <c r="H54" s="505">
        <f aca="true" t="shared" si="1" ref="H54:R54">SUM(H50,H46,H42,H38,H34,H30,H26,H22,H18,H14)</f>
        <v>33772</v>
      </c>
      <c r="I54" s="505">
        <f t="shared" si="1"/>
        <v>97</v>
      </c>
      <c r="J54" s="505">
        <f t="shared" si="1"/>
        <v>2499</v>
      </c>
      <c r="K54" s="505">
        <f t="shared" si="1"/>
        <v>3308</v>
      </c>
      <c r="L54" s="505">
        <f t="shared" si="1"/>
        <v>4046</v>
      </c>
      <c r="M54" s="505">
        <f t="shared" si="1"/>
        <v>4693</v>
      </c>
      <c r="N54" s="505">
        <f t="shared" si="1"/>
        <v>4490</v>
      </c>
      <c r="O54" s="505">
        <f t="shared" si="1"/>
        <v>5382</v>
      </c>
      <c r="P54" s="505">
        <f t="shared" si="1"/>
        <v>6744</v>
      </c>
      <c r="Q54" s="505">
        <f t="shared" si="1"/>
        <v>2500</v>
      </c>
      <c r="R54" s="505">
        <f t="shared" si="1"/>
        <v>13</v>
      </c>
      <c r="S54" s="72"/>
    </row>
    <row r="55" spans="1:19" ht="11.25">
      <c r="A55" s="33"/>
      <c r="B55" s="33"/>
      <c r="C55" s="33"/>
      <c r="D55" s="72"/>
      <c r="E55" s="72"/>
      <c r="F55" s="43"/>
      <c r="G55" s="62" t="s">
        <v>593</v>
      </c>
      <c r="H55" s="505">
        <f aca="true" t="shared" si="2" ref="H55:R55">SUM(H53:H54)</f>
        <v>44185</v>
      </c>
      <c r="I55" s="505">
        <f t="shared" si="2"/>
        <v>102</v>
      </c>
      <c r="J55" s="505">
        <f t="shared" si="2"/>
        <v>2699</v>
      </c>
      <c r="K55" s="505">
        <f t="shared" si="2"/>
        <v>3852</v>
      </c>
      <c r="L55" s="505">
        <f t="shared" si="2"/>
        <v>5183</v>
      </c>
      <c r="M55" s="505">
        <f t="shared" si="2"/>
        <v>5997</v>
      </c>
      <c r="N55" s="505">
        <f t="shared" si="2"/>
        <v>5364</v>
      </c>
      <c r="O55" s="505">
        <f t="shared" si="2"/>
        <v>6621</v>
      </c>
      <c r="P55" s="505">
        <f t="shared" si="2"/>
        <v>9782</v>
      </c>
      <c r="Q55" s="505">
        <f t="shared" si="2"/>
        <v>4562</v>
      </c>
      <c r="R55" s="505">
        <f t="shared" si="2"/>
        <v>23</v>
      </c>
      <c r="S55" s="72"/>
    </row>
    <row r="56" spans="1:19" ht="2.25" customHeight="1">
      <c r="A56" s="33"/>
      <c r="B56" s="33"/>
      <c r="C56" s="33"/>
      <c r="D56" s="72"/>
      <c r="E56" s="72"/>
      <c r="F56" s="43"/>
      <c r="G56" s="62"/>
      <c r="H56" s="953"/>
      <c r="I56" s="953"/>
      <c r="J56" s="953"/>
      <c r="K56" s="953"/>
      <c r="L56" s="953"/>
      <c r="M56" s="953"/>
      <c r="N56" s="953"/>
      <c r="O56" s="953"/>
      <c r="P56" s="953"/>
      <c r="Q56" s="953"/>
      <c r="R56" s="953"/>
      <c r="S56" s="72"/>
    </row>
    <row r="57" spans="1:19" ht="2.25" customHeight="1">
      <c r="A57" s="949"/>
      <c r="B57" s="949"/>
      <c r="C57" s="949"/>
      <c r="D57" s="949"/>
      <c r="E57" s="949"/>
      <c r="F57" s="950"/>
      <c r="G57" s="949"/>
      <c r="H57" s="953"/>
      <c r="I57" s="953"/>
      <c r="J57" s="953"/>
      <c r="K57" s="953"/>
      <c r="L57" s="953"/>
      <c r="M57" s="953"/>
      <c r="N57" s="953"/>
      <c r="O57" s="953"/>
      <c r="P57" s="953"/>
      <c r="Q57" s="953"/>
      <c r="R57" s="953"/>
      <c r="S57" s="72"/>
    </row>
    <row r="58" spans="1:19" ht="11.25">
      <c r="A58" s="72" t="s">
        <v>540</v>
      </c>
      <c r="B58" s="72"/>
      <c r="C58" s="72"/>
      <c r="D58" s="72"/>
      <c r="E58" s="72"/>
      <c r="F58" s="43"/>
      <c r="G58" s="952" t="s">
        <v>591</v>
      </c>
      <c r="H58" s="953">
        <f>SUM(I58:R58)</f>
        <v>435</v>
      </c>
      <c r="I58" s="954">
        <v>1</v>
      </c>
      <c r="J58" s="954">
        <v>26</v>
      </c>
      <c r="K58" s="954">
        <v>43</v>
      </c>
      <c r="L58" s="954">
        <v>62</v>
      </c>
      <c r="M58" s="954">
        <v>78</v>
      </c>
      <c r="N58" s="954">
        <v>72</v>
      </c>
      <c r="O58" s="954">
        <v>66</v>
      </c>
      <c r="P58" s="954">
        <v>54</v>
      </c>
      <c r="Q58" s="954">
        <v>28</v>
      </c>
      <c r="R58" s="954">
        <v>5</v>
      </c>
      <c r="S58" s="72"/>
    </row>
    <row r="59" spans="1:19" ht="11.25">
      <c r="A59" s="33" t="s">
        <v>148</v>
      </c>
      <c r="B59" s="33"/>
      <c r="C59" s="33"/>
      <c r="D59" s="72"/>
      <c r="E59" s="72"/>
      <c r="F59" s="43"/>
      <c r="G59" s="952" t="s">
        <v>592</v>
      </c>
      <c r="H59" s="953">
        <f>SUM(I59:R59)</f>
        <v>1356</v>
      </c>
      <c r="I59" s="954">
        <v>12</v>
      </c>
      <c r="J59" s="954">
        <v>216</v>
      </c>
      <c r="K59" s="954">
        <v>189</v>
      </c>
      <c r="L59" s="954">
        <v>180</v>
      </c>
      <c r="M59" s="954">
        <v>201</v>
      </c>
      <c r="N59" s="954">
        <v>175</v>
      </c>
      <c r="O59" s="954">
        <v>172</v>
      </c>
      <c r="P59" s="954">
        <v>141</v>
      </c>
      <c r="Q59" s="954">
        <v>61</v>
      </c>
      <c r="R59" s="954">
        <v>9</v>
      </c>
      <c r="S59" s="72"/>
    </row>
    <row r="60" spans="1:19" ht="2.25" customHeight="1">
      <c r="A60" s="33"/>
      <c r="B60" s="33"/>
      <c r="C60" s="33"/>
      <c r="D60" s="72"/>
      <c r="E60" s="72"/>
      <c r="F60" s="43"/>
      <c r="G60" s="72"/>
      <c r="H60" s="953"/>
      <c r="I60" s="953"/>
      <c r="J60" s="953"/>
      <c r="K60" s="953"/>
      <c r="L60" s="953"/>
      <c r="M60" s="953"/>
      <c r="N60" s="953"/>
      <c r="O60" s="953"/>
      <c r="P60" s="953"/>
      <c r="Q60" s="953"/>
      <c r="R60" s="953"/>
      <c r="S60" s="72"/>
    </row>
    <row r="61" spans="1:19" ht="12.75" customHeight="1">
      <c r="A61" s="959" t="s">
        <v>149</v>
      </c>
      <c r="B61" s="949"/>
      <c r="C61" s="949"/>
      <c r="D61" s="949"/>
      <c r="E61" s="949"/>
      <c r="F61" s="950"/>
      <c r="G61" s="949"/>
      <c r="H61" s="953"/>
      <c r="I61" s="953"/>
      <c r="J61" s="953"/>
      <c r="K61" s="953"/>
      <c r="L61" s="953"/>
      <c r="M61" s="953"/>
      <c r="N61" s="953"/>
      <c r="O61" s="953"/>
      <c r="P61" s="953"/>
      <c r="Q61" s="953"/>
      <c r="R61" s="953"/>
      <c r="S61" s="72"/>
    </row>
    <row r="62" spans="1:19" ht="2.25" customHeight="1">
      <c r="A62" s="33"/>
      <c r="B62" s="33"/>
      <c r="C62" s="33"/>
      <c r="D62" s="72"/>
      <c r="E62" s="72"/>
      <c r="F62" s="43"/>
      <c r="G62" s="72"/>
      <c r="H62" s="953"/>
      <c r="I62" s="953"/>
      <c r="J62" s="953"/>
      <c r="K62" s="953"/>
      <c r="L62" s="953"/>
      <c r="M62" s="953"/>
      <c r="N62" s="953"/>
      <c r="O62" s="953"/>
      <c r="P62" s="953"/>
      <c r="Q62" s="953"/>
      <c r="R62" s="953"/>
      <c r="S62" s="72"/>
    </row>
    <row r="63" spans="1:19" ht="11.25">
      <c r="A63" s="1662" t="s">
        <v>142</v>
      </c>
      <c r="B63" s="1661"/>
      <c r="C63" s="43"/>
      <c r="D63" s="951" t="s">
        <v>153</v>
      </c>
      <c r="E63" s="951"/>
      <c r="F63" s="43"/>
      <c r="G63" s="952" t="s">
        <v>591</v>
      </c>
      <c r="H63" s="953">
        <f>SUM(I63:R63)</f>
        <v>187</v>
      </c>
      <c r="I63" s="954">
        <v>0</v>
      </c>
      <c r="J63" s="954">
        <v>0</v>
      </c>
      <c r="K63" s="954">
        <v>2</v>
      </c>
      <c r="L63" s="954">
        <v>3</v>
      </c>
      <c r="M63" s="954">
        <v>6</v>
      </c>
      <c r="N63" s="954">
        <v>7</v>
      </c>
      <c r="O63" s="954">
        <v>10</v>
      </c>
      <c r="P63" s="954">
        <v>98</v>
      </c>
      <c r="Q63" s="954">
        <v>60</v>
      </c>
      <c r="R63" s="954">
        <v>1</v>
      </c>
      <c r="S63" s="72"/>
    </row>
    <row r="64" spans="1:19" ht="11.25">
      <c r="A64" s="1662"/>
      <c r="B64" s="1661"/>
      <c r="C64" s="43"/>
      <c r="D64" s="955" t="s">
        <v>143</v>
      </c>
      <c r="E64" s="955"/>
      <c r="F64" s="43"/>
      <c r="G64" s="952" t="s">
        <v>592</v>
      </c>
      <c r="H64" s="953">
        <f>SUM(I64:R64)</f>
        <v>4493</v>
      </c>
      <c r="I64" s="954">
        <v>0</v>
      </c>
      <c r="J64" s="954">
        <v>13</v>
      </c>
      <c r="K64" s="954">
        <v>14</v>
      </c>
      <c r="L64" s="954">
        <v>19</v>
      </c>
      <c r="M64" s="954">
        <v>36</v>
      </c>
      <c r="N64" s="954">
        <v>39</v>
      </c>
      <c r="O64" s="954">
        <v>946</v>
      </c>
      <c r="P64" s="954">
        <v>2621</v>
      </c>
      <c r="Q64" s="954">
        <v>803</v>
      </c>
      <c r="R64" s="954">
        <v>2</v>
      </c>
      <c r="S64" s="72"/>
    </row>
    <row r="65" spans="1:19" ht="2.25" customHeight="1">
      <c r="A65" s="1662"/>
      <c r="B65" s="1661"/>
      <c r="C65" s="43"/>
      <c r="D65" s="760"/>
      <c r="E65" s="760"/>
      <c r="F65" s="43"/>
      <c r="G65" s="72"/>
      <c r="H65" s="953"/>
      <c r="I65" s="953"/>
      <c r="J65" s="953"/>
      <c r="K65" s="953"/>
      <c r="L65" s="953"/>
      <c r="M65" s="953"/>
      <c r="N65" s="953"/>
      <c r="O65" s="953"/>
      <c r="P65" s="953"/>
      <c r="Q65" s="953"/>
      <c r="R65" s="953"/>
      <c r="S65" s="72"/>
    </row>
    <row r="66" spans="1:19" ht="2.25" customHeight="1">
      <c r="A66" s="1662"/>
      <c r="B66" s="1661"/>
      <c r="C66" s="488"/>
      <c r="D66" s="956"/>
      <c r="E66" s="956"/>
      <c r="F66" s="950"/>
      <c r="G66" s="949"/>
      <c r="H66" s="953"/>
      <c r="I66" s="953"/>
      <c r="J66" s="953"/>
      <c r="K66" s="953"/>
      <c r="L66" s="953"/>
      <c r="M66" s="953"/>
      <c r="N66" s="953"/>
      <c r="O66" s="953"/>
      <c r="P66" s="953"/>
      <c r="Q66" s="953"/>
      <c r="R66" s="953"/>
      <c r="S66" s="72"/>
    </row>
    <row r="67" spans="1:19" ht="11.25">
      <c r="A67" s="1662"/>
      <c r="B67" s="1661"/>
      <c r="C67" s="947"/>
      <c r="D67" s="955" t="s">
        <v>961</v>
      </c>
      <c r="E67" s="955"/>
      <c r="F67" s="43"/>
      <c r="G67" s="952" t="s">
        <v>591</v>
      </c>
      <c r="H67" s="953">
        <f>SUM(I67:R67)</f>
        <v>126</v>
      </c>
      <c r="I67" s="954">
        <v>0</v>
      </c>
      <c r="J67" s="954">
        <v>7</v>
      </c>
      <c r="K67" s="954">
        <v>5</v>
      </c>
      <c r="L67" s="954">
        <v>23</v>
      </c>
      <c r="M67" s="954">
        <v>43</v>
      </c>
      <c r="N67" s="954">
        <v>19</v>
      </c>
      <c r="O67" s="954">
        <v>27</v>
      </c>
      <c r="P67" s="954">
        <v>2</v>
      </c>
      <c r="Q67" s="954">
        <v>0</v>
      </c>
      <c r="R67" s="954">
        <v>0</v>
      </c>
      <c r="S67" s="72"/>
    </row>
    <row r="68" spans="1:19" ht="11.25">
      <c r="A68" s="1662"/>
      <c r="B68" s="1661"/>
      <c r="C68" s="947"/>
      <c r="D68" s="955" t="s">
        <v>144</v>
      </c>
      <c r="E68" s="955"/>
      <c r="F68" s="43"/>
      <c r="G68" s="952" t="s">
        <v>592</v>
      </c>
      <c r="H68" s="953">
        <f>SUM(I68:R68)</f>
        <v>7633</v>
      </c>
      <c r="I68" s="954">
        <v>2</v>
      </c>
      <c r="J68" s="954">
        <v>195</v>
      </c>
      <c r="K68" s="954">
        <v>693</v>
      </c>
      <c r="L68" s="954">
        <v>1695</v>
      </c>
      <c r="M68" s="954">
        <v>2272</v>
      </c>
      <c r="N68" s="954">
        <v>1648</v>
      </c>
      <c r="O68" s="954">
        <v>1039</v>
      </c>
      <c r="P68" s="954">
        <v>79</v>
      </c>
      <c r="Q68" s="954">
        <v>9</v>
      </c>
      <c r="R68" s="954">
        <v>1</v>
      </c>
      <c r="S68" s="72"/>
    </row>
    <row r="69" spans="1:19" ht="2.25" customHeight="1">
      <c r="A69" s="1662"/>
      <c r="B69" s="1661"/>
      <c r="C69" s="947"/>
      <c r="D69" s="955"/>
      <c r="E69" s="955"/>
      <c r="F69" s="43"/>
      <c r="G69" s="72"/>
      <c r="H69" s="953"/>
      <c r="I69" s="953"/>
      <c r="J69" s="953"/>
      <c r="K69" s="953"/>
      <c r="L69" s="953"/>
      <c r="M69" s="953"/>
      <c r="N69" s="953"/>
      <c r="O69" s="953"/>
      <c r="P69" s="953"/>
      <c r="Q69" s="953"/>
      <c r="R69" s="953"/>
      <c r="S69" s="72"/>
    </row>
    <row r="70" spans="1:19" ht="2.25" customHeight="1">
      <c r="A70" s="1662"/>
      <c r="B70" s="1661"/>
      <c r="C70" s="488"/>
      <c r="D70" s="956"/>
      <c r="E70" s="956"/>
      <c r="F70" s="950"/>
      <c r="G70" s="949"/>
      <c r="H70" s="953"/>
      <c r="I70" s="953"/>
      <c r="J70" s="953"/>
      <c r="K70" s="953"/>
      <c r="L70" s="953"/>
      <c r="M70" s="953"/>
      <c r="N70" s="953"/>
      <c r="O70" s="953"/>
      <c r="P70" s="953"/>
      <c r="Q70" s="953"/>
      <c r="R70" s="953"/>
      <c r="S70" s="72"/>
    </row>
    <row r="71" spans="1:19" ht="11.25">
      <c r="A71" s="1662"/>
      <c r="B71" s="1661"/>
      <c r="C71" s="947"/>
      <c r="D71" s="955" t="s">
        <v>962</v>
      </c>
      <c r="E71" s="955"/>
      <c r="F71" s="43"/>
      <c r="G71" s="952" t="s">
        <v>591</v>
      </c>
      <c r="H71" s="953">
        <f>SUM(I71:R71)</f>
        <v>2</v>
      </c>
      <c r="I71" s="954">
        <v>0</v>
      </c>
      <c r="J71" s="954">
        <v>1</v>
      </c>
      <c r="K71" s="954">
        <v>0</v>
      </c>
      <c r="L71" s="954">
        <v>0</v>
      </c>
      <c r="M71" s="954">
        <v>0</v>
      </c>
      <c r="N71" s="954">
        <v>0</v>
      </c>
      <c r="O71" s="954">
        <v>1</v>
      </c>
      <c r="P71" s="954">
        <v>0</v>
      </c>
      <c r="Q71" s="954">
        <v>0</v>
      </c>
      <c r="R71" s="954">
        <v>0</v>
      </c>
      <c r="S71" s="72"/>
    </row>
    <row r="72" spans="1:19" ht="11.25">
      <c r="A72" s="1662"/>
      <c r="B72" s="1661"/>
      <c r="C72" s="947"/>
      <c r="D72" s="955" t="s">
        <v>144</v>
      </c>
      <c r="E72" s="955"/>
      <c r="F72" s="43"/>
      <c r="G72" s="952" t="s">
        <v>592</v>
      </c>
      <c r="H72" s="953">
        <f>SUM(I72:R72)</f>
        <v>30</v>
      </c>
      <c r="I72" s="954">
        <v>0</v>
      </c>
      <c r="J72" s="954">
        <v>2</v>
      </c>
      <c r="K72" s="954">
        <v>1</v>
      </c>
      <c r="L72" s="954">
        <v>4</v>
      </c>
      <c r="M72" s="954">
        <v>6</v>
      </c>
      <c r="N72" s="954">
        <v>9</v>
      </c>
      <c r="O72" s="954">
        <v>7</v>
      </c>
      <c r="P72" s="954">
        <v>1</v>
      </c>
      <c r="Q72" s="954">
        <v>0</v>
      </c>
      <c r="R72" s="954">
        <v>0</v>
      </c>
      <c r="S72" s="72"/>
    </row>
    <row r="73" spans="1:19" ht="2.25" customHeight="1">
      <c r="A73" s="1662"/>
      <c r="B73" s="1661"/>
      <c r="C73" s="947"/>
      <c r="D73" s="955"/>
      <c r="E73" s="955"/>
      <c r="F73" s="43"/>
      <c r="G73" s="72"/>
      <c r="H73" s="953"/>
      <c r="I73" s="953"/>
      <c r="J73" s="953"/>
      <c r="K73" s="953"/>
      <c r="L73" s="953"/>
      <c r="M73" s="953"/>
      <c r="N73" s="953"/>
      <c r="O73" s="953"/>
      <c r="P73" s="953"/>
      <c r="Q73" s="953"/>
      <c r="R73" s="953"/>
      <c r="S73" s="72"/>
    </row>
    <row r="74" spans="1:19" ht="2.25" customHeight="1">
      <c r="A74" s="1662"/>
      <c r="B74" s="1661"/>
      <c r="C74" s="950"/>
      <c r="D74" s="956"/>
      <c r="E74" s="956"/>
      <c r="F74" s="950"/>
      <c r="G74" s="949"/>
      <c r="H74" s="953"/>
      <c r="I74" s="953"/>
      <c r="J74" s="953"/>
      <c r="K74" s="953"/>
      <c r="L74" s="953"/>
      <c r="M74" s="953"/>
      <c r="N74" s="953"/>
      <c r="O74" s="953"/>
      <c r="P74" s="953"/>
      <c r="Q74" s="953"/>
      <c r="R74" s="953"/>
      <c r="S74" s="72"/>
    </row>
    <row r="75" spans="1:19" ht="11.25">
      <c r="A75" s="1662"/>
      <c r="B75" s="1661"/>
      <c r="C75" s="43"/>
      <c r="D75" s="1655" t="s">
        <v>100</v>
      </c>
      <c r="E75" s="955"/>
      <c r="F75" s="43"/>
      <c r="G75" s="952" t="s">
        <v>591</v>
      </c>
      <c r="H75" s="953">
        <f>SUM(I75:R75)</f>
        <v>10</v>
      </c>
      <c r="I75" s="954">
        <v>0</v>
      </c>
      <c r="J75" s="954">
        <v>0</v>
      </c>
      <c r="K75" s="954">
        <v>1</v>
      </c>
      <c r="L75" s="954">
        <v>0</v>
      </c>
      <c r="M75" s="954">
        <v>1</v>
      </c>
      <c r="N75" s="954">
        <v>1</v>
      </c>
      <c r="O75" s="954">
        <v>3</v>
      </c>
      <c r="P75" s="954">
        <v>1</v>
      </c>
      <c r="Q75" s="954">
        <v>3</v>
      </c>
      <c r="R75" s="954">
        <v>0</v>
      </c>
      <c r="S75" s="72"/>
    </row>
    <row r="76" spans="1:19" ht="11.25">
      <c r="A76" s="1662"/>
      <c r="B76" s="1661"/>
      <c r="C76" s="43"/>
      <c r="D76" s="1655"/>
      <c r="E76" s="955"/>
      <c r="F76" s="43"/>
      <c r="G76" s="952" t="s">
        <v>592</v>
      </c>
      <c r="H76" s="953">
        <f>SUM(I76:R76)</f>
        <v>1606</v>
      </c>
      <c r="I76" s="954">
        <v>2</v>
      </c>
      <c r="J76" s="954">
        <v>16</v>
      </c>
      <c r="K76" s="954">
        <v>45</v>
      </c>
      <c r="L76" s="954">
        <v>47</v>
      </c>
      <c r="M76" s="954">
        <v>165</v>
      </c>
      <c r="N76" s="954">
        <v>355</v>
      </c>
      <c r="O76" s="954">
        <v>419</v>
      </c>
      <c r="P76" s="954">
        <v>354</v>
      </c>
      <c r="Q76" s="954">
        <v>203</v>
      </c>
      <c r="R76" s="954">
        <v>0</v>
      </c>
      <c r="S76" s="72"/>
    </row>
    <row r="77" spans="1:19" ht="2.25" customHeight="1">
      <c r="A77" s="1663"/>
      <c r="B77" s="1664"/>
      <c r="C77" s="43"/>
      <c r="D77" s="955"/>
      <c r="E77" s="955"/>
      <c r="F77" s="43"/>
      <c r="G77" s="72"/>
      <c r="H77" s="953"/>
      <c r="I77" s="953"/>
      <c r="J77" s="953"/>
      <c r="K77" s="953"/>
      <c r="L77" s="953"/>
      <c r="M77" s="953"/>
      <c r="N77" s="953"/>
      <c r="O77" s="953"/>
      <c r="P77" s="953"/>
      <c r="Q77" s="953"/>
      <c r="R77" s="953"/>
      <c r="S77" s="72"/>
    </row>
    <row r="78" spans="1:19" ht="2.25" customHeight="1">
      <c r="A78" s="1663"/>
      <c r="B78" s="1664"/>
      <c r="C78" s="950"/>
      <c r="D78" s="956"/>
      <c r="E78" s="956"/>
      <c r="F78" s="950"/>
      <c r="G78" s="949"/>
      <c r="H78" s="953"/>
      <c r="I78" s="953"/>
      <c r="J78" s="953"/>
      <c r="K78" s="953"/>
      <c r="L78" s="953"/>
      <c r="M78" s="953"/>
      <c r="N78" s="953"/>
      <c r="O78" s="953"/>
      <c r="P78" s="953"/>
      <c r="Q78" s="953"/>
      <c r="R78" s="953"/>
      <c r="S78" s="72"/>
    </row>
    <row r="79" spans="1:19" ht="11.25">
      <c r="A79" s="1663"/>
      <c r="B79" s="1664"/>
      <c r="C79" s="43"/>
      <c r="D79" s="1659" t="s">
        <v>145</v>
      </c>
      <c r="E79" s="951"/>
      <c r="F79" s="43"/>
      <c r="G79" s="952" t="s">
        <v>591</v>
      </c>
      <c r="H79" s="953">
        <f>SUM(I79:R79)</f>
        <v>73</v>
      </c>
      <c r="I79" s="954">
        <v>0</v>
      </c>
      <c r="J79" s="954">
        <v>0</v>
      </c>
      <c r="K79" s="954">
        <v>6</v>
      </c>
      <c r="L79" s="954">
        <v>3</v>
      </c>
      <c r="M79" s="954">
        <v>6</v>
      </c>
      <c r="N79" s="954">
        <v>20</v>
      </c>
      <c r="O79" s="954">
        <v>17</v>
      </c>
      <c r="P79" s="954">
        <v>16</v>
      </c>
      <c r="Q79" s="954">
        <v>5</v>
      </c>
      <c r="R79" s="954">
        <v>0</v>
      </c>
      <c r="S79" s="72"/>
    </row>
    <row r="80" spans="1:19" ht="11.25">
      <c r="A80" s="1663"/>
      <c r="B80" s="1664"/>
      <c r="C80" s="43"/>
      <c r="D80" s="1655"/>
      <c r="E80" s="955"/>
      <c r="F80" s="43"/>
      <c r="G80" s="952" t="s">
        <v>592</v>
      </c>
      <c r="H80" s="953">
        <f>SUM(I80:R80)</f>
        <v>494</v>
      </c>
      <c r="I80" s="954">
        <v>4</v>
      </c>
      <c r="J80" s="954">
        <v>26</v>
      </c>
      <c r="K80" s="954">
        <v>22</v>
      </c>
      <c r="L80" s="954">
        <v>21</v>
      </c>
      <c r="M80" s="954">
        <v>56</v>
      </c>
      <c r="N80" s="954">
        <v>116</v>
      </c>
      <c r="O80" s="954">
        <v>131</v>
      </c>
      <c r="P80" s="954">
        <v>84</v>
      </c>
      <c r="Q80" s="954">
        <v>33</v>
      </c>
      <c r="R80" s="954">
        <v>1</v>
      </c>
      <c r="S80" s="72"/>
    </row>
    <row r="81" spans="1:19" ht="2.25" customHeight="1">
      <c r="A81" s="33"/>
      <c r="B81" s="33"/>
      <c r="C81" s="43"/>
      <c r="D81" s="955"/>
      <c r="E81" s="955"/>
      <c r="F81" s="43"/>
      <c r="G81" s="72"/>
      <c r="H81" s="953"/>
      <c r="I81" s="953"/>
      <c r="J81" s="953"/>
      <c r="K81" s="953"/>
      <c r="L81" s="953"/>
      <c r="M81" s="953"/>
      <c r="N81" s="953"/>
      <c r="O81" s="953"/>
      <c r="P81" s="953"/>
      <c r="Q81" s="953"/>
      <c r="R81" s="953"/>
      <c r="S81" s="72"/>
    </row>
    <row r="82" spans="1:19" ht="2.25" customHeight="1">
      <c r="A82" s="949"/>
      <c r="B82" s="949"/>
      <c r="C82" s="950"/>
      <c r="D82" s="956"/>
      <c r="E82" s="956"/>
      <c r="F82" s="950"/>
      <c r="G82" s="949"/>
      <c r="H82" s="953"/>
      <c r="I82" s="953"/>
      <c r="J82" s="953"/>
      <c r="K82" s="953"/>
      <c r="L82" s="953"/>
      <c r="M82" s="953"/>
      <c r="N82" s="953"/>
      <c r="O82" s="953"/>
      <c r="P82" s="953"/>
      <c r="Q82" s="953"/>
      <c r="R82" s="953"/>
      <c r="S82" s="72"/>
    </row>
    <row r="83" spans="1:19" ht="11.25">
      <c r="A83" s="1660" t="s">
        <v>146</v>
      </c>
      <c r="B83" s="1661"/>
      <c r="C83" s="43"/>
      <c r="D83" s="951" t="s">
        <v>153</v>
      </c>
      <c r="E83" s="951"/>
      <c r="F83" s="43"/>
      <c r="G83" s="952" t="s">
        <v>591</v>
      </c>
      <c r="H83" s="953">
        <f>SUM(I83:R83)</f>
        <v>299</v>
      </c>
      <c r="I83" s="954">
        <v>1</v>
      </c>
      <c r="J83" s="954">
        <v>4</v>
      </c>
      <c r="K83" s="954">
        <v>4</v>
      </c>
      <c r="L83" s="954">
        <v>3</v>
      </c>
      <c r="M83" s="954">
        <v>13</v>
      </c>
      <c r="N83" s="954">
        <v>13</v>
      </c>
      <c r="O83" s="954">
        <v>12</v>
      </c>
      <c r="P83" s="954">
        <v>153</v>
      </c>
      <c r="Q83" s="954">
        <v>95</v>
      </c>
      <c r="R83" s="954">
        <v>1</v>
      </c>
      <c r="S83" s="72"/>
    </row>
    <row r="84" spans="1:19" ht="11.25">
      <c r="A84" s="1662"/>
      <c r="B84" s="1661"/>
      <c r="C84" s="43"/>
      <c r="D84" s="955" t="s">
        <v>143</v>
      </c>
      <c r="E84" s="955"/>
      <c r="F84" s="43"/>
      <c r="G84" s="952" t="s">
        <v>592</v>
      </c>
      <c r="H84" s="953">
        <f>SUM(I84:R84)</f>
        <v>1353</v>
      </c>
      <c r="I84" s="954">
        <v>1</v>
      </c>
      <c r="J84" s="954">
        <v>8</v>
      </c>
      <c r="K84" s="954">
        <v>8</v>
      </c>
      <c r="L84" s="954">
        <v>30</v>
      </c>
      <c r="M84" s="954">
        <v>25</v>
      </c>
      <c r="N84" s="954">
        <v>14</v>
      </c>
      <c r="O84" s="954">
        <v>245</v>
      </c>
      <c r="P84" s="954">
        <v>791</v>
      </c>
      <c r="Q84" s="954">
        <v>231</v>
      </c>
      <c r="R84" s="954">
        <v>0</v>
      </c>
      <c r="S84" s="72"/>
    </row>
    <row r="85" spans="1:19" ht="2.25" customHeight="1">
      <c r="A85" s="1662"/>
      <c r="B85" s="1661"/>
      <c r="C85" s="43"/>
      <c r="D85" s="955"/>
      <c r="E85" s="955"/>
      <c r="F85" s="43"/>
      <c r="G85" s="72"/>
      <c r="H85" s="953"/>
      <c r="I85" s="953"/>
      <c r="J85" s="953"/>
      <c r="K85" s="953"/>
      <c r="L85" s="953"/>
      <c r="M85" s="953"/>
      <c r="N85" s="953"/>
      <c r="O85" s="953"/>
      <c r="P85" s="953"/>
      <c r="Q85" s="953"/>
      <c r="R85" s="953"/>
      <c r="S85" s="72"/>
    </row>
    <row r="86" spans="1:19" ht="2.25" customHeight="1">
      <c r="A86" s="1662"/>
      <c r="B86" s="1661"/>
      <c r="C86" s="488"/>
      <c r="D86" s="956"/>
      <c r="E86" s="956"/>
      <c r="F86" s="950"/>
      <c r="G86" s="949"/>
      <c r="H86" s="953"/>
      <c r="I86" s="953"/>
      <c r="J86" s="953"/>
      <c r="K86" s="953"/>
      <c r="L86" s="953"/>
      <c r="M86" s="953"/>
      <c r="N86" s="953"/>
      <c r="O86" s="953"/>
      <c r="P86" s="953"/>
      <c r="Q86" s="953"/>
      <c r="R86" s="953"/>
      <c r="S86" s="72"/>
    </row>
    <row r="87" spans="1:19" ht="11.25">
      <c r="A87" s="1662"/>
      <c r="B87" s="1661"/>
      <c r="C87" s="947"/>
      <c r="D87" s="955" t="s">
        <v>961</v>
      </c>
      <c r="E87" s="955"/>
      <c r="F87" s="43"/>
      <c r="G87" s="952" t="s">
        <v>591</v>
      </c>
      <c r="H87" s="953">
        <f>SUM(I87:R87)</f>
        <v>18</v>
      </c>
      <c r="I87" s="954">
        <v>0</v>
      </c>
      <c r="J87" s="954">
        <v>4</v>
      </c>
      <c r="K87" s="954">
        <v>2</v>
      </c>
      <c r="L87" s="954">
        <v>1</v>
      </c>
      <c r="M87" s="954">
        <v>7</v>
      </c>
      <c r="N87" s="954">
        <v>3</v>
      </c>
      <c r="O87" s="954">
        <v>1</v>
      </c>
      <c r="P87" s="954">
        <v>0</v>
      </c>
      <c r="Q87" s="954">
        <v>0</v>
      </c>
      <c r="R87" s="954">
        <v>0</v>
      </c>
      <c r="S87" s="72"/>
    </row>
    <row r="88" spans="1:19" ht="11.25">
      <c r="A88" s="1662"/>
      <c r="B88" s="1661"/>
      <c r="C88" s="947"/>
      <c r="D88" s="955" t="s">
        <v>144</v>
      </c>
      <c r="E88" s="955"/>
      <c r="F88" s="43"/>
      <c r="G88" s="952" t="s">
        <v>592</v>
      </c>
      <c r="H88" s="953">
        <f>SUM(I88:R88)</f>
        <v>191</v>
      </c>
      <c r="I88" s="954">
        <v>1</v>
      </c>
      <c r="J88" s="954">
        <v>21</v>
      </c>
      <c r="K88" s="954">
        <v>22</v>
      </c>
      <c r="L88" s="954">
        <v>35</v>
      </c>
      <c r="M88" s="954">
        <v>51</v>
      </c>
      <c r="N88" s="954">
        <v>38</v>
      </c>
      <c r="O88" s="954">
        <v>22</v>
      </c>
      <c r="P88" s="954">
        <v>1</v>
      </c>
      <c r="Q88" s="954">
        <v>0</v>
      </c>
      <c r="R88" s="954">
        <v>0</v>
      </c>
      <c r="S88" s="72"/>
    </row>
    <row r="89" spans="1:19" ht="2.25" customHeight="1">
      <c r="A89" s="1662"/>
      <c r="B89" s="1661"/>
      <c r="C89" s="947"/>
      <c r="D89" s="955"/>
      <c r="E89" s="955"/>
      <c r="F89" s="43"/>
      <c r="G89" s="72"/>
      <c r="H89" s="953"/>
      <c r="I89" s="953"/>
      <c r="J89" s="953"/>
      <c r="K89" s="953"/>
      <c r="L89" s="953"/>
      <c r="M89" s="953"/>
      <c r="N89" s="953"/>
      <c r="O89" s="953"/>
      <c r="P89" s="953"/>
      <c r="Q89" s="953"/>
      <c r="R89" s="953"/>
      <c r="S89" s="72"/>
    </row>
    <row r="90" spans="1:19" ht="2.25" customHeight="1">
      <c r="A90" s="1662"/>
      <c r="B90" s="1661"/>
      <c r="C90" s="488"/>
      <c r="D90" s="956"/>
      <c r="E90" s="956"/>
      <c r="F90" s="950"/>
      <c r="G90" s="949"/>
      <c r="H90" s="953"/>
      <c r="I90" s="953"/>
      <c r="J90" s="953"/>
      <c r="K90" s="953"/>
      <c r="L90" s="953"/>
      <c r="M90" s="953"/>
      <c r="N90" s="953"/>
      <c r="O90" s="953"/>
      <c r="P90" s="953"/>
      <c r="Q90" s="953"/>
      <c r="R90" s="953"/>
      <c r="S90" s="72"/>
    </row>
    <row r="91" spans="1:19" ht="11.25">
      <c r="A91" s="1662"/>
      <c r="B91" s="1661"/>
      <c r="C91" s="947"/>
      <c r="D91" s="955" t="s">
        <v>962</v>
      </c>
      <c r="E91" s="955"/>
      <c r="F91" s="43"/>
      <c r="G91" s="952" t="s">
        <v>591</v>
      </c>
      <c r="H91" s="953">
        <f>SUM(I91:R91)</f>
        <v>200</v>
      </c>
      <c r="I91" s="954">
        <v>0</v>
      </c>
      <c r="J91" s="954">
        <v>5</v>
      </c>
      <c r="K91" s="954">
        <v>17</v>
      </c>
      <c r="L91" s="954">
        <v>21</v>
      </c>
      <c r="M91" s="954">
        <v>58</v>
      </c>
      <c r="N91" s="954">
        <v>39</v>
      </c>
      <c r="O91" s="954">
        <v>52</v>
      </c>
      <c r="P91" s="954">
        <v>5</v>
      </c>
      <c r="Q91" s="954">
        <v>3</v>
      </c>
      <c r="R91" s="954">
        <v>0</v>
      </c>
      <c r="S91" s="72"/>
    </row>
    <row r="92" spans="1:19" ht="11.25">
      <c r="A92" s="1662"/>
      <c r="B92" s="1661"/>
      <c r="C92" s="947"/>
      <c r="D92" s="955" t="s">
        <v>144</v>
      </c>
      <c r="E92" s="955"/>
      <c r="F92" s="43"/>
      <c r="G92" s="952" t="s">
        <v>592</v>
      </c>
      <c r="H92" s="953">
        <f>SUM(I92:R92)</f>
        <v>1760</v>
      </c>
      <c r="I92" s="954">
        <v>1</v>
      </c>
      <c r="J92" s="954">
        <v>45</v>
      </c>
      <c r="K92" s="954">
        <v>166</v>
      </c>
      <c r="L92" s="954">
        <v>439</v>
      </c>
      <c r="M92" s="954">
        <v>411</v>
      </c>
      <c r="N92" s="954">
        <v>369</v>
      </c>
      <c r="O92" s="954">
        <v>274</v>
      </c>
      <c r="P92" s="954">
        <v>48</v>
      </c>
      <c r="Q92" s="954">
        <v>7</v>
      </c>
      <c r="R92" s="954">
        <v>0</v>
      </c>
      <c r="S92" s="72"/>
    </row>
    <row r="93" spans="1:19" ht="2.25" customHeight="1">
      <c r="A93" s="1662"/>
      <c r="B93" s="1661"/>
      <c r="C93" s="947"/>
      <c r="D93" s="955"/>
      <c r="E93" s="955"/>
      <c r="F93" s="43"/>
      <c r="G93" s="72"/>
      <c r="H93" s="953"/>
      <c r="I93" s="953"/>
      <c r="J93" s="953"/>
      <c r="K93" s="953"/>
      <c r="L93" s="953"/>
      <c r="M93" s="953"/>
      <c r="N93" s="953"/>
      <c r="O93" s="953"/>
      <c r="P93" s="953"/>
      <c r="Q93" s="953"/>
      <c r="R93" s="953"/>
      <c r="S93" s="72"/>
    </row>
    <row r="94" spans="1:19" ht="2.25" customHeight="1">
      <c r="A94" s="1662"/>
      <c r="B94" s="1661"/>
      <c r="C94" s="950"/>
      <c r="D94" s="956"/>
      <c r="E94" s="956"/>
      <c r="F94" s="950"/>
      <c r="G94" s="949"/>
      <c r="H94" s="953"/>
      <c r="I94" s="953"/>
      <c r="J94" s="953"/>
      <c r="K94" s="953"/>
      <c r="L94" s="953"/>
      <c r="M94" s="953"/>
      <c r="N94" s="953"/>
      <c r="O94" s="953"/>
      <c r="P94" s="953"/>
      <c r="Q94" s="953"/>
      <c r="R94" s="953"/>
      <c r="S94" s="72"/>
    </row>
    <row r="95" spans="1:19" ht="11.25" customHeight="1">
      <c r="A95" s="1662"/>
      <c r="B95" s="1661"/>
      <c r="C95" s="43"/>
      <c r="D95" s="1655" t="s">
        <v>100</v>
      </c>
      <c r="E95" s="955"/>
      <c r="F95" s="43"/>
      <c r="G95" s="952" t="s">
        <v>591</v>
      </c>
      <c r="H95" s="953">
        <f>SUM(I95:R95)</f>
        <v>98</v>
      </c>
      <c r="I95" s="954">
        <v>1</v>
      </c>
      <c r="J95" s="954">
        <v>3</v>
      </c>
      <c r="K95" s="954">
        <v>4</v>
      </c>
      <c r="L95" s="954">
        <v>16</v>
      </c>
      <c r="M95" s="954">
        <v>12</v>
      </c>
      <c r="N95" s="954">
        <v>9</v>
      </c>
      <c r="O95" s="954">
        <v>12</v>
      </c>
      <c r="P95" s="954">
        <v>26</v>
      </c>
      <c r="Q95" s="954">
        <v>15</v>
      </c>
      <c r="R95" s="954">
        <v>0</v>
      </c>
      <c r="S95" s="72"/>
    </row>
    <row r="96" spans="1:19" ht="11.25">
      <c r="A96" s="1662"/>
      <c r="B96" s="1661"/>
      <c r="C96" s="43"/>
      <c r="D96" s="1655"/>
      <c r="E96" s="955"/>
      <c r="F96" s="43"/>
      <c r="G96" s="952" t="s">
        <v>592</v>
      </c>
      <c r="H96" s="953">
        <f>SUM(I96:R96)</f>
        <v>1288</v>
      </c>
      <c r="I96" s="954">
        <v>6</v>
      </c>
      <c r="J96" s="954">
        <v>38</v>
      </c>
      <c r="K96" s="954">
        <v>67</v>
      </c>
      <c r="L96" s="954">
        <v>74</v>
      </c>
      <c r="M96" s="954">
        <v>170</v>
      </c>
      <c r="N96" s="954">
        <v>314</v>
      </c>
      <c r="O96" s="954">
        <v>275</v>
      </c>
      <c r="P96" s="954">
        <v>243</v>
      </c>
      <c r="Q96" s="954">
        <v>100</v>
      </c>
      <c r="R96" s="954">
        <v>1</v>
      </c>
      <c r="S96" s="72"/>
    </row>
    <row r="97" spans="1:19" ht="2.25" customHeight="1">
      <c r="A97" s="1663"/>
      <c r="B97" s="1664"/>
      <c r="C97" s="43"/>
      <c r="D97" s="955"/>
      <c r="E97" s="955"/>
      <c r="F97" s="43"/>
      <c r="G97" s="72"/>
      <c r="H97" s="953"/>
      <c r="I97" s="953"/>
      <c r="J97" s="953"/>
      <c r="K97" s="953"/>
      <c r="L97" s="953"/>
      <c r="M97" s="953"/>
      <c r="N97" s="953"/>
      <c r="O97" s="953"/>
      <c r="P97" s="953"/>
      <c r="Q97" s="953"/>
      <c r="R97" s="953"/>
      <c r="S97" s="72"/>
    </row>
    <row r="98" spans="1:19" ht="2.25" customHeight="1">
      <c r="A98" s="1663"/>
      <c r="B98" s="1664"/>
      <c r="C98" s="950"/>
      <c r="D98" s="956"/>
      <c r="E98" s="956"/>
      <c r="F98" s="950"/>
      <c r="G98" s="949"/>
      <c r="H98" s="953"/>
      <c r="I98" s="953"/>
      <c r="J98" s="953"/>
      <c r="K98" s="953"/>
      <c r="L98" s="953"/>
      <c r="M98" s="953"/>
      <c r="N98" s="953"/>
      <c r="O98" s="953"/>
      <c r="P98" s="953"/>
      <c r="Q98" s="953"/>
      <c r="R98" s="953"/>
      <c r="S98" s="72"/>
    </row>
    <row r="99" spans="1:19" ht="11.25">
      <c r="A99" s="1663"/>
      <c r="B99" s="1664"/>
      <c r="C99" s="43"/>
      <c r="D99" s="1659" t="s">
        <v>145</v>
      </c>
      <c r="E99" s="951"/>
      <c r="F99" s="43"/>
      <c r="G99" s="952" t="s">
        <v>591</v>
      </c>
      <c r="H99" s="953">
        <f>SUM(I99:R99)</f>
        <v>79</v>
      </c>
      <c r="I99" s="954">
        <v>0</v>
      </c>
      <c r="J99" s="954">
        <v>1</v>
      </c>
      <c r="K99" s="954">
        <v>3</v>
      </c>
      <c r="L99" s="954">
        <v>9</v>
      </c>
      <c r="M99" s="954">
        <v>8</v>
      </c>
      <c r="N99" s="954">
        <v>18</v>
      </c>
      <c r="O99" s="954">
        <v>15</v>
      </c>
      <c r="P99" s="954">
        <v>14</v>
      </c>
      <c r="Q99" s="954">
        <v>11</v>
      </c>
      <c r="R99" s="954">
        <v>0</v>
      </c>
      <c r="S99" s="72"/>
    </row>
    <row r="100" spans="1:19" ht="11.25">
      <c r="A100" s="1663"/>
      <c r="B100" s="1664"/>
      <c r="C100" s="43"/>
      <c r="D100" s="1655"/>
      <c r="E100" s="955"/>
      <c r="F100" s="43"/>
      <c r="G100" s="952" t="s">
        <v>592</v>
      </c>
      <c r="H100" s="953">
        <f>SUM(I100:R100)</f>
        <v>161</v>
      </c>
      <c r="I100" s="954">
        <v>3</v>
      </c>
      <c r="J100" s="954">
        <v>19</v>
      </c>
      <c r="K100" s="954">
        <v>14</v>
      </c>
      <c r="L100" s="954">
        <v>16</v>
      </c>
      <c r="M100" s="954">
        <v>10</v>
      </c>
      <c r="N100" s="954">
        <v>48</v>
      </c>
      <c r="O100" s="954">
        <v>34</v>
      </c>
      <c r="P100" s="954">
        <v>15</v>
      </c>
      <c r="Q100" s="954">
        <v>1</v>
      </c>
      <c r="R100" s="954">
        <v>1</v>
      </c>
      <c r="S100" s="72"/>
    </row>
    <row r="101" spans="1:19" ht="2.25" customHeight="1">
      <c r="A101" s="33"/>
      <c r="B101" s="33"/>
      <c r="C101" s="43"/>
      <c r="D101" s="72"/>
      <c r="E101" s="72"/>
      <c r="F101" s="43"/>
      <c r="G101" s="72"/>
      <c r="H101" s="953"/>
      <c r="I101" s="953"/>
      <c r="J101" s="953"/>
      <c r="K101" s="953"/>
      <c r="L101" s="953"/>
      <c r="M101" s="953"/>
      <c r="N101" s="953"/>
      <c r="O101" s="953"/>
      <c r="P101" s="953"/>
      <c r="Q101" s="953"/>
      <c r="R101" s="953"/>
      <c r="S101" s="72"/>
    </row>
    <row r="102" spans="1:19" ht="2.25" customHeight="1">
      <c r="A102" s="949"/>
      <c r="B102" s="949"/>
      <c r="C102" s="949"/>
      <c r="D102" s="949"/>
      <c r="E102" s="949"/>
      <c r="F102" s="950"/>
      <c r="G102" s="949"/>
      <c r="H102" s="953"/>
      <c r="I102" s="953"/>
      <c r="J102" s="953"/>
      <c r="K102" s="953"/>
      <c r="L102" s="953"/>
      <c r="M102" s="953"/>
      <c r="N102" s="953"/>
      <c r="O102" s="953"/>
      <c r="P102" s="953"/>
      <c r="Q102" s="953"/>
      <c r="R102" s="953"/>
      <c r="S102" s="72"/>
    </row>
    <row r="103" spans="1:19" ht="11.25">
      <c r="A103" s="51"/>
      <c r="B103" s="51"/>
      <c r="C103" s="51"/>
      <c r="D103" s="72"/>
      <c r="E103" s="72"/>
      <c r="F103" s="43"/>
      <c r="G103" s="957" t="s">
        <v>591</v>
      </c>
      <c r="H103" s="505">
        <f aca="true" t="shared" si="3" ref="H103:R103">SUM(H99,H95,H91,H87,H83,H79,H75,H71,H67,H63)</f>
        <v>1092</v>
      </c>
      <c r="I103" s="505">
        <f t="shared" si="3"/>
        <v>2</v>
      </c>
      <c r="J103" s="505">
        <f t="shared" si="3"/>
        <v>25</v>
      </c>
      <c r="K103" s="505">
        <f t="shared" si="3"/>
        <v>44</v>
      </c>
      <c r="L103" s="505">
        <f t="shared" si="3"/>
        <v>79</v>
      </c>
      <c r="M103" s="505">
        <f t="shared" si="3"/>
        <v>154</v>
      </c>
      <c r="N103" s="505">
        <f t="shared" si="3"/>
        <v>129</v>
      </c>
      <c r="O103" s="505">
        <f t="shared" si="3"/>
        <v>150</v>
      </c>
      <c r="P103" s="505">
        <f t="shared" si="3"/>
        <v>315</v>
      </c>
      <c r="Q103" s="505">
        <f t="shared" si="3"/>
        <v>192</v>
      </c>
      <c r="R103" s="505">
        <f t="shared" si="3"/>
        <v>2</v>
      </c>
      <c r="S103" s="72"/>
    </row>
    <row r="104" spans="1:19" ht="11.25">
      <c r="A104" s="1658" t="s">
        <v>150</v>
      </c>
      <c r="B104" s="1658"/>
      <c r="C104" s="1658"/>
      <c r="D104" s="1658"/>
      <c r="E104" s="958"/>
      <c r="F104" s="43"/>
      <c r="G104" s="957" t="s">
        <v>592</v>
      </c>
      <c r="H104" s="505">
        <f aca="true" t="shared" si="4" ref="H104:R104">SUM(H100,H96,H92,H88,H84,H80,H76,H72,H68,H64)</f>
        <v>19009</v>
      </c>
      <c r="I104" s="505">
        <f t="shared" si="4"/>
        <v>20</v>
      </c>
      <c r="J104" s="505">
        <f t="shared" si="4"/>
        <v>383</v>
      </c>
      <c r="K104" s="505">
        <f t="shared" si="4"/>
        <v>1052</v>
      </c>
      <c r="L104" s="505">
        <f t="shared" si="4"/>
        <v>2380</v>
      </c>
      <c r="M104" s="505">
        <f t="shared" si="4"/>
        <v>3202</v>
      </c>
      <c r="N104" s="505">
        <f t="shared" si="4"/>
        <v>2950</v>
      </c>
      <c r="O104" s="505">
        <f t="shared" si="4"/>
        <v>3392</v>
      </c>
      <c r="P104" s="505">
        <f t="shared" si="4"/>
        <v>4237</v>
      </c>
      <c r="Q104" s="505">
        <f t="shared" si="4"/>
        <v>1387</v>
      </c>
      <c r="R104" s="505">
        <f t="shared" si="4"/>
        <v>6</v>
      </c>
      <c r="S104" s="72"/>
    </row>
    <row r="105" spans="1:19" ht="11.25">
      <c r="A105" s="33"/>
      <c r="B105" s="33"/>
      <c r="C105" s="33"/>
      <c r="D105" s="72"/>
      <c r="E105" s="72"/>
      <c r="F105" s="43"/>
      <c r="G105" s="62" t="s">
        <v>151</v>
      </c>
      <c r="H105" s="505">
        <f aca="true" t="shared" si="5" ref="H105:R105">SUM(H103:H104)</f>
        <v>20101</v>
      </c>
      <c r="I105" s="505">
        <f t="shared" si="5"/>
        <v>22</v>
      </c>
      <c r="J105" s="505">
        <f t="shared" si="5"/>
        <v>408</v>
      </c>
      <c r="K105" s="505">
        <f t="shared" si="5"/>
        <v>1096</v>
      </c>
      <c r="L105" s="505">
        <f t="shared" si="5"/>
        <v>2459</v>
      </c>
      <c r="M105" s="505">
        <f t="shared" si="5"/>
        <v>3356</v>
      </c>
      <c r="N105" s="505">
        <f t="shared" si="5"/>
        <v>3079</v>
      </c>
      <c r="O105" s="505">
        <f t="shared" si="5"/>
        <v>3542</v>
      </c>
      <c r="P105" s="505">
        <f t="shared" si="5"/>
        <v>4552</v>
      </c>
      <c r="Q105" s="505">
        <f t="shared" si="5"/>
        <v>1579</v>
      </c>
      <c r="R105" s="505">
        <f t="shared" si="5"/>
        <v>8</v>
      </c>
      <c r="S105" s="72"/>
    </row>
    <row r="106" spans="1:19" ht="2.25" customHeight="1">
      <c r="A106" s="33"/>
      <c r="B106" s="33"/>
      <c r="C106" s="33"/>
      <c r="D106" s="72"/>
      <c r="E106" s="72"/>
      <c r="F106" s="43"/>
      <c r="G106" s="62"/>
      <c r="H106" s="953"/>
      <c r="I106" s="953"/>
      <c r="J106" s="953"/>
      <c r="K106" s="953"/>
      <c r="L106" s="953"/>
      <c r="M106" s="953"/>
      <c r="N106" s="953"/>
      <c r="O106" s="953"/>
      <c r="P106" s="953"/>
      <c r="Q106" s="953"/>
      <c r="R106" s="953"/>
      <c r="S106" s="72"/>
    </row>
    <row r="107" spans="1:19" ht="2.25" customHeight="1">
      <c r="A107" s="949"/>
      <c r="B107" s="949"/>
      <c r="C107" s="949"/>
      <c r="D107" s="949"/>
      <c r="E107" s="949"/>
      <c r="F107" s="950"/>
      <c r="G107" s="949"/>
      <c r="H107" s="953"/>
      <c r="I107" s="953"/>
      <c r="J107" s="953"/>
      <c r="K107" s="953"/>
      <c r="L107" s="953"/>
      <c r="M107" s="953"/>
      <c r="N107" s="953"/>
      <c r="O107" s="953"/>
      <c r="P107" s="953"/>
      <c r="Q107" s="953"/>
      <c r="R107" s="953"/>
      <c r="S107" s="72"/>
    </row>
    <row r="108" spans="1:19" ht="11.25">
      <c r="A108" s="33" t="s">
        <v>540</v>
      </c>
      <c r="B108" s="33"/>
      <c r="C108" s="33"/>
      <c r="D108" s="72"/>
      <c r="E108" s="72"/>
      <c r="F108" s="43"/>
      <c r="G108" s="952" t="s">
        <v>591</v>
      </c>
      <c r="H108" s="953">
        <f>SUM(I108:R108)</f>
        <v>178</v>
      </c>
      <c r="I108" s="954">
        <v>1</v>
      </c>
      <c r="J108" s="954">
        <v>17</v>
      </c>
      <c r="K108" s="954">
        <v>20</v>
      </c>
      <c r="L108" s="954">
        <v>24</v>
      </c>
      <c r="M108" s="954">
        <v>35</v>
      </c>
      <c r="N108" s="954">
        <v>37</v>
      </c>
      <c r="O108" s="954">
        <v>22</v>
      </c>
      <c r="P108" s="954">
        <v>12</v>
      </c>
      <c r="Q108" s="954">
        <v>8</v>
      </c>
      <c r="R108" s="954">
        <v>2</v>
      </c>
      <c r="S108" s="72"/>
    </row>
    <row r="109" spans="1:19" ht="11.25">
      <c r="A109" s="33" t="s">
        <v>148</v>
      </c>
      <c r="B109" s="33"/>
      <c r="C109" s="33"/>
      <c r="D109" s="33"/>
      <c r="E109" s="33"/>
      <c r="F109" s="43"/>
      <c r="G109" s="952" t="s">
        <v>592</v>
      </c>
      <c r="H109" s="953">
        <f>SUM(I109:R109)</f>
        <v>855</v>
      </c>
      <c r="I109" s="954">
        <v>8</v>
      </c>
      <c r="J109" s="954">
        <v>124</v>
      </c>
      <c r="K109" s="954">
        <v>99</v>
      </c>
      <c r="L109" s="954">
        <v>115</v>
      </c>
      <c r="M109" s="954">
        <v>151</v>
      </c>
      <c r="N109" s="954">
        <v>124</v>
      </c>
      <c r="O109" s="954">
        <v>109</v>
      </c>
      <c r="P109" s="954">
        <v>95</v>
      </c>
      <c r="Q109" s="954">
        <v>26</v>
      </c>
      <c r="R109" s="954">
        <v>4</v>
      </c>
      <c r="S109" s="72"/>
    </row>
    <row r="110" spans="1:18" ht="6" customHeight="1">
      <c r="A110" s="760" t="s">
        <v>408</v>
      </c>
      <c r="B110" s="33"/>
      <c r="C110" s="72"/>
      <c r="D110" s="72"/>
      <c r="E110" s="72"/>
      <c r="F110" s="72"/>
      <c r="G110" s="72"/>
      <c r="H110" s="72"/>
      <c r="I110" s="72"/>
      <c r="J110" s="72"/>
      <c r="K110" s="72"/>
      <c r="L110" s="72"/>
      <c r="M110" s="72"/>
      <c r="N110" s="33"/>
      <c r="O110" s="33"/>
      <c r="P110" s="33"/>
      <c r="Q110" s="33"/>
      <c r="R110" s="33"/>
    </row>
    <row r="111" spans="1:18" ht="11.25">
      <c r="A111" s="1228" t="s">
        <v>154</v>
      </c>
      <c r="B111" s="1228"/>
      <c r="C111" s="1228"/>
      <c r="D111" s="1228"/>
      <c r="E111" s="1228"/>
      <c r="F111" s="1228"/>
      <c r="G111" s="1228"/>
      <c r="H111" s="1228"/>
      <c r="I111" s="1228"/>
      <c r="J111" s="1228"/>
      <c r="K111" s="1228"/>
      <c r="L111" s="1228"/>
      <c r="M111" s="1228"/>
      <c r="N111" s="1228"/>
      <c r="O111" s="1228"/>
      <c r="P111" s="1228"/>
      <c r="Q111" s="1228"/>
      <c r="R111" s="1228"/>
    </row>
    <row r="112" spans="1:18" ht="11.25">
      <c r="A112" s="1228"/>
      <c r="B112" s="1228"/>
      <c r="C112" s="1228"/>
      <c r="D112" s="1228"/>
      <c r="E112" s="1228"/>
      <c r="F112" s="1228"/>
      <c r="G112" s="1228"/>
      <c r="H112" s="1228"/>
      <c r="I112" s="1228"/>
      <c r="J112" s="1228"/>
      <c r="K112" s="1228"/>
      <c r="L112" s="1228"/>
      <c r="M112" s="1228"/>
      <c r="N112" s="1228"/>
      <c r="O112" s="1228"/>
      <c r="P112" s="1228"/>
      <c r="Q112" s="1228"/>
      <c r="R112" s="1228"/>
    </row>
    <row r="113" spans="1:18" ht="11.25">
      <c r="A113" s="1228"/>
      <c r="B113" s="1228"/>
      <c r="C113" s="1228"/>
      <c r="D113" s="1228"/>
      <c r="E113" s="1228"/>
      <c r="F113" s="1228"/>
      <c r="G113" s="1228"/>
      <c r="H113" s="1228"/>
      <c r="I113" s="1228"/>
      <c r="J113" s="1228"/>
      <c r="K113" s="1228"/>
      <c r="L113" s="1228"/>
      <c r="M113" s="1228"/>
      <c r="N113" s="1228"/>
      <c r="O113" s="1228"/>
      <c r="P113" s="1228"/>
      <c r="Q113" s="1228"/>
      <c r="R113" s="1228"/>
    </row>
    <row r="114" spans="1:18" ht="11.25">
      <c r="A114" s="1228"/>
      <c r="B114" s="1228"/>
      <c r="C114" s="1228"/>
      <c r="D114" s="1228"/>
      <c r="E114" s="1228"/>
      <c r="F114" s="1228"/>
      <c r="G114" s="1228"/>
      <c r="H114" s="1228"/>
      <c r="I114" s="1228"/>
      <c r="J114" s="1228"/>
      <c r="K114" s="1228"/>
      <c r="L114" s="1228"/>
      <c r="M114" s="1228"/>
      <c r="N114" s="1228"/>
      <c r="O114" s="1228"/>
      <c r="P114" s="1228"/>
      <c r="Q114" s="1228"/>
      <c r="R114" s="1228"/>
    </row>
    <row r="115" spans="1:18" ht="1.5" customHeight="1">
      <c r="A115" s="1228"/>
      <c r="B115" s="1228"/>
      <c r="C115" s="1228"/>
      <c r="D115" s="1228"/>
      <c r="E115" s="1228"/>
      <c r="F115" s="1228"/>
      <c r="G115" s="1228"/>
      <c r="H115" s="1228"/>
      <c r="I115" s="1228"/>
      <c r="J115" s="1228"/>
      <c r="K115" s="1228"/>
      <c r="L115" s="1228"/>
      <c r="M115" s="1228"/>
      <c r="N115" s="1228"/>
      <c r="O115" s="1228"/>
      <c r="P115" s="1228"/>
      <c r="Q115" s="1228"/>
      <c r="R115" s="1228"/>
    </row>
  </sheetData>
  <sheetProtection/>
  <mergeCells count="41">
    <mergeCell ref="A104:D104"/>
    <mergeCell ref="D99:D100"/>
    <mergeCell ref="A83:B100"/>
    <mergeCell ref="A13:B30"/>
    <mergeCell ref="D49:D50"/>
    <mergeCell ref="A33:B50"/>
    <mergeCell ref="D79:D80"/>
    <mergeCell ref="A63:B80"/>
    <mergeCell ref="D25:D26"/>
    <mergeCell ref="D29:D30"/>
    <mergeCell ref="A54:D54"/>
    <mergeCell ref="D45:D46"/>
    <mergeCell ref="P7:P8"/>
    <mergeCell ref="O10:O11"/>
    <mergeCell ref="N10:N11"/>
    <mergeCell ref="D95:D96"/>
    <mergeCell ref="A3:R3"/>
    <mergeCell ref="A4:R4"/>
    <mergeCell ref="Q10:Q11"/>
    <mergeCell ref="K10:K11"/>
    <mergeCell ref="M7:M8"/>
    <mergeCell ref="N7:N8"/>
    <mergeCell ref="R7:R11"/>
    <mergeCell ref="J7:J8"/>
    <mergeCell ref="D75:D76"/>
    <mergeCell ref="I6:R6"/>
    <mergeCell ref="P10:P11"/>
    <mergeCell ref="L10:L11"/>
    <mergeCell ref="M10:M11"/>
    <mergeCell ref="K7:K8"/>
    <mergeCell ref="J9:Q9"/>
    <mergeCell ref="A111:R115"/>
    <mergeCell ref="Q7:Q8"/>
    <mergeCell ref="C6:D11"/>
    <mergeCell ref="F6:G11"/>
    <mergeCell ref="A6:B11"/>
    <mergeCell ref="H6:H11"/>
    <mergeCell ref="O7:O8"/>
    <mergeCell ref="L7:L8"/>
    <mergeCell ref="I7:I11"/>
    <mergeCell ref="J10:J11"/>
  </mergeCells>
  <printOptions/>
  <pageMargins left="0.4330708661417323" right="0.4330708661417323" top="0.5118110236220472" bottom="0.3937007874015748" header="0.5118110236220472" footer="0.5118110236220472"/>
  <pageSetup horizontalDpi="300" verticalDpi="300" orientation="portrait" paperSize="9" scale="99" r:id="rId2"/>
  <drawing r:id="rId1"/>
</worksheet>
</file>

<file path=xl/worksheets/sheet33.xml><?xml version="1.0" encoding="utf-8"?>
<worksheet xmlns="http://schemas.openxmlformats.org/spreadsheetml/2006/main" xmlns:r="http://schemas.openxmlformats.org/officeDocument/2006/relationships">
  <dimension ref="A1:AP105"/>
  <sheetViews>
    <sheetView workbookViewId="0" topLeftCell="A1">
      <selection activeCell="O75" sqref="O75"/>
    </sheetView>
  </sheetViews>
  <sheetFormatPr defaultColWidth="12" defaultRowHeight="11.25"/>
  <cols>
    <col min="1" max="1" width="12" style="963" customWidth="1"/>
    <col min="2" max="2" width="24.33203125" style="963" customWidth="1"/>
    <col min="3" max="3" width="1.0078125" style="963" customWidth="1"/>
    <col min="4" max="12" width="9" style="963" customWidth="1"/>
    <col min="13" max="13" width="0.65625" style="962" customWidth="1"/>
    <col min="14" max="14" width="13" style="962" customWidth="1"/>
    <col min="15" max="30" width="12" style="962" customWidth="1"/>
    <col min="31" max="42" width="12" style="960" customWidth="1"/>
    <col min="43" max="16384" width="12" style="963" customWidth="1"/>
  </cols>
  <sheetData>
    <row r="1" spans="1:12" ht="12.75">
      <c r="A1" s="960"/>
      <c r="B1" s="960"/>
      <c r="C1" s="960"/>
      <c r="D1" s="960"/>
      <c r="E1" s="960"/>
      <c r="F1" s="960"/>
      <c r="G1" s="960"/>
      <c r="H1" s="960"/>
      <c r="I1" s="960"/>
      <c r="J1" s="960"/>
      <c r="K1" s="960"/>
      <c r="L1" s="961" t="s">
        <v>155</v>
      </c>
    </row>
    <row r="2" spans="1:12" ht="10.5" customHeight="1">
      <c r="A2" s="960"/>
      <c r="B2" s="960"/>
      <c r="C2" s="960"/>
      <c r="D2" s="960"/>
      <c r="E2" s="960"/>
      <c r="F2" s="960"/>
      <c r="G2" s="960"/>
      <c r="H2" s="960"/>
      <c r="I2" s="960"/>
      <c r="J2" s="960"/>
      <c r="K2" s="960"/>
      <c r="L2" s="961"/>
    </row>
    <row r="3" spans="1:12" ht="13.5" customHeight="1">
      <c r="A3" s="83" t="s">
        <v>156</v>
      </c>
      <c r="B3" s="964"/>
      <c r="C3" s="964"/>
      <c r="D3" s="964"/>
      <c r="E3" s="964"/>
      <c r="F3" s="964"/>
      <c r="G3" s="964"/>
      <c r="H3" s="964"/>
      <c r="I3" s="964"/>
      <c r="J3" s="964"/>
      <c r="K3" s="964"/>
      <c r="L3" s="964"/>
    </row>
    <row r="4" spans="1:12" ht="13.5" customHeight="1">
      <c r="A4" s="83" t="s">
        <v>157</v>
      </c>
      <c r="B4" s="964"/>
      <c r="C4" s="964"/>
      <c r="D4" s="964"/>
      <c r="E4" s="964"/>
      <c r="F4" s="964"/>
      <c r="G4" s="964"/>
      <c r="H4" s="964"/>
      <c r="I4" s="964"/>
      <c r="J4" s="964"/>
      <c r="K4" s="964"/>
      <c r="L4" s="964"/>
    </row>
    <row r="5" spans="1:12" ht="7.5" customHeight="1">
      <c r="A5" s="960"/>
      <c r="B5" s="960"/>
      <c r="C5" s="960"/>
      <c r="D5" s="960"/>
      <c r="E5" s="960"/>
      <c r="F5" s="960"/>
      <c r="G5" s="960"/>
      <c r="H5" s="960"/>
      <c r="I5" s="960"/>
      <c r="J5" s="960"/>
      <c r="K5" s="960"/>
      <c r="L5" s="960"/>
    </row>
    <row r="6" spans="1:12" ht="12.75" customHeight="1">
      <c r="A6" s="1666" t="s">
        <v>158</v>
      </c>
      <c r="B6" s="1667"/>
      <c r="C6" s="1670"/>
      <c r="D6" s="1673" t="s">
        <v>195</v>
      </c>
      <c r="E6" s="1666"/>
      <c r="F6" s="1674"/>
      <c r="G6" s="1678" t="s">
        <v>587</v>
      </c>
      <c r="H6" s="1679"/>
      <c r="I6" s="1679"/>
      <c r="J6" s="1679"/>
      <c r="K6" s="1679"/>
      <c r="L6" s="1679"/>
    </row>
    <row r="7" spans="1:15" ht="12.75" customHeight="1">
      <c r="A7" s="1668"/>
      <c r="B7" s="1668"/>
      <c r="C7" s="1671"/>
      <c r="D7" s="1675"/>
      <c r="E7" s="1676"/>
      <c r="F7" s="1677"/>
      <c r="G7" s="1678" t="s">
        <v>588</v>
      </c>
      <c r="H7" s="1679"/>
      <c r="I7" s="1680"/>
      <c r="J7" s="1678" t="s">
        <v>589</v>
      </c>
      <c r="K7" s="1679"/>
      <c r="L7" s="1679"/>
      <c r="O7" s="966"/>
    </row>
    <row r="8" spans="1:15" ht="12.75" customHeight="1">
      <c r="A8" s="1668"/>
      <c r="B8" s="1668"/>
      <c r="C8" s="1671"/>
      <c r="D8" s="1675"/>
      <c r="E8" s="1676"/>
      <c r="F8" s="1677"/>
      <c r="G8" s="1673" t="s">
        <v>402</v>
      </c>
      <c r="H8" s="1666"/>
      <c r="I8" s="1666"/>
      <c r="J8" s="1666"/>
      <c r="K8" s="1666"/>
      <c r="L8" s="1666"/>
      <c r="O8" s="966"/>
    </row>
    <row r="9" spans="1:12" ht="12.75" customHeight="1">
      <c r="A9" s="1669"/>
      <c r="B9" s="1669"/>
      <c r="C9" s="1672"/>
      <c r="D9" s="967" t="s">
        <v>591</v>
      </c>
      <c r="E9" s="967" t="s">
        <v>592</v>
      </c>
      <c r="F9" s="967" t="s">
        <v>593</v>
      </c>
      <c r="G9" s="967" t="s">
        <v>591</v>
      </c>
      <c r="H9" s="967" t="s">
        <v>592</v>
      </c>
      <c r="I9" s="967" t="s">
        <v>593</v>
      </c>
      <c r="J9" s="967" t="s">
        <v>591</v>
      </c>
      <c r="K9" s="967" t="s">
        <v>592</v>
      </c>
      <c r="L9" s="967" t="s">
        <v>593</v>
      </c>
    </row>
    <row r="10" spans="1:12" ht="4.5" customHeight="1">
      <c r="A10" s="968"/>
      <c r="B10" s="968"/>
      <c r="C10" s="968"/>
      <c r="D10" s="969"/>
      <c r="E10" s="969"/>
      <c r="F10" s="969"/>
      <c r="G10" s="969"/>
      <c r="H10" s="969"/>
      <c r="I10" s="969"/>
      <c r="J10" s="969"/>
      <c r="K10" s="969"/>
      <c r="L10" s="969"/>
    </row>
    <row r="11" spans="1:12" ht="11.25">
      <c r="A11" s="1100" t="s">
        <v>159</v>
      </c>
      <c r="B11" s="1100"/>
      <c r="C11" s="962"/>
      <c r="D11" s="970">
        <f>SUM(G11,J11)</f>
        <v>1</v>
      </c>
      <c r="E11" s="970">
        <f>SUM(H11,K11)</f>
        <v>3</v>
      </c>
      <c r="F11" s="971">
        <f>IF(SUM(D11+E11)=SUM(I11+L11),SUM(D11+E11),"Fehler")</f>
        <v>4</v>
      </c>
      <c r="G11" s="972">
        <v>0</v>
      </c>
      <c r="H11" s="972">
        <v>0</v>
      </c>
      <c r="I11" s="970">
        <f>SUM(G11:H11)</f>
        <v>0</v>
      </c>
      <c r="J11" s="972">
        <v>1</v>
      </c>
      <c r="K11" s="972">
        <v>3</v>
      </c>
      <c r="L11" s="970">
        <f>SUM(J11:K11)</f>
        <v>4</v>
      </c>
    </row>
    <row r="12" spans="1:12" ht="3.75" customHeight="1">
      <c r="A12" s="463"/>
      <c r="B12" s="463"/>
      <c r="C12" s="960"/>
      <c r="D12" s="970"/>
      <c r="E12" s="971"/>
      <c r="F12" s="971"/>
      <c r="G12" s="970"/>
      <c r="H12" s="970"/>
      <c r="I12" s="970"/>
      <c r="J12" s="970"/>
      <c r="K12" s="970"/>
      <c r="L12" s="970"/>
    </row>
    <row r="13" spans="1:12" ht="11.25">
      <c r="A13" s="1100" t="s">
        <v>160</v>
      </c>
      <c r="B13" s="1100"/>
      <c r="C13" s="962"/>
      <c r="D13" s="970">
        <f>SUM(G13,J13)</f>
        <v>0</v>
      </c>
      <c r="E13" s="970">
        <f>SUM(H13,K13)</f>
        <v>2</v>
      </c>
      <c r="F13" s="971">
        <f>IF(SUM(D13+E13)=SUM(I13+L13),SUM(D13+E13),"Fehler")</f>
        <v>2</v>
      </c>
      <c r="G13" s="972">
        <v>0</v>
      </c>
      <c r="H13" s="972">
        <v>0</v>
      </c>
      <c r="I13" s="970">
        <f>SUM(G13:H13)</f>
        <v>0</v>
      </c>
      <c r="J13" s="972">
        <v>0</v>
      </c>
      <c r="K13" s="972">
        <v>2</v>
      </c>
      <c r="L13" s="970">
        <f>SUM(J13:K13)</f>
        <v>2</v>
      </c>
    </row>
    <row r="14" spans="1:12" ht="3.75" customHeight="1">
      <c r="A14" s="463"/>
      <c r="B14" s="463"/>
      <c r="C14" s="960"/>
      <c r="D14" s="970"/>
      <c r="E14" s="971"/>
      <c r="F14" s="971"/>
      <c r="G14" s="970"/>
      <c r="H14" s="970"/>
      <c r="I14" s="970"/>
      <c r="J14" s="970"/>
      <c r="K14" s="970"/>
      <c r="L14" s="970"/>
    </row>
    <row r="15" spans="1:12" ht="11.25">
      <c r="A15" s="1100" t="s">
        <v>1066</v>
      </c>
      <c r="B15" s="1100"/>
      <c r="C15" s="962"/>
      <c r="D15" s="970">
        <f>SUM(G15,J15)</f>
        <v>11</v>
      </c>
      <c r="E15" s="970">
        <f>SUM(H15,K15)</f>
        <v>112</v>
      </c>
      <c r="F15" s="971">
        <f>IF(SUM(D15+E15)=SUM(I15+L15),SUM(D15+E15),"Fehler")</f>
        <v>123</v>
      </c>
      <c r="G15" s="972">
        <v>10</v>
      </c>
      <c r="H15" s="972">
        <v>92</v>
      </c>
      <c r="I15" s="970">
        <f>SUM(G15:H15)</f>
        <v>102</v>
      </c>
      <c r="J15" s="972">
        <v>1</v>
      </c>
      <c r="K15" s="972">
        <v>20</v>
      </c>
      <c r="L15" s="970">
        <f>SUM(J15:K15)</f>
        <v>21</v>
      </c>
    </row>
    <row r="16" spans="1:12" ht="3.75" customHeight="1">
      <c r="A16" s="463"/>
      <c r="B16" s="463"/>
      <c r="C16" s="960"/>
      <c r="D16" s="970"/>
      <c r="E16" s="971"/>
      <c r="F16" s="971"/>
      <c r="G16" s="970"/>
      <c r="H16" s="970"/>
      <c r="I16" s="970"/>
      <c r="J16" s="970"/>
      <c r="K16" s="970"/>
      <c r="L16" s="970"/>
    </row>
    <row r="17" spans="1:12" ht="11.25">
      <c r="A17" s="1100" t="s">
        <v>1067</v>
      </c>
      <c r="B17" s="1100"/>
      <c r="C17" s="962"/>
      <c r="D17" s="970">
        <f>SUM(G17,J17)</f>
        <v>0</v>
      </c>
      <c r="E17" s="970">
        <f>SUM(H17,K17)</f>
        <v>9</v>
      </c>
      <c r="F17" s="971">
        <f>IF(SUM(D17+E17)=SUM(I17+L17),SUM(D17+E17),"Fehler")</f>
        <v>9</v>
      </c>
      <c r="G17" s="972">
        <v>0</v>
      </c>
      <c r="H17" s="972">
        <v>6</v>
      </c>
      <c r="I17" s="970">
        <f>SUM(G17:H17)</f>
        <v>6</v>
      </c>
      <c r="J17" s="972">
        <v>0</v>
      </c>
      <c r="K17" s="972">
        <v>3</v>
      </c>
      <c r="L17" s="970">
        <f>SUM(J17:K17)</f>
        <v>3</v>
      </c>
    </row>
    <row r="18" spans="1:12" ht="3.75" customHeight="1">
      <c r="A18" s="463"/>
      <c r="B18" s="463"/>
      <c r="C18" s="960"/>
      <c r="D18" s="970"/>
      <c r="E18" s="971"/>
      <c r="F18" s="971"/>
      <c r="G18" s="970"/>
      <c r="H18" s="970"/>
      <c r="I18" s="970"/>
      <c r="J18" s="970"/>
      <c r="K18" s="970"/>
      <c r="L18" s="970"/>
    </row>
    <row r="19" spans="1:12" ht="11.25">
      <c r="A19" s="1100" t="s">
        <v>1069</v>
      </c>
      <c r="B19" s="1100"/>
      <c r="C19" s="962"/>
      <c r="D19" s="970">
        <f>SUM(G19,J19)</f>
        <v>0</v>
      </c>
      <c r="E19" s="970">
        <f>SUM(H19,K19)</f>
        <v>0</v>
      </c>
      <c r="F19" s="971">
        <f>IF(SUM(D19+E19)=SUM(I19+L19),SUM(D19+E19),"Fehler")</f>
        <v>0</v>
      </c>
      <c r="G19" s="972">
        <v>0</v>
      </c>
      <c r="H19" s="972">
        <v>0</v>
      </c>
      <c r="I19" s="970">
        <f>SUM(G19:H19)</f>
        <v>0</v>
      </c>
      <c r="J19" s="972">
        <v>0</v>
      </c>
      <c r="K19" s="972">
        <v>0</v>
      </c>
      <c r="L19" s="970">
        <f>SUM(J19:K19)</f>
        <v>0</v>
      </c>
    </row>
    <row r="20" spans="1:12" ht="3.75" customHeight="1">
      <c r="A20" s="463"/>
      <c r="B20" s="463"/>
      <c r="C20" s="960"/>
      <c r="D20" s="970"/>
      <c r="E20" s="971"/>
      <c r="F20" s="971"/>
      <c r="G20" s="970"/>
      <c r="H20" s="970"/>
      <c r="I20" s="970"/>
      <c r="J20" s="970"/>
      <c r="K20" s="970"/>
      <c r="L20" s="970"/>
    </row>
    <row r="21" spans="1:12" ht="11.25">
      <c r="A21" s="1100" t="s">
        <v>1070</v>
      </c>
      <c r="B21" s="1100"/>
      <c r="C21" s="962"/>
      <c r="D21" s="970">
        <f>SUM(G21,J21)</f>
        <v>0</v>
      </c>
      <c r="E21" s="970">
        <f>SUM(H21,K21)</f>
        <v>0</v>
      </c>
      <c r="F21" s="971">
        <f>IF(SUM(D21+E21)=SUM(I21+L21),SUM(D21+E21),"Fehler")</f>
        <v>0</v>
      </c>
      <c r="G21" s="972">
        <v>0</v>
      </c>
      <c r="H21" s="972">
        <v>0</v>
      </c>
      <c r="I21" s="970">
        <f>SUM(G21:H21)</f>
        <v>0</v>
      </c>
      <c r="J21" s="972">
        <v>0</v>
      </c>
      <c r="K21" s="972">
        <v>0</v>
      </c>
      <c r="L21" s="970">
        <f>SUM(J21:K21)</f>
        <v>0</v>
      </c>
    </row>
    <row r="22" spans="1:12" ht="3.75" customHeight="1">
      <c r="A22" s="463"/>
      <c r="B22" s="463"/>
      <c r="C22" s="960"/>
      <c r="D22" s="970"/>
      <c r="E22" s="971"/>
      <c r="F22" s="971"/>
      <c r="G22" s="970"/>
      <c r="H22" s="970"/>
      <c r="I22" s="970"/>
      <c r="J22" s="970"/>
      <c r="K22" s="970"/>
      <c r="L22" s="970"/>
    </row>
    <row r="23" spans="1:12" ht="11.25">
      <c r="A23" s="1100" t="s">
        <v>1073</v>
      </c>
      <c r="B23" s="1100"/>
      <c r="C23" s="962"/>
      <c r="D23" s="970">
        <f>SUM(G23,J23)</f>
        <v>0</v>
      </c>
      <c r="E23" s="970">
        <f>SUM(H23,K23)</f>
        <v>0</v>
      </c>
      <c r="F23" s="971">
        <f>IF(SUM(D23+E23)=SUM(I23+L23),SUM(D23+E23),"Fehler")</f>
        <v>0</v>
      </c>
      <c r="G23" s="972">
        <v>0</v>
      </c>
      <c r="H23" s="972">
        <v>0</v>
      </c>
      <c r="I23" s="970">
        <f>SUM(G23:H23)</f>
        <v>0</v>
      </c>
      <c r="J23" s="972">
        <v>0</v>
      </c>
      <c r="K23" s="972">
        <v>0</v>
      </c>
      <c r="L23" s="970">
        <f>SUM(J23:K23)</f>
        <v>0</v>
      </c>
    </row>
    <row r="24" spans="1:12" ht="3.75" customHeight="1">
      <c r="A24" s="463"/>
      <c r="B24" s="463"/>
      <c r="C24" s="960"/>
      <c r="D24" s="970"/>
      <c r="E24" s="971"/>
      <c r="F24" s="971"/>
      <c r="G24" s="970"/>
      <c r="H24" s="970"/>
      <c r="I24" s="970"/>
      <c r="J24" s="970"/>
      <c r="K24" s="970"/>
      <c r="L24" s="970"/>
    </row>
    <row r="25" spans="1:12" ht="11.25">
      <c r="A25" s="1100" t="s">
        <v>161</v>
      </c>
      <c r="B25" s="1100"/>
      <c r="C25" s="962"/>
      <c r="D25" s="970">
        <f>SUM(G25,J25)</f>
        <v>1</v>
      </c>
      <c r="E25" s="970">
        <f>SUM(H25,K25)</f>
        <v>2</v>
      </c>
      <c r="F25" s="971">
        <f>IF(SUM(D25+E25)=SUM(I25+L25),SUM(D25+E25),"Fehler")</f>
        <v>3</v>
      </c>
      <c r="G25" s="972">
        <v>0</v>
      </c>
      <c r="H25" s="972">
        <v>0</v>
      </c>
      <c r="I25" s="970">
        <f>SUM(G25:H25)</f>
        <v>0</v>
      </c>
      <c r="J25" s="972">
        <v>1</v>
      </c>
      <c r="K25" s="972">
        <v>2</v>
      </c>
      <c r="L25" s="970">
        <f>SUM(J25:K25)</f>
        <v>3</v>
      </c>
    </row>
    <row r="26" spans="1:12" ht="3.75" customHeight="1">
      <c r="A26" s="463"/>
      <c r="B26" s="463"/>
      <c r="C26" s="960"/>
      <c r="D26" s="970"/>
      <c r="E26" s="971"/>
      <c r="F26" s="971"/>
      <c r="G26" s="970"/>
      <c r="H26" s="970"/>
      <c r="I26" s="970"/>
      <c r="J26" s="970"/>
      <c r="K26" s="970"/>
      <c r="L26" s="970"/>
    </row>
    <row r="27" spans="1:12" ht="11.25">
      <c r="A27" s="1100" t="s">
        <v>162</v>
      </c>
      <c r="B27" s="1100"/>
      <c r="C27" s="962"/>
      <c r="D27" s="970">
        <f>SUM(G27,J27)</f>
        <v>2</v>
      </c>
      <c r="E27" s="970">
        <f>SUM(H27,K27)</f>
        <v>3</v>
      </c>
      <c r="F27" s="971">
        <f>IF(SUM(D27+E27)=SUM(I27+L27),SUM(D27+E27),"Fehler")</f>
        <v>5</v>
      </c>
      <c r="G27" s="972">
        <v>0</v>
      </c>
      <c r="H27" s="972">
        <v>1</v>
      </c>
      <c r="I27" s="970">
        <f>SUM(G27:H27)</f>
        <v>1</v>
      </c>
      <c r="J27" s="972">
        <v>2</v>
      </c>
      <c r="K27" s="972">
        <v>2</v>
      </c>
      <c r="L27" s="970">
        <f>SUM(J27:K27)</f>
        <v>4</v>
      </c>
    </row>
    <row r="28" spans="1:12" ht="3.75" customHeight="1">
      <c r="A28" s="463"/>
      <c r="B28" s="463"/>
      <c r="C28" s="960"/>
      <c r="D28" s="970"/>
      <c r="E28" s="971"/>
      <c r="F28" s="971"/>
      <c r="G28" s="970"/>
      <c r="H28" s="970"/>
      <c r="I28" s="970"/>
      <c r="J28" s="970"/>
      <c r="K28" s="970"/>
      <c r="L28" s="970"/>
    </row>
    <row r="29" spans="1:12" ht="11.25">
      <c r="A29" s="1100" t="s">
        <v>163</v>
      </c>
      <c r="B29" s="1100"/>
      <c r="C29" s="962"/>
      <c r="D29" s="970">
        <f>SUM(G29,J29)</f>
        <v>1</v>
      </c>
      <c r="E29" s="970">
        <f>SUM(H29,K29)</f>
        <v>3</v>
      </c>
      <c r="F29" s="971">
        <f>IF(SUM(D29+E29)=SUM(I29+L29),SUM(D29+E29),"Fehler")</f>
        <v>4</v>
      </c>
      <c r="G29" s="972">
        <v>0</v>
      </c>
      <c r="H29" s="972">
        <v>0</v>
      </c>
      <c r="I29" s="970">
        <f>SUM(G29:H29)</f>
        <v>0</v>
      </c>
      <c r="J29" s="972">
        <v>1</v>
      </c>
      <c r="K29" s="972">
        <v>3</v>
      </c>
      <c r="L29" s="970">
        <f>SUM(J29:K29)</f>
        <v>4</v>
      </c>
    </row>
    <row r="30" spans="1:12" ht="3.75" customHeight="1">
      <c r="A30" s="463"/>
      <c r="B30" s="463"/>
      <c r="C30" s="960"/>
      <c r="D30" s="970"/>
      <c r="E30" s="971"/>
      <c r="F30" s="971"/>
      <c r="G30" s="970"/>
      <c r="H30" s="970"/>
      <c r="I30" s="970"/>
      <c r="J30" s="970"/>
      <c r="K30" s="970"/>
      <c r="L30" s="970"/>
    </row>
    <row r="31" spans="1:12" ht="11.25">
      <c r="A31" s="1100" t="s">
        <v>1035</v>
      </c>
      <c r="B31" s="1100"/>
      <c r="C31" s="962"/>
      <c r="D31" s="970">
        <f>SUM(G31,J31)</f>
        <v>14</v>
      </c>
      <c r="E31" s="970">
        <f>SUM(H31,K31)</f>
        <v>8</v>
      </c>
      <c r="F31" s="971">
        <f>IF(SUM(D31+E31)=SUM(I31+L31),SUM(D31+E31),"Fehler")</f>
        <v>22</v>
      </c>
      <c r="G31" s="972">
        <v>12</v>
      </c>
      <c r="H31" s="972">
        <v>7</v>
      </c>
      <c r="I31" s="970">
        <f>SUM(G31:H31)</f>
        <v>19</v>
      </c>
      <c r="J31" s="972">
        <v>2</v>
      </c>
      <c r="K31" s="972">
        <v>1</v>
      </c>
      <c r="L31" s="970">
        <f>SUM(J31:K31)</f>
        <v>3</v>
      </c>
    </row>
    <row r="32" spans="1:12" ht="3.75" customHeight="1">
      <c r="A32" s="463"/>
      <c r="B32" s="463"/>
      <c r="C32" s="960"/>
      <c r="D32" s="970"/>
      <c r="E32" s="971"/>
      <c r="F32" s="971"/>
      <c r="G32" s="970"/>
      <c r="H32" s="970"/>
      <c r="I32" s="970"/>
      <c r="J32" s="970"/>
      <c r="K32" s="970"/>
      <c r="L32" s="970"/>
    </row>
    <row r="33" spans="1:12" ht="11.25">
      <c r="A33" s="1100" t="s">
        <v>164</v>
      </c>
      <c r="B33" s="1100"/>
      <c r="C33" s="962"/>
      <c r="D33" s="970">
        <f>SUM(G33,J33)</f>
        <v>0</v>
      </c>
      <c r="E33" s="970">
        <f>SUM(H33,K33)</f>
        <v>4</v>
      </c>
      <c r="F33" s="971">
        <f>IF(SUM(D33+E33)=SUM(I33+L33),SUM(D33+E33),"Fehler")</f>
        <v>4</v>
      </c>
      <c r="G33" s="972">
        <v>0</v>
      </c>
      <c r="H33" s="972">
        <v>1</v>
      </c>
      <c r="I33" s="970">
        <f>SUM(G33:H33)</f>
        <v>1</v>
      </c>
      <c r="J33" s="972">
        <v>0</v>
      </c>
      <c r="K33" s="972">
        <v>3</v>
      </c>
      <c r="L33" s="970">
        <f>SUM(J33:K33)</f>
        <v>3</v>
      </c>
    </row>
    <row r="34" spans="1:12" ht="3.75" customHeight="1">
      <c r="A34" s="214"/>
      <c r="B34" s="214"/>
      <c r="C34" s="962"/>
      <c r="D34" s="970"/>
      <c r="E34" s="970"/>
      <c r="F34" s="971"/>
      <c r="G34" s="970"/>
      <c r="H34" s="970"/>
      <c r="I34" s="970"/>
      <c r="J34" s="970"/>
      <c r="K34" s="970"/>
      <c r="L34" s="970"/>
    </row>
    <row r="35" spans="1:12" ht="11.25">
      <c r="A35" s="1100" t="s">
        <v>165</v>
      </c>
      <c r="B35" s="1100"/>
      <c r="C35" s="962"/>
      <c r="D35" s="970">
        <f>SUM(G35,J35)</f>
        <v>1</v>
      </c>
      <c r="E35" s="970">
        <f>SUM(H35,K35)</f>
        <v>4</v>
      </c>
      <c r="F35" s="971">
        <f>IF(SUM(D35+E35)=SUM(I35+L35),SUM(D35+E35),"Fehler")</f>
        <v>5</v>
      </c>
      <c r="G35" s="972">
        <v>0</v>
      </c>
      <c r="H35" s="972">
        <v>2</v>
      </c>
      <c r="I35" s="970">
        <f>SUM(G35:H35)</f>
        <v>2</v>
      </c>
      <c r="J35" s="972">
        <v>1</v>
      </c>
      <c r="K35" s="972">
        <v>2</v>
      </c>
      <c r="L35" s="970">
        <f>SUM(J35:K35)</f>
        <v>3</v>
      </c>
    </row>
    <row r="36" spans="1:12" ht="3.75" customHeight="1">
      <c r="A36" s="463"/>
      <c r="B36" s="463"/>
      <c r="C36" s="960"/>
      <c r="D36" s="970"/>
      <c r="E36" s="971"/>
      <c r="F36" s="971"/>
      <c r="G36" s="970"/>
      <c r="H36" s="970"/>
      <c r="I36" s="970"/>
      <c r="J36" s="970"/>
      <c r="K36" s="970"/>
      <c r="L36" s="970"/>
    </row>
    <row r="37" spans="1:12" ht="11.25">
      <c r="A37" s="1100" t="s">
        <v>166</v>
      </c>
      <c r="B37" s="1100"/>
      <c r="C37" s="962"/>
      <c r="D37" s="970">
        <f>SUM(G37,J37)</f>
        <v>1</v>
      </c>
      <c r="E37" s="970">
        <f>SUM(H37,K37)</f>
        <v>1</v>
      </c>
      <c r="F37" s="971">
        <f>IF(SUM(D37+E37)=SUM(I37+L37),SUM(D37+E37),"Fehler")</f>
        <v>2</v>
      </c>
      <c r="G37" s="972">
        <v>1</v>
      </c>
      <c r="H37" s="972">
        <v>1</v>
      </c>
      <c r="I37" s="970">
        <f>SUM(G37:H37)</f>
        <v>2</v>
      </c>
      <c r="J37" s="972">
        <v>0</v>
      </c>
      <c r="K37" s="972">
        <v>0</v>
      </c>
      <c r="L37" s="970">
        <f>SUM(J37:K37)</f>
        <v>0</v>
      </c>
    </row>
    <row r="38" spans="1:12" ht="3.75" customHeight="1">
      <c r="A38" s="214"/>
      <c r="B38" s="214"/>
      <c r="C38" s="962"/>
      <c r="D38" s="970"/>
      <c r="E38" s="970"/>
      <c r="F38" s="971"/>
      <c r="G38" s="970"/>
      <c r="H38" s="970"/>
      <c r="I38" s="970"/>
      <c r="J38" s="970"/>
      <c r="K38" s="970"/>
      <c r="L38" s="970"/>
    </row>
    <row r="39" spans="1:12" ht="11.25">
      <c r="A39" s="1238" t="s">
        <v>167</v>
      </c>
      <c r="B39" s="1238"/>
      <c r="C39" s="962"/>
      <c r="D39" s="970">
        <f>SUM(G39,J39)</f>
        <v>0</v>
      </c>
      <c r="E39" s="970">
        <f>SUM(H39,K39)</f>
        <v>1</v>
      </c>
      <c r="F39" s="971">
        <f>IF(SUM(D39+E39)=SUM(I39+L39),SUM(D39+E39),"Fehler")</f>
        <v>1</v>
      </c>
      <c r="G39" s="972">
        <v>0</v>
      </c>
      <c r="H39" s="972">
        <v>0</v>
      </c>
      <c r="I39" s="970">
        <f>SUM(G39:H39)</f>
        <v>0</v>
      </c>
      <c r="J39" s="972">
        <v>0</v>
      </c>
      <c r="K39" s="972">
        <v>1</v>
      </c>
      <c r="L39" s="970">
        <f>SUM(J39:K39)</f>
        <v>1</v>
      </c>
    </row>
    <row r="40" spans="1:12" ht="3.75" customHeight="1">
      <c r="A40" s="243"/>
      <c r="B40" s="243"/>
      <c r="C40" s="962"/>
      <c r="D40" s="970"/>
      <c r="E40" s="970"/>
      <c r="F40" s="971"/>
      <c r="G40" s="970"/>
      <c r="H40" s="970"/>
      <c r="I40" s="970"/>
      <c r="J40" s="970"/>
      <c r="K40" s="970"/>
      <c r="L40" s="970"/>
    </row>
    <row r="41" spans="1:12" ht="11.25">
      <c r="A41" s="1238" t="s">
        <v>168</v>
      </c>
      <c r="B41" s="1238"/>
      <c r="C41" s="962"/>
      <c r="D41" s="970">
        <f>SUM(G41,J41)</f>
        <v>0</v>
      </c>
      <c r="E41" s="970">
        <f>SUM(H41,K41)</f>
        <v>0</v>
      </c>
      <c r="F41" s="971">
        <f>IF(SUM(D41+E41)=SUM(I41+L41),SUM(D41+E41),"Fehler")</f>
        <v>0</v>
      </c>
      <c r="G41" s="972">
        <v>0</v>
      </c>
      <c r="H41" s="972">
        <v>0</v>
      </c>
      <c r="I41" s="970">
        <f>SUM(G41:H41)</f>
        <v>0</v>
      </c>
      <c r="J41" s="972">
        <v>0</v>
      </c>
      <c r="K41" s="972">
        <v>0</v>
      </c>
      <c r="L41" s="970">
        <f>SUM(J41:K41)</f>
        <v>0</v>
      </c>
    </row>
    <row r="42" spans="1:12" ht="3.75" customHeight="1">
      <c r="A42" s="243"/>
      <c r="B42" s="243"/>
      <c r="C42" s="962"/>
      <c r="D42" s="970"/>
      <c r="E42" s="970"/>
      <c r="F42" s="971"/>
      <c r="G42" s="970"/>
      <c r="H42" s="970"/>
      <c r="I42" s="970"/>
      <c r="J42" s="970"/>
      <c r="K42" s="970"/>
      <c r="L42" s="970"/>
    </row>
    <row r="43" spans="1:12" ht="11.25">
      <c r="A43" s="1238" t="s">
        <v>169</v>
      </c>
      <c r="B43" s="1238"/>
      <c r="C43" s="962"/>
      <c r="D43" s="970">
        <f>SUM(G43,J43)</f>
        <v>0</v>
      </c>
      <c r="E43" s="970">
        <f>SUM(H43,K43)</f>
        <v>0</v>
      </c>
      <c r="F43" s="971">
        <f>IF(SUM(D43+E43)=SUM(I43+L43),SUM(D43+E43),"Fehler")</f>
        <v>0</v>
      </c>
      <c r="G43" s="972">
        <v>0</v>
      </c>
      <c r="H43" s="972">
        <v>0</v>
      </c>
      <c r="I43" s="970">
        <f>SUM(G43:H43)</f>
        <v>0</v>
      </c>
      <c r="J43" s="972">
        <v>0</v>
      </c>
      <c r="K43" s="972">
        <v>0</v>
      </c>
      <c r="L43" s="970">
        <f>SUM(J43:K43)</f>
        <v>0</v>
      </c>
    </row>
    <row r="44" spans="1:12" ht="3.75" customHeight="1">
      <c r="A44" s="243"/>
      <c r="B44" s="243"/>
      <c r="C44" s="962"/>
      <c r="D44" s="970"/>
      <c r="E44" s="970"/>
      <c r="F44" s="971"/>
      <c r="G44" s="970"/>
      <c r="H44" s="970"/>
      <c r="I44" s="970"/>
      <c r="J44" s="970"/>
      <c r="K44" s="970"/>
      <c r="L44" s="970"/>
    </row>
    <row r="45" spans="1:12" ht="11.25">
      <c r="A45" s="1238" t="s">
        <v>170</v>
      </c>
      <c r="B45" s="1238"/>
      <c r="C45" s="962"/>
      <c r="D45" s="970">
        <f>SUM(G45,J45)</f>
        <v>0</v>
      </c>
      <c r="E45" s="970">
        <f>SUM(H45,K45)</f>
        <v>3</v>
      </c>
      <c r="F45" s="971">
        <f>IF(SUM(D45+E45)=SUM(I45+L45),SUM(D45+E45),"Fehler")</f>
        <v>3</v>
      </c>
      <c r="G45" s="972">
        <v>0</v>
      </c>
      <c r="H45" s="972">
        <v>3</v>
      </c>
      <c r="I45" s="970">
        <f>SUM(G45:H45)</f>
        <v>3</v>
      </c>
      <c r="J45" s="972">
        <v>0</v>
      </c>
      <c r="K45" s="972">
        <v>0</v>
      </c>
      <c r="L45" s="970">
        <f>SUM(J45:K45)</f>
        <v>0</v>
      </c>
    </row>
    <row r="46" spans="1:12" ht="3.75" customHeight="1">
      <c r="A46" s="243"/>
      <c r="B46" s="243"/>
      <c r="C46" s="962"/>
      <c r="D46" s="970"/>
      <c r="E46" s="970"/>
      <c r="F46" s="971"/>
      <c r="G46" s="970"/>
      <c r="H46" s="970"/>
      <c r="I46" s="970"/>
      <c r="J46" s="970"/>
      <c r="K46" s="970"/>
      <c r="L46" s="970"/>
    </row>
    <row r="47" spans="1:12" ht="11.25">
      <c r="A47" s="1238" t="s">
        <v>171</v>
      </c>
      <c r="B47" s="1238"/>
      <c r="C47" s="962"/>
      <c r="D47" s="970">
        <f>SUM(G47,J47)</f>
        <v>0</v>
      </c>
      <c r="E47" s="970">
        <f>SUM(H47,K47)</f>
        <v>4</v>
      </c>
      <c r="F47" s="971">
        <f>IF(SUM(D47+E47)=SUM(I47+L47),SUM(D47+E47),"Fehler")</f>
        <v>4</v>
      </c>
      <c r="G47" s="972">
        <v>0</v>
      </c>
      <c r="H47" s="972">
        <v>1</v>
      </c>
      <c r="I47" s="970">
        <f>SUM(G47:H47)</f>
        <v>1</v>
      </c>
      <c r="J47" s="972">
        <v>0</v>
      </c>
      <c r="K47" s="972">
        <v>3</v>
      </c>
      <c r="L47" s="970">
        <f>SUM(J47:K47)</f>
        <v>3</v>
      </c>
    </row>
    <row r="48" spans="1:12" ht="3.75" customHeight="1">
      <c r="A48" s="243"/>
      <c r="B48" s="243"/>
      <c r="C48" s="962"/>
      <c r="D48" s="970"/>
      <c r="E48" s="970"/>
      <c r="F48" s="971"/>
      <c r="G48" s="970"/>
      <c r="H48" s="970"/>
      <c r="I48" s="970"/>
      <c r="J48" s="970"/>
      <c r="K48" s="970"/>
      <c r="L48" s="970"/>
    </row>
    <row r="49" spans="1:12" ht="11.25">
      <c r="A49" s="1238" t="s">
        <v>172</v>
      </c>
      <c r="B49" s="1238"/>
      <c r="C49" s="962"/>
      <c r="D49" s="970">
        <f>SUM(G49,J49)</f>
        <v>1</v>
      </c>
      <c r="E49" s="970">
        <f>SUM(H49,K49)</f>
        <v>3</v>
      </c>
      <c r="F49" s="971">
        <f>IF(SUM(D49+E49)=SUM(I49+L49),SUM(D49+E49),"Fehler")</f>
        <v>4</v>
      </c>
      <c r="G49" s="972">
        <v>1</v>
      </c>
      <c r="H49" s="972">
        <v>3</v>
      </c>
      <c r="I49" s="970">
        <f>SUM(G49:H49)</f>
        <v>4</v>
      </c>
      <c r="J49" s="972">
        <v>0</v>
      </c>
      <c r="K49" s="972">
        <v>0</v>
      </c>
      <c r="L49" s="970">
        <f>SUM(J49:K49)</f>
        <v>0</v>
      </c>
    </row>
    <row r="50" spans="1:12" ht="3.75" customHeight="1">
      <c r="A50" s="243"/>
      <c r="B50" s="243"/>
      <c r="C50" s="962"/>
      <c r="D50" s="970"/>
      <c r="E50" s="970"/>
      <c r="F50" s="971"/>
      <c r="G50" s="970"/>
      <c r="H50" s="970"/>
      <c r="I50" s="970"/>
      <c r="J50" s="970"/>
      <c r="K50" s="970"/>
      <c r="L50" s="970"/>
    </row>
    <row r="51" spans="1:12" ht="11.25">
      <c r="A51" s="1238" t="s">
        <v>173</v>
      </c>
      <c r="B51" s="1238"/>
      <c r="C51" s="962"/>
      <c r="D51" s="970">
        <f>SUM(G51,J51)</f>
        <v>0</v>
      </c>
      <c r="E51" s="970">
        <f>SUM(H51,K51)</f>
        <v>4</v>
      </c>
      <c r="F51" s="971">
        <f>IF(SUM(D51+E51)=SUM(I51+L51),SUM(D51+E51),"Fehler")</f>
        <v>4</v>
      </c>
      <c r="G51" s="972">
        <v>0</v>
      </c>
      <c r="H51" s="972">
        <v>3</v>
      </c>
      <c r="I51" s="970">
        <f>SUM(G51:H51)</f>
        <v>3</v>
      </c>
      <c r="J51" s="972">
        <v>0</v>
      </c>
      <c r="K51" s="972">
        <v>1</v>
      </c>
      <c r="L51" s="970">
        <f>SUM(J51:K51)</f>
        <v>1</v>
      </c>
    </row>
    <row r="52" spans="1:12" ht="3.75" customHeight="1">
      <c r="A52" s="243"/>
      <c r="B52" s="243"/>
      <c r="C52" s="962"/>
      <c r="D52" s="970"/>
      <c r="E52" s="970"/>
      <c r="F52" s="971"/>
      <c r="G52" s="970"/>
      <c r="H52" s="970"/>
      <c r="I52" s="970"/>
      <c r="J52" s="970"/>
      <c r="K52" s="970"/>
      <c r="L52" s="970"/>
    </row>
    <row r="53" spans="1:12" ht="11.25">
      <c r="A53" s="1238" t="s">
        <v>174</v>
      </c>
      <c r="B53" s="1238"/>
      <c r="C53" s="962"/>
      <c r="D53" s="970">
        <f>SUM(G53,J53)</f>
        <v>0</v>
      </c>
      <c r="E53" s="970">
        <f>SUM(H53,K53)</f>
        <v>0</v>
      </c>
      <c r="F53" s="971">
        <f>IF(SUM(D53+E53)=SUM(I53+L53),SUM(D53+E53),"Fehler")</f>
        <v>0</v>
      </c>
      <c r="G53" s="972">
        <v>0</v>
      </c>
      <c r="H53" s="972">
        <v>0</v>
      </c>
      <c r="I53" s="970">
        <f>SUM(G53:H53)</f>
        <v>0</v>
      </c>
      <c r="J53" s="972">
        <v>0</v>
      </c>
      <c r="K53" s="972">
        <v>0</v>
      </c>
      <c r="L53" s="970">
        <f>SUM(J53:K53)</f>
        <v>0</v>
      </c>
    </row>
    <row r="54" spans="1:12" ht="3.75" customHeight="1">
      <c r="A54" s="243"/>
      <c r="B54" s="243"/>
      <c r="C54" s="962"/>
      <c r="D54" s="970"/>
      <c r="E54" s="970"/>
      <c r="F54" s="971"/>
      <c r="G54" s="970"/>
      <c r="H54" s="970"/>
      <c r="I54" s="970"/>
      <c r="J54" s="970"/>
      <c r="K54" s="970"/>
      <c r="L54" s="970"/>
    </row>
    <row r="55" spans="1:12" ht="11.25">
      <c r="A55" s="1238" t="s">
        <v>175</v>
      </c>
      <c r="B55" s="1238"/>
      <c r="C55" s="962"/>
      <c r="D55" s="970">
        <f>SUM(G55,J55)</f>
        <v>4</v>
      </c>
      <c r="E55" s="970">
        <f>SUM(H55,K55)</f>
        <v>3871</v>
      </c>
      <c r="F55" s="971">
        <f>IF(SUM(D55+E55)=SUM(I55+L55),SUM(D55+E55),"Fehler")</f>
        <v>3875</v>
      </c>
      <c r="G55" s="972">
        <v>4</v>
      </c>
      <c r="H55" s="972">
        <v>3809</v>
      </c>
      <c r="I55" s="970">
        <f>SUM(G55:H55)</f>
        <v>3813</v>
      </c>
      <c r="J55" s="972">
        <v>0</v>
      </c>
      <c r="K55" s="972">
        <v>62</v>
      </c>
      <c r="L55" s="970">
        <f>SUM(J55:K55)</f>
        <v>62</v>
      </c>
    </row>
    <row r="56" spans="1:12" ht="3.75" customHeight="1">
      <c r="A56" s="243"/>
      <c r="B56" s="243"/>
      <c r="C56" s="962"/>
      <c r="D56" s="970"/>
      <c r="E56" s="970"/>
      <c r="F56" s="971"/>
      <c r="G56" s="970"/>
      <c r="H56" s="970"/>
      <c r="I56" s="970"/>
      <c r="J56" s="970"/>
      <c r="K56" s="970"/>
      <c r="L56" s="970"/>
    </row>
    <row r="57" spans="1:12" ht="11.25">
      <c r="A57" s="1238" t="s">
        <v>176</v>
      </c>
      <c r="B57" s="1238"/>
      <c r="C57" s="962"/>
      <c r="D57" s="970">
        <f>SUM(G57,J57)</f>
        <v>175</v>
      </c>
      <c r="E57" s="970">
        <f>SUM(H57,K57)</f>
        <v>261</v>
      </c>
      <c r="F57" s="971">
        <f>IF(SUM(D57+E57)=SUM(I57+L57),SUM(D57+E57),"Fehler")</f>
        <v>436</v>
      </c>
      <c r="G57" s="972">
        <v>171</v>
      </c>
      <c r="H57" s="972">
        <v>253</v>
      </c>
      <c r="I57" s="970">
        <f>SUM(G57:H57)</f>
        <v>424</v>
      </c>
      <c r="J57" s="972">
        <v>4</v>
      </c>
      <c r="K57" s="972">
        <v>8</v>
      </c>
      <c r="L57" s="970">
        <f>SUM(J57:K57)</f>
        <v>12</v>
      </c>
    </row>
    <row r="58" spans="1:12" ht="3.75" customHeight="1">
      <c r="A58" s="243"/>
      <c r="B58" s="243"/>
      <c r="C58" s="962"/>
      <c r="D58" s="970"/>
      <c r="E58" s="970"/>
      <c r="F58" s="971"/>
      <c r="G58" s="970"/>
      <c r="H58" s="970"/>
      <c r="I58" s="970"/>
      <c r="J58" s="970"/>
      <c r="K58" s="970"/>
      <c r="L58" s="970"/>
    </row>
    <row r="59" spans="1:12" ht="11.25">
      <c r="A59" s="1238" t="s">
        <v>177</v>
      </c>
      <c r="B59" s="1238"/>
      <c r="C59" s="962"/>
      <c r="D59" s="970">
        <f>SUM(G59,J59)</f>
        <v>266</v>
      </c>
      <c r="E59" s="970">
        <f>SUM(H59,K59)</f>
        <v>292</v>
      </c>
      <c r="F59" s="971">
        <f>IF(SUM(D59+E59)=SUM(I59+L59),SUM(D59+E59),"Fehler")</f>
        <v>558</v>
      </c>
      <c r="G59" s="972">
        <v>260</v>
      </c>
      <c r="H59" s="972">
        <v>284</v>
      </c>
      <c r="I59" s="970">
        <f>SUM(G59:H59)</f>
        <v>544</v>
      </c>
      <c r="J59" s="972">
        <v>6</v>
      </c>
      <c r="K59" s="972">
        <v>8</v>
      </c>
      <c r="L59" s="970">
        <f>SUM(J59:K59)</f>
        <v>14</v>
      </c>
    </row>
    <row r="60" spans="1:12" ht="3.75" customHeight="1">
      <c r="A60" s="243"/>
      <c r="B60" s="243"/>
      <c r="C60" s="962"/>
      <c r="D60" s="970"/>
      <c r="E60" s="970"/>
      <c r="F60" s="971"/>
      <c r="G60" s="970"/>
      <c r="H60" s="970"/>
      <c r="I60" s="970"/>
      <c r="J60" s="970"/>
      <c r="K60" s="970"/>
      <c r="L60" s="970"/>
    </row>
    <row r="61" spans="1:12" ht="11.25">
      <c r="A61" s="1238" t="s">
        <v>178</v>
      </c>
      <c r="B61" s="1238"/>
      <c r="C61" s="962"/>
      <c r="D61" s="970">
        <f>SUM(G61,J61)</f>
        <v>428</v>
      </c>
      <c r="E61" s="970">
        <f>SUM(H61,K61)</f>
        <v>329</v>
      </c>
      <c r="F61" s="971">
        <f>IF(SUM(D61+E61)=SUM(I61+L61),SUM(D61+E61),"Fehler")</f>
        <v>757</v>
      </c>
      <c r="G61" s="972">
        <v>420</v>
      </c>
      <c r="H61" s="972">
        <v>321</v>
      </c>
      <c r="I61" s="970">
        <f>SUM(G61:H61)</f>
        <v>741</v>
      </c>
      <c r="J61" s="972">
        <v>8</v>
      </c>
      <c r="K61" s="972">
        <v>8</v>
      </c>
      <c r="L61" s="970">
        <f>SUM(J61:K61)</f>
        <v>16</v>
      </c>
    </row>
    <row r="62" spans="1:12" ht="3.75" customHeight="1">
      <c r="A62" s="243"/>
      <c r="B62" s="243"/>
      <c r="C62" s="962"/>
      <c r="D62" s="970"/>
      <c r="E62" s="970"/>
      <c r="F62" s="971"/>
      <c r="G62" s="970"/>
      <c r="H62" s="970"/>
      <c r="I62" s="970"/>
      <c r="J62" s="970"/>
      <c r="K62" s="970"/>
      <c r="L62" s="970"/>
    </row>
    <row r="63" spans="1:12" ht="11.25">
      <c r="A63" s="1238" t="s">
        <v>179</v>
      </c>
      <c r="B63" s="1238"/>
      <c r="C63" s="962"/>
      <c r="D63" s="970">
        <f>SUM(G63,J63)</f>
        <v>481</v>
      </c>
      <c r="E63" s="970">
        <f>SUM(H63,K63)</f>
        <v>1559</v>
      </c>
      <c r="F63" s="971">
        <f>IF(SUM(D63+E63)=SUM(I63+L63),SUM(D63+E63),"Fehler")</f>
        <v>2040</v>
      </c>
      <c r="G63" s="972">
        <v>472</v>
      </c>
      <c r="H63" s="972">
        <v>1517</v>
      </c>
      <c r="I63" s="970">
        <f>SUM(G63:H63)</f>
        <v>1989</v>
      </c>
      <c r="J63" s="972">
        <v>9</v>
      </c>
      <c r="K63" s="972">
        <v>42</v>
      </c>
      <c r="L63" s="970">
        <f>SUM(J63:K63)</f>
        <v>51</v>
      </c>
    </row>
    <row r="64" spans="1:12" ht="3.75" customHeight="1">
      <c r="A64" s="243"/>
      <c r="B64" s="243"/>
      <c r="C64" s="962"/>
      <c r="D64" s="970"/>
      <c r="E64" s="970"/>
      <c r="F64" s="971"/>
      <c r="G64" s="970"/>
      <c r="H64" s="970"/>
      <c r="I64" s="970"/>
      <c r="J64" s="970"/>
      <c r="K64" s="970"/>
      <c r="L64" s="970"/>
    </row>
    <row r="65" spans="1:12" ht="11.25">
      <c r="A65" s="1238" t="s">
        <v>1040</v>
      </c>
      <c r="B65" s="1238"/>
      <c r="C65" s="962"/>
      <c r="D65" s="970">
        <f>SUM(G65,J65)</f>
        <v>51</v>
      </c>
      <c r="E65" s="970">
        <f>SUM(H65,K65)</f>
        <v>93</v>
      </c>
      <c r="F65" s="971">
        <f>IF(SUM(D65+E65)=SUM(I65+L65),SUM(D65+E65),"Fehler")</f>
        <v>144</v>
      </c>
      <c r="G65" s="972">
        <v>48</v>
      </c>
      <c r="H65" s="972">
        <v>89</v>
      </c>
      <c r="I65" s="970">
        <f>SUM(G65:H65)</f>
        <v>137</v>
      </c>
      <c r="J65" s="972">
        <v>3</v>
      </c>
      <c r="K65" s="972">
        <v>4</v>
      </c>
      <c r="L65" s="970">
        <f>SUM(J65:K65)</f>
        <v>7</v>
      </c>
    </row>
    <row r="66" spans="1:12" ht="3.75" customHeight="1">
      <c r="A66" s="243"/>
      <c r="B66" s="243"/>
      <c r="C66" s="962"/>
      <c r="D66" s="970"/>
      <c r="E66" s="970"/>
      <c r="F66" s="971"/>
      <c r="G66" s="970"/>
      <c r="H66" s="970"/>
      <c r="I66" s="970"/>
      <c r="J66" s="970"/>
      <c r="K66" s="970"/>
      <c r="L66" s="970"/>
    </row>
    <row r="67" spans="1:12" ht="11.25">
      <c r="A67" s="1238" t="s">
        <v>1039</v>
      </c>
      <c r="B67" s="1238"/>
      <c r="C67" s="962"/>
      <c r="D67" s="970">
        <f>SUM(G67,J67)</f>
        <v>135</v>
      </c>
      <c r="E67" s="970">
        <f>SUM(H67,K67)</f>
        <v>225</v>
      </c>
      <c r="F67" s="971">
        <f>IF(SUM(D67+E67)=SUM(I67+L67),SUM(D67+E67),"Fehler")</f>
        <v>360</v>
      </c>
      <c r="G67" s="972">
        <v>133</v>
      </c>
      <c r="H67" s="972">
        <v>222</v>
      </c>
      <c r="I67" s="970">
        <f>SUM(G67:H67)</f>
        <v>355</v>
      </c>
      <c r="J67" s="972">
        <v>2</v>
      </c>
      <c r="K67" s="972">
        <v>3</v>
      </c>
      <c r="L67" s="970">
        <f>SUM(J67:K67)</f>
        <v>5</v>
      </c>
    </row>
    <row r="68" spans="1:12" ht="3.75" customHeight="1">
      <c r="A68" s="243"/>
      <c r="B68" s="243"/>
      <c r="C68" s="962"/>
      <c r="D68" s="970"/>
      <c r="E68" s="970"/>
      <c r="F68" s="971"/>
      <c r="G68" s="970"/>
      <c r="H68" s="970"/>
      <c r="I68" s="970"/>
      <c r="J68" s="970"/>
      <c r="K68" s="970"/>
      <c r="L68" s="970"/>
    </row>
    <row r="69" spans="1:12" ht="11.25">
      <c r="A69" s="1238" t="s">
        <v>180</v>
      </c>
      <c r="B69" s="1238"/>
      <c r="C69" s="962"/>
      <c r="D69" s="970">
        <f>SUM(G69,J69)</f>
        <v>58</v>
      </c>
      <c r="E69" s="970">
        <f>SUM(H69,K69)</f>
        <v>128</v>
      </c>
      <c r="F69" s="971">
        <f>IF(SUM(D69+E69)=SUM(I69+L69),SUM(D69+E69),"Fehler")</f>
        <v>186</v>
      </c>
      <c r="G69" s="972">
        <v>57</v>
      </c>
      <c r="H69" s="972">
        <v>123</v>
      </c>
      <c r="I69" s="970">
        <f>SUM(G69:H69)</f>
        <v>180</v>
      </c>
      <c r="J69" s="972">
        <v>1</v>
      </c>
      <c r="K69" s="972">
        <v>5</v>
      </c>
      <c r="L69" s="970">
        <f>SUM(J69:K69)</f>
        <v>6</v>
      </c>
    </row>
    <row r="70" spans="1:12" ht="3.75" customHeight="1">
      <c r="A70" s="243"/>
      <c r="B70" s="243"/>
      <c r="C70" s="962"/>
      <c r="D70" s="970"/>
      <c r="E70" s="970"/>
      <c r="F70" s="971"/>
      <c r="G70" s="970"/>
      <c r="H70" s="970"/>
      <c r="I70" s="970"/>
      <c r="J70" s="970"/>
      <c r="K70" s="970"/>
      <c r="L70" s="970"/>
    </row>
    <row r="71" spans="1:12" ht="11.25">
      <c r="A71" s="1238" t="s">
        <v>181</v>
      </c>
      <c r="B71" s="1238"/>
      <c r="C71" s="962"/>
      <c r="D71" s="970">
        <f>SUM(G71,J71)</f>
        <v>151</v>
      </c>
      <c r="E71" s="970">
        <f>SUM(H71,K71)</f>
        <v>264</v>
      </c>
      <c r="F71" s="971">
        <f>IF(SUM(D71+E71)=SUM(I71+L71),SUM(D71+E71),"Fehler")</f>
        <v>415</v>
      </c>
      <c r="G71" s="972">
        <v>150</v>
      </c>
      <c r="H71" s="972">
        <v>261</v>
      </c>
      <c r="I71" s="970">
        <f>SUM(G71:H71)</f>
        <v>411</v>
      </c>
      <c r="J71" s="972">
        <v>1</v>
      </c>
      <c r="K71" s="972">
        <v>3</v>
      </c>
      <c r="L71" s="970">
        <f>SUM(J71:K71)</f>
        <v>4</v>
      </c>
    </row>
    <row r="72" spans="1:12" ht="3.75" customHeight="1">
      <c r="A72" s="243"/>
      <c r="B72" s="243"/>
      <c r="C72" s="962"/>
      <c r="D72" s="970"/>
      <c r="E72" s="970"/>
      <c r="F72" s="971"/>
      <c r="G72" s="970"/>
      <c r="H72" s="970"/>
      <c r="I72" s="970"/>
      <c r="J72" s="970"/>
      <c r="K72" s="970"/>
      <c r="L72" s="970"/>
    </row>
    <row r="73" spans="1:12" ht="11.25">
      <c r="A73" s="1238" t="s">
        <v>182</v>
      </c>
      <c r="B73" s="1238"/>
      <c r="C73" s="962"/>
      <c r="D73" s="970">
        <f>SUM(G73,J73)</f>
        <v>0</v>
      </c>
      <c r="E73" s="970">
        <f>SUM(H73,K73)</f>
        <v>0</v>
      </c>
      <c r="F73" s="971">
        <f>IF(SUM(D73+E73)=SUM(I73+L73),SUM(D73+E73),"Fehler")</f>
        <v>0</v>
      </c>
      <c r="G73" s="972">
        <v>0</v>
      </c>
      <c r="H73" s="972">
        <v>0</v>
      </c>
      <c r="I73" s="970">
        <f>SUM(G73:H73)</f>
        <v>0</v>
      </c>
      <c r="J73" s="972">
        <v>0</v>
      </c>
      <c r="K73" s="972">
        <v>0</v>
      </c>
      <c r="L73" s="970">
        <f>SUM(J73:K73)</f>
        <v>0</v>
      </c>
    </row>
    <row r="74" spans="1:12" ht="3.75" customHeight="1">
      <c r="A74" s="243"/>
      <c r="B74" s="243"/>
      <c r="C74" s="962"/>
      <c r="D74" s="970"/>
      <c r="E74" s="970"/>
      <c r="F74" s="971"/>
      <c r="G74" s="970"/>
      <c r="H74" s="970"/>
      <c r="I74" s="970"/>
      <c r="J74" s="970"/>
      <c r="K74" s="970"/>
      <c r="L74" s="970"/>
    </row>
    <row r="75" spans="1:12" ht="11.25">
      <c r="A75" s="1238" t="s">
        <v>183</v>
      </c>
      <c r="B75" s="1238"/>
      <c r="C75" s="962"/>
      <c r="D75" s="970">
        <f>SUM(G75,J75)</f>
        <v>173</v>
      </c>
      <c r="E75" s="970">
        <f>SUM(H75,K75)</f>
        <v>291</v>
      </c>
      <c r="F75" s="971">
        <f>IF(SUM(D75+E75)=SUM(I75+L75),SUM(D75+E75),"Fehler")</f>
        <v>464</v>
      </c>
      <c r="G75" s="972">
        <v>170</v>
      </c>
      <c r="H75" s="972">
        <v>286</v>
      </c>
      <c r="I75" s="970">
        <f>SUM(G75:H75)</f>
        <v>456</v>
      </c>
      <c r="J75" s="972">
        <v>3</v>
      </c>
      <c r="K75" s="972">
        <v>5</v>
      </c>
      <c r="L75" s="970">
        <f>SUM(J75:K75)</f>
        <v>8</v>
      </c>
    </row>
    <row r="76" spans="1:12" ht="3.75" customHeight="1">
      <c r="A76" s="243"/>
      <c r="B76" s="243"/>
      <c r="C76" s="962"/>
      <c r="D76" s="970"/>
      <c r="E76" s="970"/>
      <c r="F76" s="971"/>
      <c r="G76" s="970"/>
      <c r="H76" s="970"/>
      <c r="I76" s="970"/>
      <c r="J76" s="970"/>
      <c r="K76" s="970"/>
      <c r="L76" s="970"/>
    </row>
    <row r="77" spans="1:12" ht="11.25">
      <c r="A77" s="1238" t="s">
        <v>184</v>
      </c>
      <c r="B77" s="1238"/>
      <c r="C77" s="962"/>
      <c r="D77" s="970">
        <f>SUM(G77,J77)</f>
        <v>0</v>
      </c>
      <c r="E77" s="970">
        <f>SUM(H77,K77)</f>
        <v>154</v>
      </c>
      <c r="F77" s="971">
        <f>IF(SUM(D77+E77)=SUM(I77+L77),SUM(D77+E77),"Fehler")</f>
        <v>154</v>
      </c>
      <c r="G77" s="972">
        <v>0</v>
      </c>
      <c r="H77" s="972">
        <v>150</v>
      </c>
      <c r="I77" s="970">
        <f>SUM(G77:H77)</f>
        <v>150</v>
      </c>
      <c r="J77" s="972">
        <v>0</v>
      </c>
      <c r="K77" s="972">
        <v>4</v>
      </c>
      <c r="L77" s="970">
        <f>SUM(J77:K77)</f>
        <v>4</v>
      </c>
    </row>
    <row r="78" spans="1:12" ht="3.75" customHeight="1">
      <c r="A78" s="243"/>
      <c r="B78" s="243"/>
      <c r="C78" s="962"/>
      <c r="D78" s="970"/>
      <c r="E78" s="970"/>
      <c r="F78" s="971"/>
      <c r="G78" s="970"/>
      <c r="H78" s="970"/>
      <c r="I78" s="970"/>
      <c r="J78" s="970"/>
      <c r="K78" s="970"/>
      <c r="L78" s="970"/>
    </row>
    <row r="79" spans="1:12" ht="11.25">
      <c r="A79" s="1238" t="s">
        <v>185</v>
      </c>
      <c r="B79" s="1238"/>
      <c r="C79" s="962"/>
      <c r="D79" s="970">
        <f>SUM(G79,J79)</f>
        <v>2</v>
      </c>
      <c r="E79" s="970">
        <f>SUM(H79,K79)</f>
        <v>3951</v>
      </c>
      <c r="F79" s="971">
        <f>IF(SUM(D79+E79)=SUM(I79+L79),SUM(D79+E79),"Fehler")</f>
        <v>3953</v>
      </c>
      <c r="G79" s="972">
        <v>2</v>
      </c>
      <c r="H79" s="972">
        <v>3883</v>
      </c>
      <c r="I79" s="970">
        <f>SUM(G79:H79)</f>
        <v>3885</v>
      </c>
      <c r="J79" s="972">
        <v>0</v>
      </c>
      <c r="K79" s="972">
        <v>68</v>
      </c>
      <c r="L79" s="970">
        <f>SUM(J79:K79)</f>
        <v>68</v>
      </c>
    </row>
    <row r="80" spans="1:12" ht="3.75" customHeight="1">
      <c r="A80" s="243"/>
      <c r="B80" s="243"/>
      <c r="C80" s="962"/>
      <c r="D80" s="970"/>
      <c r="E80" s="970"/>
      <c r="F80" s="971"/>
      <c r="G80" s="970"/>
      <c r="H80" s="970"/>
      <c r="I80" s="970"/>
      <c r="J80" s="970"/>
      <c r="K80" s="970"/>
      <c r="L80" s="970"/>
    </row>
    <row r="81" spans="1:12" ht="11.25">
      <c r="A81" s="1238" t="s">
        <v>186</v>
      </c>
      <c r="B81" s="1238"/>
      <c r="C81" s="962"/>
      <c r="D81" s="970">
        <f>SUM(G81,J81)</f>
        <v>319</v>
      </c>
      <c r="E81" s="970">
        <f>SUM(H81,K81)</f>
        <v>41</v>
      </c>
      <c r="F81" s="971">
        <f>IF(SUM(D81+E81)=SUM(I81+L81),SUM(D81+E81),"Fehler")</f>
        <v>360</v>
      </c>
      <c r="G81" s="972">
        <v>301</v>
      </c>
      <c r="H81" s="972">
        <v>29</v>
      </c>
      <c r="I81" s="970">
        <f>SUM(G81:H81)</f>
        <v>330</v>
      </c>
      <c r="J81" s="972">
        <v>18</v>
      </c>
      <c r="K81" s="972">
        <v>12</v>
      </c>
      <c r="L81" s="970">
        <f>SUM(J81:K81)</f>
        <v>30</v>
      </c>
    </row>
    <row r="82" spans="1:12" ht="3.75" customHeight="1">
      <c r="A82" s="243"/>
      <c r="B82" s="243"/>
      <c r="C82" s="962"/>
      <c r="D82" s="970"/>
      <c r="E82" s="970"/>
      <c r="F82" s="971"/>
      <c r="G82" s="970"/>
      <c r="H82" s="970"/>
      <c r="I82" s="970"/>
      <c r="J82" s="970"/>
      <c r="K82" s="970"/>
      <c r="L82" s="970"/>
    </row>
    <row r="83" spans="1:12" ht="11.25">
      <c r="A83" s="1238" t="s">
        <v>187</v>
      </c>
      <c r="B83" s="1238"/>
      <c r="C83" s="962"/>
      <c r="D83" s="970">
        <f>SUM(G83,J83)</f>
        <v>23</v>
      </c>
      <c r="E83" s="970">
        <f>SUM(H83,K83)</f>
        <v>288</v>
      </c>
      <c r="F83" s="971">
        <f>IF(SUM(D83+E83)=SUM(I83+L83),SUM(D83+E83),"Fehler")</f>
        <v>311</v>
      </c>
      <c r="G83" s="972">
        <v>16</v>
      </c>
      <c r="H83" s="972">
        <v>267</v>
      </c>
      <c r="I83" s="970">
        <f>SUM(G83:H83)</f>
        <v>283</v>
      </c>
      <c r="J83" s="972">
        <v>7</v>
      </c>
      <c r="K83" s="972">
        <v>21</v>
      </c>
      <c r="L83" s="970">
        <f>SUM(J83:K83)</f>
        <v>28</v>
      </c>
    </row>
    <row r="84" spans="1:12" ht="3.75" customHeight="1">
      <c r="A84" s="243"/>
      <c r="B84" s="243"/>
      <c r="C84" s="962"/>
      <c r="D84" s="970"/>
      <c r="E84" s="970"/>
      <c r="F84" s="971"/>
      <c r="G84" s="970"/>
      <c r="H84" s="970"/>
      <c r="I84" s="970"/>
      <c r="J84" s="970"/>
      <c r="K84" s="970"/>
      <c r="L84" s="970"/>
    </row>
    <row r="85" spans="1:12" ht="11.25">
      <c r="A85" s="1238" t="s">
        <v>188</v>
      </c>
      <c r="B85" s="1238"/>
      <c r="C85" s="962"/>
      <c r="D85" s="970">
        <f>SUM(G85,J85)</f>
        <v>0</v>
      </c>
      <c r="E85" s="970">
        <f>SUM(H85,K85)</f>
        <v>3</v>
      </c>
      <c r="F85" s="971">
        <f>IF(SUM(D85+E85)=SUM(I85+L85),SUM(D85+E85),"Fehler")</f>
        <v>3</v>
      </c>
      <c r="G85" s="972">
        <v>0</v>
      </c>
      <c r="H85" s="972">
        <v>1</v>
      </c>
      <c r="I85" s="970">
        <f>SUM(G85:H85)</f>
        <v>1</v>
      </c>
      <c r="J85" s="972">
        <v>0</v>
      </c>
      <c r="K85" s="972">
        <v>2</v>
      </c>
      <c r="L85" s="970">
        <f>SUM(J85:K85)</f>
        <v>2</v>
      </c>
    </row>
    <row r="86" spans="1:12" ht="3.75" customHeight="1">
      <c r="A86" s="243"/>
      <c r="B86" s="243"/>
      <c r="C86" s="962"/>
      <c r="D86" s="970"/>
      <c r="E86" s="970"/>
      <c r="F86" s="971"/>
      <c r="G86" s="970"/>
      <c r="H86" s="970"/>
      <c r="I86" s="970"/>
      <c r="J86" s="970"/>
      <c r="K86" s="970"/>
      <c r="L86" s="970"/>
    </row>
    <row r="87" spans="1:12" ht="11.25">
      <c r="A87" s="1238" t="s">
        <v>189</v>
      </c>
      <c r="B87" s="1238"/>
      <c r="C87" s="962"/>
      <c r="D87" s="970">
        <f>SUM(G87,J87)</f>
        <v>0</v>
      </c>
      <c r="E87" s="970">
        <f>SUM(H87,K87)</f>
        <v>1</v>
      </c>
      <c r="F87" s="971">
        <f>IF(SUM(D87+E87)=SUM(I87+L87),SUM(D87+E87),"Fehler")</f>
        <v>1</v>
      </c>
      <c r="G87" s="972">
        <v>0</v>
      </c>
      <c r="H87" s="972">
        <v>1</v>
      </c>
      <c r="I87" s="970">
        <f>SUM(G87:H87)</f>
        <v>1</v>
      </c>
      <c r="J87" s="972">
        <v>0</v>
      </c>
      <c r="K87" s="972">
        <v>0</v>
      </c>
      <c r="L87" s="970">
        <f>SUM(J87:K87)</f>
        <v>0</v>
      </c>
    </row>
    <row r="88" spans="1:12" ht="3.75" customHeight="1">
      <c r="A88" s="243"/>
      <c r="B88" s="243"/>
      <c r="C88" s="962"/>
      <c r="D88" s="970"/>
      <c r="E88" s="970"/>
      <c r="F88" s="971"/>
      <c r="G88" s="970"/>
      <c r="H88" s="970"/>
      <c r="I88" s="970"/>
      <c r="J88" s="970"/>
      <c r="K88" s="970"/>
      <c r="L88" s="970"/>
    </row>
    <row r="89" spans="1:12" ht="11.25">
      <c r="A89" s="1238" t="s">
        <v>190</v>
      </c>
      <c r="B89" s="1238"/>
      <c r="C89" s="962"/>
      <c r="D89" s="970">
        <f>SUM(G89,J89)</f>
        <v>0</v>
      </c>
      <c r="E89" s="970">
        <f>SUM(H89,K89)</f>
        <v>1</v>
      </c>
      <c r="F89" s="971">
        <f>IF(SUM(D89+E89)=SUM(I89+L89),SUM(D89+E89),"Fehler")</f>
        <v>1</v>
      </c>
      <c r="G89" s="972">
        <v>0</v>
      </c>
      <c r="H89" s="972">
        <v>0</v>
      </c>
      <c r="I89" s="970">
        <f>SUM(G89:H89)</f>
        <v>0</v>
      </c>
      <c r="J89" s="972">
        <v>0</v>
      </c>
      <c r="K89" s="972">
        <v>1</v>
      </c>
      <c r="L89" s="970">
        <f>SUM(J89:K89)</f>
        <v>1</v>
      </c>
    </row>
    <row r="90" spans="1:12" ht="3.75" customHeight="1">
      <c r="A90" s="243"/>
      <c r="B90" s="243"/>
      <c r="C90" s="962"/>
      <c r="D90" s="970"/>
      <c r="E90" s="970"/>
      <c r="F90" s="971"/>
      <c r="G90" s="970"/>
      <c r="H90" s="970"/>
      <c r="I90" s="970"/>
      <c r="J90" s="970"/>
      <c r="K90" s="970"/>
      <c r="L90" s="970"/>
    </row>
    <row r="91" spans="1:12" ht="11.25">
      <c r="A91" s="1238" t="s">
        <v>191</v>
      </c>
      <c r="B91" s="1238"/>
      <c r="C91" s="962"/>
      <c r="D91" s="970">
        <f>SUM(G91,J91)</f>
        <v>0</v>
      </c>
      <c r="E91" s="970">
        <f>SUM(H91,K91)</f>
        <v>6</v>
      </c>
      <c r="F91" s="971">
        <f>IF(SUM(D91+E91)=SUM(I91+L91),SUM(D91+E91),"Fehler")</f>
        <v>6</v>
      </c>
      <c r="G91" s="972">
        <v>0</v>
      </c>
      <c r="H91" s="972">
        <v>4</v>
      </c>
      <c r="I91" s="970">
        <f>SUM(G91:H91)</f>
        <v>4</v>
      </c>
      <c r="J91" s="972">
        <v>0</v>
      </c>
      <c r="K91" s="972">
        <v>2</v>
      </c>
      <c r="L91" s="970">
        <f>SUM(J91:K91)</f>
        <v>2</v>
      </c>
    </row>
    <row r="92" spans="1:12" ht="3.75" customHeight="1">
      <c r="A92" s="243"/>
      <c r="B92" s="243"/>
      <c r="C92" s="962"/>
      <c r="D92" s="970"/>
      <c r="E92" s="970"/>
      <c r="F92" s="971"/>
      <c r="G92" s="970"/>
      <c r="H92" s="970"/>
      <c r="I92" s="970"/>
      <c r="J92" s="970"/>
      <c r="K92" s="970"/>
      <c r="L92" s="970"/>
    </row>
    <row r="93" spans="1:12" ht="11.25">
      <c r="A93" s="1238" t="s">
        <v>192</v>
      </c>
      <c r="B93" s="1238"/>
      <c r="C93" s="962"/>
      <c r="D93" s="970">
        <f>SUM(G93,J93)</f>
        <v>4</v>
      </c>
      <c r="E93" s="970">
        <f>SUM(H93,K93)</f>
        <v>10</v>
      </c>
      <c r="F93" s="971">
        <f>IF(SUM(D93+E93)=SUM(I93+L93),SUM(D93+E93),"Fehler")</f>
        <v>14</v>
      </c>
      <c r="G93" s="972">
        <v>4</v>
      </c>
      <c r="H93" s="972">
        <v>9</v>
      </c>
      <c r="I93" s="970">
        <f>SUM(G93:H93)</f>
        <v>13</v>
      </c>
      <c r="J93" s="972">
        <v>0</v>
      </c>
      <c r="K93" s="972">
        <v>1</v>
      </c>
      <c r="L93" s="970">
        <f>SUM(J93:K93)</f>
        <v>1</v>
      </c>
    </row>
    <row r="94" spans="1:12" ht="3.75" customHeight="1">
      <c r="A94" s="243"/>
      <c r="B94" s="243"/>
      <c r="C94" s="962"/>
      <c r="D94" s="970"/>
      <c r="E94" s="970"/>
      <c r="F94" s="971"/>
      <c r="G94" s="970"/>
      <c r="H94" s="970"/>
      <c r="I94" s="970"/>
      <c r="J94" s="970"/>
      <c r="K94" s="970"/>
      <c r="L94" s="970"/>
    </row>
    <row r="95" spans="1:12" ht="11.25">
      <c r="A95" s="1238" t="s">
        <v>193</v>
      </c>
      <c r="B95" s="1238"/>
      <c r="C95" s="962"/>
      <c r="D95" s="970">
        <f>SUM(G95,J95)</f>
        <v>0</v>
      </c>
      <c r="E95" s="970">
        <f>SUM(H95,K95)</f>
        <v>2</v>
      </c>
      <c r="F95" s="971">
        <f>IF(SUM(D95+E95)=SUM(I95+L95),SUM(D95+E95),"Fehler")</f>
        <v>2</v>
      </c>
      <c r="G95" s="972">
        <v>0</v>
      </c>
      <c r="H95" s="972">
        <v>2</v>
      </c>
      <c r="I95" s="970">
        <f>SUM(G95:H95)</f>
        <v>2</v>
      </c>
      <c r="J95" s="972">
        <v>0</v>
      </c>
      <c r="K95" s="972">
        <v>0</v>
      </c>
      <c r="L95" s="970">
        <f>SUM(J95:K95)</f>
        <v>0</v>
      </c>
    </row>
    <row r="96" spans="1:12" ht="3.75" customHeight="1">
      <c r="A96" s="243"/>
      <c r="B96" s="243"/>
      <c r="C96" s="962"/>
      <c r="D96" s="970"/>
      <c r="E96" s="970"/>
      <c r="F96" s="971"/>
      <c r="G96" s="970"/>
      <c r="H96" s="970"/>
      <c r="I96" s="970"/>
      <c r="J96" s="970"/>
      <c r="K96" s="970"/>
      <c r="L96" s="970"/>
    </row>
    <row r="97" spans="1:12" ht="11.25">
      <c r="A97" s="1238" t="s">
        <v>194</v>
      </c>
      <c r="B97" s="1238"/>
      <c r="C97" s="962"/>
      <c r="D97" s="970">
        <f>SUM(G97,J97)</f>
        <v>16</v>
      </c>
      <c r="E97" s="970">
        <f>SUM(H97,K97)</f>
        <v>97</v>
      </c>
      <c r="F97" s="971">
        <f>IF(SUM(D97+E97)=SUM(I97+L97),SUM(D97+E97),"Fehler")</f>
        <v>113</v>
      </c>
      <c r="G97" s="972">
        <v>13</v>
      </c>
      <c r="H97" s="972">
        <v>81</v>
      </c>
      <c r="I97" s="970">
        <f>SUM(G97:H97)</f>
        <v>94</v>
      </c>
      <c r="J97" s="972">
        <v>3</v>
      </c>
      <c r="K97" s="972">
        <v>16</v>
      </c>
      <c r="L97" s="970">
        <f>SUM(J97:K97)</f>
        <v>19</v>
      </c>
    </row>
    <row r="98" spans="1:12" ht="3.75" customHeight="1">
      <c r="A98" s="243"/>
      <c r="B98" s="281"/>
      <c r="C98" s="962"/>
      <c r="D98" s="973"/>
      <c r="E98" s="973"/>
      <c r="F98" s="974"/>
      <c r="G98" s="973"/>
      <c r="H98" s="973"/>
      <c r="I98" s="973"/>
      <c r="J98" s="973"/>
      <c r="K98" s="973"/>
      <c r="L98" s="975"/>
    </row>
    <row r="99" spans="1:12" ht="11.25">
      <c r="A99" s="960"/>
      <c r="B99" s="976" t="s">
        <v>523</v>
      </c>
      <c r="C99" s="962"/>
      <c r="D99" s="977">
        <f>SUM(D11+D13+D15+D17+D19+D21+D23+D25+D27+D29+D31+D33+D35+D37+D39+D41+D43+D45+D47+D49+D51+D53+D55+D57+D59+D61+D63+D65+D67+D69+D71+D73+D75+D77+D79+D81+D83+D85+D87+D89+D91+D93+D95+D97)</f>
        <v>2319</v>
      </c>
      <c r="E99" s="977">
        <f>SUM(E11+E13+E15+E17+E19+E21+E23+E25+E27+E29+E31+E33+E35+E37+E39+E41+E43+E45+E47+E49+E51+E53+E55+E57+E59+E61+E63+E65+E67+E69+E71+E73+E75+E77+E79+E81+E83+E85+E87+E89+E91+E93+E95+E97)</f>
        <v>12033</v>
      </c>
      <c r="F99" s="977">
        <f>IF(SUM(D99+E99)=SUM(I99+L99),SUM(D99+E99),"Fehler")</f>
        <v>14352</v>
      </c>
      <c r="G99" s="977">
        <f>SUM(G11+G13+G15+G17+G19+G21+G23+G25+G27+G29+G31+G33+G35+G37+G39+G41+G43+G45+G47+G49+G51+G53+G55+G57+G59+G61+G63+G65+G67+G69+G71+G73+G75+G77+G79+G81+G83+G85+G87+G89+G91+G93+G95+G97)</f>
        <v>2245</v>
      </c>
      <c r="H99" s="977">
        <f>SUM(H11+H13+H15+H17+H19+H21+H23+H25+H27+H29+H31+H33+H35+H37+H39+H41+H43+H45+H47+H49+H51+H53+H55+H57+H59+H61+H63+H65+H67+H69+H71+H73+H75+H77+H79+H81+H83+H85+H87+H89+H91+H93+H95+H97)</f>
        <v>11712</v>
      </c>
      <c r="I99" s="977">
        <f>SUM(G99:H99)</f>
        <v>13957</v>
      </c>
      <c r="J99" s="977">
        <f>SUM(J11+J13+J15+J17+J19+J21+J23+J25+J27+J29+J31+J33+J35+J37+J39+J41+J43+J45+J47+J49+J51+J53+J55+J57+J59+J61+J63+J65+J67+J69+J71+J73+J75+J77+J79+J81+J83+J85+J87+J89+J91+J93+J95+J97)</f>
        <v>74</v>
      </c>
      <c r="K99" s="977">
        <f>SUM(K11+K13+K15+K17+K19+K21+K23+K25+K27+K29+K31+K33+K35+K37+K39+K41+K43+K45+K47+K49+K51+K53+K55+K57+K59+K61+K63+K65+K67+K69+K71+K73+K75+K77+K79+K81+K83+K85+K87+K89+K91+K93+K95+K97)</f>
        <v>321</v>
      </c>
      <c r="L99" s="978">
        <f>SUM(J99:K99)</f>
        <v>395</v>
      </c>
    </row>
    <row r="100" spans="1:42" ht="4.5" customHeight="1">
      <c r="A100" s="965" t="s">
        <v>408</v>
      </c>
      <c r="B100" s="960"/>
      <c r="C100" s="979"/>
      <c r="D100" s="979"/>
      <c r="E100" s="979"/>
      <c r="F100" s="979"/>
      <c r="G100" s="979"/>
      <c r="H100" s="979"/>
      <c r="I100" s="979"/>
      <c r="J100" s="979"/>
      <c r="K100" s="979"/>
      <c r="L100" s="979"/>
      <c r="M100" s="960"/>
      <c r="N100" s="960"/>
      <c r="O100" s="980"/>
      <c r="P100" s="980"/>
      <c r="Q100" s="980"/>
      <c r="R100" s="980"/>
      <c r="S100" s="980"/>
      <c r="T100" s="980"/>
      <c r="U100" s="980"/>
      <c r="V100" s="980"/>
      <c r="W100" s="980"/>
      <c r="X100" s="963"/>
      <c r="Y100" s="963"/>
      <c r="Z100" s="963"/>
      <c r="AA100" s="963"/>
      <c r="AB100" s="963"/>
      <c r="AC100" s="963"/>
      <c r="AD100" s="963"/>
      <c r="AE100" s="963"/>
      <c r="AF100" s="963"/>
      <c r="AG100" s="963"/>
      <c r="AH100" s="963"/>
      <c r="AI100" s="963"/>
      <c r="AJ100" s="963"/>
      <c r="AK100" s="963"/>
      <c r="AL100" s="963"/>
      <c r="AM100" s="963"/>
      <c r="AN100" s="963"/>
      <c r="AO100" s="963"/>
      <c r="AP100" s="963"/>
    </row>
    <row r="101" spans="1:30" ht="11.25" customHeight="1">
      <c r="A101" s="1665" t="s">
        <v>196</v>
      </c>
      <c r="B101" s="1665"/>
      <c r="C101" s="1665"/>
      <c r="D101" s="1665"/>
      <c r="E101" s="1665"/>
      <c r="F101" s="1665"/>
      <c r="G101" s="1665"/>
      <c r="H101" s="1665"/>
      <c r="I101" s="1665"/>
      <c r="J101" s="1665"/>
      <c r="K101" s="1665"/>
      <c r="L101" s="1665"/>
      <c r="M101" s="981"/>
      <c r="N101" s="981"/>
      <c r="O101" s="981"/>
      <c r="P101" s="981"/>
      <c r="Q101" s="981"/>
      <c r="R101" s="981"/>
      <c r="S101" s="960"/>
      <c r="T101" s="960"/>
      <c r="U101" s="960"/>
      <c r="V101" s="960"/>
      <c r="W101" s="960"/>
      <c r="X101" s="960"/>
      <c r="Y101" s="960"/>
      <c r="Z101" s="960"/>
      <c r="AA101" s="960"/>
      <c r="AB101" s="960"/>
      <c r="AC101" s="960"/>
      <c r="AD101" s="960"/>
    </row>
    <row r="102" spans="1:30" ht="11.25">
      <c r="A102" s="1665"/>
      <c r="B102" s="1665"/>
      <c r="C102" s="1665"/>
      <c r="D102" s="1665"/>
      <c r="E102" s="1665"/>
      <c r="F102" s="1665"/>
      <c r="G102" s="1665"/>
      <c r="H102" s="1665"/>
      <c r="I102" s="1665"/>
      <c r="J102" s="1665"/>
      <c r="K102" s="1665"/>
      <c r="L102" s="1665"/>
      <c r="M102" s="981"/>
      <c r="N102" s="981"/>
      <c r="O102" s="981"/>
      <c r="P102" s="981"/>
      <c r="Q102" s="981"/>
      <c r="R102" s="981"/>
      <c r="S102" s="960"/>
      <c r="T102" s="960"/>
      <c r="U102" s="960"/>
      <c r="V102" s="960"/>
      <c r="W102" s="960"/>
      <c r="X102" s="960"/>
      <c r="Y102" s="960"/>
      <c r="Z102" s="960"/>
      <c r="AA102" s="960"/>
      <c r="AB102" s="960"/>
      <c r="AC102" s="960"/>
      <c r="AD102" s="960"/>
    </row>
    <row r="103" spans="1:30" ht="11.25">
      <c r="A103" s="1665"/>
      <c r="B103" s="1665"/>
      <c r="C103" s="1665"/>
      <c r="D103" s="1665"/>
      <c r="E103" s="1665"/>
      <c r="F103" s="1665"/>
      <c r="G103" s="1665"/>
      <c r="H103" s="1665"/>
      <c r="I103" s="1665"/>
      <c r="J103" s="1665"/>
      <c r="K103" s="1665"/>
      <c r="L103" s="1665"/>
      <c r="M103" s="981"/>
      <c r="N103" s="981"/>
      <c r="O103" s="981"/>
      <c r="P103" s="981"/>
      <c r="Q103" s="981"/>
      <c r="R103" s="981"/>
      <c r="S103" s="960"/>
      <c r="T103" s="960"/>
      <c r="U103" s="960"/>
      <c r="V103" s="960"/>
      <c r="W103" s="960"/>
      <c r="X103" s="960"/>
      <c r="Y103" s="960"/>
      <c r="Z103" s="960"/>
      <c r="AA103" s="960"/>
      <c r="AB103" s="960"/>
      <c r="AC103" s="960"/>
      <c r="AD103" s="960"/>
    </row>
    <row r="104" spans="1:12" ht="11.25">
      <c r="A104" s="960"/>
      <c r="B104" s="960"/>
      <c r="C104" s="960"/>
      <c r="D104" s="960"/>
      <c r="E104" s="960"/>
      <c r="F104" s="960"/>
      <c r="G104" s="960"/>
      <c r="H104" s="960"/>
      <c r="I104" s="960"/>
      <c r="J104" s="960"/>
      <c r="K104" s="960"/>
      <c r="L104" s="960"/>
    </row>
    <row r="105" spans="1:12" ht="11.25">
      <c r="A105" s="960"/>
      <c r="B105" s="960"/>
      <c r="C105" s="960"/>
      <c r="D105" s="960"/>
      <c r="E105" s="960"/>
      <c r="F105" s="960"/>
      <c r="G105" s="960"/>
      <c r="H105" s="960"/>
      <c r="I105" s="960"/>
      <c r="J105" s="960"/>
      <c r="K105" s="960"/>
      <c r="L105" s="960"/>
    </row>
  </sheetData>
  <sheetProtection/>
  <mergeCells count="52">
    <mergeCell ref="A43:B43"/>
    <mergeCell ref="A45:B45"/>
    <mergeCell ref="A13:B13"/>
    <mergeCell ref="A15:B15"/>
    <mergeCell ref="A17:B17"/>
    <mergeCell ref="A25:B25"/>
    <mergeCell ref="A21:B21"/>
    <mergeCell ref="A23:B23"/>
    <mergeCell ref="A19:B19"/>
    <mergeCell ref="A37:B37"/>
    <mergeCell ref="A101:L103"/>
    <mergeCell ref="A6:B9"/>
    <mergeCell ref="C6:C9"/>
    <mergeCell ref="G8:L8"/>
    <mergeCell ref="D6:F8"/>
    <mergeCell ref="G7:I7"/>
    <mergeCell ref="J7:L7"/>
    <mergeCell ref="G6:L6"/>
    <mergeCell ref="A33:B33"/>
    <mergeCell ref="A11:B11"/>
    <mergeCell ref="A55:B55"/>
    <mergeCell ref="A57:B57"/>
    <mergeCell ref="A59:B59"/>
    <mergeCell ref="A47:B47"/>
    <mergeCell ref="A49:B49"/>
    <mergeCell ref="A51:B51"/>
    <mergeCell ref="A53:B53"/>
    <mergeCell ref="A39:B39"/>
    <mergeCell ref="A41:B41"/>
    <mergeCell ref="A27:B27"/>
    <mergeCell ref="A29:B29"/>
    <mergeCell ref="A31:B31"/>
    <mergeCell ref="A35:B35"/>
    <mergeCell ref="A61:B61"/>
    <mergeCell ref="A63:B63"/>
    <mergeCell ref="A65:B65"/>
    <mergeCell ref="A67:B67"/>
    <mergeCell ref="A69:B69"/>
    <mergeCell ref="A71:B71"/>
    <mergeCell ref="A73:B73"/>
    <mergeCell ref="A75:B75"/>
    <mergeCell ref="A77:B77"/>
    <mergeCell ref="A79:B79"/>
    <mergeCell ref="A81:B81"/>
    <mergeCell ref="A83:B83"/>
    <mergeCell ref="A93:B93"/>
    <mergeCell ref="A95:B95"/>
    <mergeCell ref="A97:B97"/>
    <mergeCell ref="A85:B85"/>
    <mergeCell ref="A87:B87"/>
    <mergeCell ref="A89:B89"/>
    <mergeCell ref="A91:B91"/>
  </mergeCells>
  <printOptions/>
  <pageMargins left="0.4724409448818898" right="0.4724409448818898" top="0.5118110236220472" bottom="0.31496062992125984" header="0.5118110236220472" footer="0.5118110236220472"/>
  <pageSetup horizontalDpi="300" verticalDpi="300" orientation="portrait" paperSize="9" r:id="rId2"/>
  <drawing r:id="rId1"/>
</worksheet>
</file>

<file path=xl/worksheets/sheet34.xml><?xml version="1.0" encoding="utf-8"?>
<worksheet xmlns="http://schemas.openxmlformats.org/spreadsheetml/2006/main" xmlns:r="http://schemas.openxmlformats.org/officeDocument/2006/relationships">
  <dimension ref="A1:O79"/>
  <sheetViews>
    <sheetView workbookViewId="0" topLeftCell="A1">
      <selection activeCell="T30" sqref="T30"/>
    </sheetView>
  </sheetViews>
  <sheetFormatPr defaultColWidth="12" defaultRowHeight="11.25"/>
  <cols>
    <col min="1" max="1" width="2.5" style="562" customWidth="1"/>
    <col min="2" max="2" width="10.83203125" style="562" customWidth="1"/>
    <col min="3" max="3" width="14" style="562" customWidth="1"/>
    <col min="4" max="4" width="1.0078125" style="562" customWidth="1"/>
    <col min="5" max="5" width="9.5" style="562" customWidth="1"/>
    <col min="6" max="7" width="8.33203125" style="562" customWidth="1"/>
    <col min="8" max="9" width="9.5" style="562" customWidth="1"/>
    <col min="10" max="15" width="7.66015625" style="562" customWidth="1"/>
    <col min="16" max="16" width="1.5" style="17" customWidth="1"/>
    <col min="17" max="36" width="12" style="17" customWidth="1"/>
    <col min="37" max="16384" width="12" style="562" customWidth="1"/>
  </cols>
  <sheetData>
    <row r="1" spans="1:15" ht="12.75">
      <c r="A1" s="500" t="s">
        <v>197</v>
      </c>
      <c r="B1" s="17"/>
      <c r="C1" s="17"/>
      <c r="D1" s="17"/>
      <c r="E1" s="17"/>
      <c r="F1" s="17"/>
      <c r="G1" s="17"/>
      <c r="H1" s="17"/>
      <c r="I1" s="17"/>
      <c r="J1" s="17"/>
      <c r="K1" s="17"/>
      <c r="L1" s="17"/>
      <c r="M1" s="73"/>
      <c r="N1" s="17"/>
      <c r="O1" s="17"/>
    </row>
    <row r="2" spans="1:15" ht="6" customHeight="1">
      <c r="A2" s="17"/>
      <c r="B2" s="17"/>
      <c r="C2" s="17"/>
      <c r="D2" s="17"/>
      <c r="E2" s="17"/>
      <c r="F2" s="17"/>
      <c r="G2" s="17"/>
      <c r="H2" s="17"/>
      <c r="I2" s="17"/>
      <c r="J2" s="17"/>
      <c r="K2" s="17"/>
      <c r="L2" s="17"/>
      <c r="M2" s="17"/>
      <c r="N2" s="17"/>
      <c r="O2" s="17"/>
    </row>
    <row r="3" spans="1:15" ht="13.5" customHeight="1">
      <c r="A3" s="83" t="s">
        <v>198</v>
      </c>
      <c r="B3" s="83"/>
      <c r="C3" s="692"/>
      <c r="D3" s="692"/>
      <c r="E3" s="692"/>
      <c r="F3" s="692"/>
      <c r="G3" s="692"/>
      <c r="H3" s="692"/>
      <c r="I3" s="692"/>
      <c r="J3" s="692"/>
      <c r="K3" s="692"/>
      <c r="L3" s="692"/>
      <c r="M3" s="692"/>
      <c r="N3" s="692"/>
      <c r="O3" s="692"/>
    </row>
    <row r="4" spans="1:15" ht="6" customHeight="1">
      <c r="A4" s="17"/>
      <c r="B4" s="17"/>
      <c r="C4" s="17"/>
      <c r="D4" s="17"/>
      <c r="E4" s="17"/>
      <c r="F4" s="17"/>
      <c r="G4" s="17"/>
      <c r="H4" s="17"/>
      <c r="I4" s="17"/>
      <c r="J4" s="17"/>
      <c r="K4" s="17"/>
      <c r="L4" s="17"/>
      <c r="M4" s="17"/>
      <c r="N4" s="17"/>
      <c r="O4" s="17"/>
    </row>
    <row r="5" spans="1:15" ht="12.75" customHeight="1">
      <c r="A5" s="1384" t="s">
        <v>73</v>
      </c>
      <c r="B5" s="1384"/>
      <c r="C5" s="1384"/>
      <c r="D5" s="1406"/>
      <c r="E5" s="1393" t="s">
        <v>199</v>
      </c>
      <c r="F5" s="1394"/>
      <c r="G5" s="1394"/>
      <c r="H5" s="1394"/>
      <c r="I5" s="1394"/>
      <c r="J5" s="1394"/>
      <c r="K5" s="1394"/>
      <c r="L5" s="1394"/>
      <c r="M5" s="1394"/>
      <c r="N5" s="1394"/>
      <c r="O5" s="1394"/>
    </row>
    <row r="6" spans="1:15" ht="12.75" customHeight="1">
      <c r="A6" s="1462"/>
      <c r="B6" s="1462"/>
      <c r="C6" s="1462"/>
      <c r="D6" s="1407"/>
      <c r="E6" s="1409" t="s">
        <v>447</v>
      </c>
      <c r="F6" s="1393" t="s">
        <v>653</v>
      </c>
      <c r="G6" s="1394"/>
      <c r="H6" s="1394"/>
      <c r="I6" s="1394"/>
      <c r="J6" s="1394"/>
      <c r="K6" s="1394"/>
      <c r="L6" s="1394"/>
      <c r="M6" s="1394"/>
      <c r="N6" s="1394"/>
      <c r="O6" s="1394"/>
    </row>
    <row r="7" spans="1:15" ht="12.75" customHeight="1">
      <c r="A7" s="1462"/>
      <c r="B7" s="1462"/>
      <c r="C7" s="1462"/>
      <c r="D7" s="1407"/>
      <c r="E7" s="1409"/>
      <c r="F7" s="1400" t="s">
        <v>200</v>
      </c>
      <c r="G7" s="1385"/>
      <c r="H7" s="1616"/>
      <c r="I7" s="1409" t="s">
        <v>201</v>
      </c>
      <c r="J7" s="1400" t="s">
        <v>202</v>
      </c>
      <c r="K7" s="1616"/>
      <c r="L7" s="1400" t="s">
        <v>203</v>
      </c>
      <c r="M7" s="1616"/>
      <c r="N7" s="1400" t="s">
        <v>219</v>
      </c>
      <c r="O7" s="1385"/>
    </row>
    <row r="8" spans="1:15" ht="12.75" customHeight="1">
      <c r="A8" s="1462"/>
      <c r="B8" s="1462"/>
      <c r="C8" s="1462"/>
      <c r="D8" s="1407"/>
      <c r="E8" s="1409"/>
      <c r="F8" s="1401"/>
      <c r="G8" s="1386"/>
      <c r="H8" s="1404"/>
      <c r="I8" s="1409"/>
      <c r="J8" s="1401"/>
      <c r="K8" s="1404"/>
      <c r="L8" s="1401"/>
      <c r="M8" s="1404"/>
      <c r="N8" s="1401"/>
      <c r="O8" s="1386"/>
    </row>
    <row r="9" spans="1:15" ht="11.25" customHeight="1">
      <c r="A9" s="1462"/>
      <c r="B9" s="1462"/>
      <c r="C9" s="1462"/>
      <c r="D9" s="1407"/>
      <c r="E9" s="1409"/>
      <c r="F9" s="1399" t="s">
        <v>204</v>
      </c>
      <c r="G9" s="1399" t="s">
        <v>205</v>
      </c>
      <c r="H9" s="1399" t="s">
        <v>206</v>
      </c>
      <c r="I9" s="1409"/>
      <c r="J9" s="1399" t="s">
        <v>207</v>
      </c>
      <c r="K9" s="1399" t="s">
        <v>208</v>
      </c>
      <c r="L9" s="1399" t="s">
        <v>207</v>
      </c>
      <c r="M9" s="1390" t="s">
        <v>208</v>
      </c>
      <c r="N9" s="1399" t="s">
        <v>207</v>
      </c>
      <c r="O9" s="1390" t="s">
        <v>208</v>
      </c>
    </row>
    <row r="10" spans="1:15" ht="11.25" customHeight="1">
      <c r="A10" s="1462"/>
      <c r="B10" s="1462"/>
      <c r="C10" s="1462"/>
      <c r="D10" s="1407"/>
      <c r="E10" s="1409"/>
      <c r="F10" s="1409"/>
      <c r="G10" s="1409"/>
      <c r="H10" s="1409"/>
      <c r="I10" s="1409"/>
      <c r="J10" s="1409"/>
      <c r="K10" s="1409"/>
      <c r="L10" s="1409"/>
      <c r="M10" s="1400"/>
      <c r="N10" s="1409"/>
      <c r="O10" s="1400"/>
    </row>
    <row r="11" spans="1:15" ht="11.25" customHeight="1">
      <c r="A11" s="1462"/>
      <c r="B11" s="1462"/>
      <c r="C11" s="1462"/>
      <c r="D11" s="1407"/>
      <c r="E11" s="1409"/>
      <c r="F11" s="1405"/>
      <c r="G11" s="1405"/>
      <c r="H11" s="1405"/>
      <c r="I11" s="1409"/>
      <c r="J11" s="1409"/>
      <c r="K11" s="1409"/>
      <c r="L11" s="1409"/>
      <c r="M11" s="1400"/>
      <c r="N11" s="1409"/>
      <c r="O11" s="1400"/>
    </row>
    <row r="12" spans="1:15" ht="12.75" customHeight="1">
      <c r="A12" s="1386"/>
      <c r="B12" s="1386"/>
      <c r="C12" s="1386"/>
      <c r="D12" s="1408"/>
      <c r="E12" s="1405"/>
      <c r="F12" s="1393" t="s">
        <v>209</v>
      </c>
      <c r="G12" s="1394"/>
      <c r="H12" s="1402"/>
      <c r="I12" s="1405"/>
      <c r="J12" s="1405"/>
      <c r="K12" s="1405"/>
      <c r="L12" s="1405"/>
      <c r="M12" s="1401"/>
      <c r="N12" s="1405"/>
      <c r="O12" s="1401"/>
    </row>
    <row r="13" spans="1:15" ht="6" customHeight="1">
      <c r="A13" s="567"/>
      <c r="B13" s="567"/>
      <c r="C13" s="567"/>
      <c r="D13" s="567"/>
      <c r="E13" s="567"/>
      <c r="F13" s="567"/>
      <c r="G13" s="567"/>
      <c r="H13" s="567"/>
      <c r="I13" s="567"/>
      <c r="J13" s="567"/>
      <c r="K13" s="567"/>
      <c r="L13" s="567"/>
      <c r="M13" s="567"/>
      <c r="N13" s="567"/>
      <c r="O13" s="567"/>
    </row>
    <row r="14" spans="1:15" ht="13.5" customHeight="1">
      <c r="A14" s="7" t="s">
        <v>961</v>
      </c>
      <c r="B14" s="7"/>
      <c r="C14" s="692"/>
      <c r="D14" s="692"/>
      <c r="E14" s="692"/>
      <c r="F14" s="692"/>
      <c r="G14" s="692"/>
      <c r="H14" s="692"/>
      <c r="I14" s="692"/>
      <c r="J14" s="692"/>
      <c r="K14" s="692"/>
      <c r="L14" s="692"/>
      <c r="M14" s="692"/>
      <c r="N14" s="692"/>
      <c r="O14" s="692"/>
    </row>
    <row r="15" spans="1:15" ht="6" customHeight="1">
      <c r="A15" s="17"/>
      <c r="B15" s="17"/>
      <c r="C15" s="17"/>
      <c r="D15" s="17"/>
      <c r="E15" s="574"/>
      <c r="F15" s="574"/>
      <c r="G15" s="574"/>
      <c r="H15" s="574"/>
      <c r="I15" s="574"/>
      <c r="J15" s="574"/>
      <c r="K15" s="574"/>
      <c r="L15" s="574"/>
      <c r="M15" s="574"/>
      <c r="N15" s="574"/>
      <c r="O15" s="574"/>
    </row>
    <row r="16" spans="1:15" ht="11.25">
      <c r="A16" s="734" t="s">
        <v>210</v>
      </c>
      <c r="B16" s="734"/>
      <c r="C16" s="432" t="s">
        <v>220</v>
      </c>
      <c r="D16" s="17" t="s">
        <v>400</v>
      </c>
      <c r="E16" s="982">
        <f>SUM(H16,J16,L16,N16)</f>
        <v>299785</v>
      </c>
      <c r="F16" s="983">
        <v>52452</v>
      </c>
      <c r="G16" s="983">
        <v>194578</v>
      </c>
      <c r="H16" s="982">
        <f>SUM(F16:G16)</f>
        <v>247030</v>
      </c>
      <c r="I16" s="983">
        <v>238349</v>
      </c>
      <c r="J16" s="983">
        <v>27951</v>
      </c>
      <c r="K16" s="983">
        <v>27260</v>
      </c>
      <c r="L16" s="983">
        <v>5530</v>
      </c>
      <c r="M16" s="983">
        <v>5410</v>
      </c>
      <c r="N16" s="983">
        <v>19274</v>
      </c>
      <c r="O16" s="983">
        <v>19274</v>
      </c>
    </row>
    <row r="17" spans="1:15" ht="12.75" customHeight="1">
      <c r="A17" s="734" t="s">
        <v>221</v>
      </c>
      <c r="B17" s="734"/>
      <c r="C17" s="243" t="s">
        <v>100</v>
      </c>
      <c r="D17" s="17"/>
      <c r="E17" s="982">
        <f>SUM(H17,J17,L17,N17)</f>
        <v>26994</v>
      </c>
      <c r="F17" s="983">
        <v>728</v>
      </c>
      <c r="G17" s="983">
        <v>21530</v>
      </c>
      <c r="H17" s="982">
        <f>SUM(F17:G17)</f>
        <v>22258</v>
      </c>
      <c r="I17" s="983">
        <v>21820</v>
      </c>
      <c r="J17" s="983">
        <v>709</v>
      </c>
      <c r="K17" s="983">
        <v>703</v>
      </c>
      <c r="L17" s="983">
        <v>569</v>
      </c>
      <c r="M17" s="983">
        <v>553</v>
      </c>
      <c r="N17" s="983">
        <v>3458</v>
      </c>
      <c r="O17" s="983">
        <v>3440</v>
      </c>
    </row>
    <row r="18" spans="1:15" ht="7.5" customHeight="1">
      <c r="A18" s="17"/>
      <c r="B18" s="17"/>
      <c r="C18" s="17"/>
      <c r="D18" s="17"/>
      <c r="E18" s="18"/>
      <c r="F18" s="18"/>
      <c r="G18" s="18"/>
      <c r="H18" s="18"/>
      <c r="I18" s="18"/>
      <c r="J18" s="18"/>
      <c r="K18" s="18"/>
      <c r="L18" s="18"/>
      <c r="M18" s="18"/>
      <c r="N18" s="18"/>
      <c r="O18" s="18"/>
    </row>
    <row r="19" spans="1:15" ht="11.25">
      <c r="A19" s="569" t="s">
        <v>211</v>
      </c>
      <c r="B19" s="569"/>
      <c r="C19" s="432" t="s">
        <v>220</v>
      </c>
      <c r="D19" s="17" t="s">
        <v>400</v>
      </c>
      <c r="E19" s="982">
        <f>SUM(H19,J19,L19,N19)</f>
        <v>268823</v>
      </c>
      <c r="F19" s="983">
        <v>7576</v>
      </c>
      <c r="G19" s="983">
        <v>235207</v>
      </c>
      <c r="H19" s="982">
        <f>SUM(F19:G19)</f>
        <v>242783</v>
      </c>
      <c r="I19" s="983">
        <v>232278</v>
      </c>
      <c r="J19" s="983">
        <v>6948</v>
      </c>
      <c r="K19" s="983">
        <v>6765</v>
      </c>
      <c r="L19" s="983">
        <v>3164</v>
      </c>
      <c r="M19" s="983">
        <v>3101</v>
      </c>
      <c r="N19" s="983">
        <v>15928</v>
      </c>
      <c r="O19" s="983">
        <v>15912</v>
      </c>
    </row>
    <row r="20" spans="1:15" ht="12.75" customHeight="1">
      <c r="A20" s="734" t="s">
        <v>222</v>
      </c>
      <c r="B20" s="734"/>
      <c r="C20" s="243" t="s">
        <v>100</v>
      </c>
      <c r="D20" s="17"/>
      <c r="E20" s="982">
        <f>SUM(H20,J20,L20,N20)</f>
        <v>32516</v>
      </c>
      <c r="F20" s="983">
        <v>261</v>
      </c>
      <c r="G20" s="983">
        <v>28318</v>
      </c>
      <c r="H20" s="982">
        <f>SUM(F20:G20)</f>
        <v>28579</v>
      </c>
      <c r="I20" s="983">
        <v>27521</v>
      </c>
      <c r="J20" s="983">
        <v>404</v>
      </c>
      <c r="K20" s="983">
        <v>402</v>
      </c>
      <c r="L20" s="983">
        <v>744</v>
      </c>
      <c r="M20" s="983">
        <v>655</v>
      </c>
      <c r="N20" s="983">
        <v>2789</v>
      </c>
      <c r="O20" s="983">
        <v>2771</v>
      </c>
    </row>
    <row r="21" spans="1:15" ht="7.5" customHeight="1">
      <c r="A21" s="17"/>
      <c r="B21" s="17"/>
      <c r="C21" s="17"/>
      <c r="D21" s="17"/>
      <c r="E21" s="18"/>
      <c r="F21" s="18"/>
      <c r="G21" s="18"/>
      <c r="H21" s="18"/>
      <c r="I21" s="18"/>
      <c r="J21" s="18"/>
      <c r="K21" s="18"/>
      <c r="L21" s="18"/>
      <c r="M21" s="18"/>
      <c r="N21" s="18"/>
      <c r="O21" s="18"/>
    </row>
    <row r="22" spans="1:15" ht="11.25">
      <c r="A22" s="569" t="s">
        <v>212</v>
      </c>
      <c r="B22" s="569"/>
      <c r="C22" s="984"/>
      <c r="D22" s="17"/>
      <c r="E22" s="18"/>
      <c r="F22" s="18"/>
      <c r="G22" s="18"/>
      <c r="H22" s="18"/>
      <c r="I22" s="18"/>
      <c r="J22" s="18"/>
      <c r="K22" s="18"/>
      <c r="L22" s="18"/>
      <c r="M22" s="18"/>
      <c r="N22" s="18"/>
      <c r="O22" s="18"/>
    </row>
    <row r="23" spans="1:15" ht="11.25">
      <c r="A23" s="17"/>
      <c r="B23" s="1340" t="s">
        <v>223</v>
      </c>
      <c r="C23" s="1395"/>
      <c r="D23" s="17"/>
      <c r="E23" s="982">
        <f>SUM(H23,J23,L23,N23)</f>
        <v>167</v>
      </c>
      <c r="F23" s="983">
        <v>6</v>
      </c>
      <c r="G23" s="985">
        <v>161</v>
      </c>
      <c r="H23" s="982">
        <f>SUM(F23:G23)</f>
        <v>167</v>
      </c>
      <c r="I23" s="983">
        <v>147</v>
      </c>
      <c r="J23" s="983">
        <v>0</v>
      </c>
      <c r="K23" s="983">
        <v>0</v>
      </c>
      <c r="L23" s="983">
        <v>0</v>
      </c>
      <c r="M23" s="983">
        <v>0</v>
      </c>
      <c r="N23" s="983">
        <v>0</v>
      </c>
      <c r="O23" s="983">
        <v>0</v>
      </c>
    </row>
    <row r="24" spans="1:15" ht="7.5" customHeight="1">
      <c r="A24" s="17"/>
      <c r="B24" s="17"/>
      <c r="C24" s="17"/>
      <c r="D24" s="17"/>
      <c r="E24" s="18"/>
      <c r="F24" s="18"/>
      <c r="G24" s="18"/>
      <c r="H24" s="18"/>
      <c r="I24" s="18"/>
      <c r="J24" s="18"/>
      <c r="K24" s="18"/>
      <c r="L24" s="18"/>
      <c r="M24" s="18"/>
      <c r="N24" s="18"/>
      <c r="O24" s="18"/>
    </row>
    <row r="25" spans="1:15" ht="11.25">
      <c r="A25" s="569" t="s">
        <v>213</v>
      </c>
      <c r="B25" s="17"/>
      <c r="C25" s="17"/>
      <c r="D25" s="17"/>
      <c r="E25" s="18"/>
      <c r="F25" s="18"/>
      <c r="G25" s="18"/>
      <c r="H25" s="18"/>
      <c r="I25" s="18"/>
      <c r="J25" s="18"/>
      <c r="K25" s="18"/>
      <c r="L25" s="18"/>
      <c r="M25" s="18"/>
      <c r="N25" s="18"/>
      <c r="O25" s="18"/>
    </row>
    <row r="26" spans="1:15" ht="11.25">
      <c r="A26" s="17"/>
      <c r="B26" s="569" t="s">
        <v>214</v>
      </c>
      <c r="C26" s="17"/>
      <c r="D26" s="17"/>
      <c r="E26" s="18"/>
      <c r="F26" s="18"/>
      <c r="G26" s="18"/>
      <c r="H26" s="18"/>
      <c r="I26" s="18"/>
      <c r="J26" s="18"/>
      <c r="K26" s="18"/>
      <c r="L26" s="18"/>
      <c r="M26" s="18"/>
      <c r="N26" s="18"/>
      <c r="O26" s="18"/>
    </row>
    <row r="27" spans="1:15" ht="11.25">
      <c r="A27" s="17"/>
      <c r="B27" s="1238" t="s">
        <v>215</v>
      </c>
      <c r="C27" s="1395"/>
      <c r="D27" s="17"/>
      <c r="E27" s="982">
        <f>SUM(H27,J27,L27,N27)</f>
        <v>34659</v>
      </c>
      <c r="F27" s="983">
        <v>8613</v>
      </c>
      <c r="G27" s="983">
        <v>23591</v>
      </c>
      <c r="H27" s="982">
        <f>SUM(F27:G27)</f>
        <v>32204</v>
      </c>
      <c r="I27" s="983">
        <v>30769</v>
      </c>
      <c r="J27" s="983">
        <v>485</v>
      </c>
      <c r="K27" s="983">
        <v>460</v>
      </c>
      <c r="L27" s="983">
        <v>276</v>
      </c>
      <c r="M27" s="983">
        <v>217</v>
      </c>
      <c r="N27" s="983">
        <v>1694</v>
      </c>
      <c r="O27" s="983">
        <v>1694</v>
      </c>
    </row>
    <row r="28" spans="1:15" ht="7.5" customHeight="1">
      <c r="A28" s="17"/>
      <c r="B28" s="17"/>
      <c r="C28" s="17"/>
      <c r="D28" s="17"/>
      <c r="E28" s="18"/>
      <c r="F28" s="18"/>
      <c r="G28" s="18"/>
      <c r="H28" s="18"/>
      <c r="I28" s="18"/>
      <c r="J28" s="18"/>
      <c r="K28" s="18"/>
      <c r="L28" s="18"/>
      <c r="M28" s="18"/>
      <c r="N28" s="18"/>
      <c r="O28" s="18"/>
    </row>
    <row r="29" spans="1:15" ht="11.25">
      <c r="A29" s="1340" t="s">
        <v>224</v>
      </c>
      <c r="B29" s="1340"/>
      <c r="C29" s="1395"/>
      <c r="D29" s="17"/>
      <c r="E29" s="982">
        <f>SUM(H29,J29,L29)</f>
        <v>24763</v>
      </c>
      <c r="F29" s="983">
        <v>1235</v>
      </c>
      <c r="G29" s="983">
        <v>23279</v>
      </c>
      <c r="H29" s="982">
        <f>SUM(F29:G29)</f>
        <v>24514</v>
      </c>
      <c r="I29" s="983">
        <v>24514</v>
      </c>
      <c r="J29" s="983">
        <v>246</v>
      </c>
      <c r="K29" s="983">
        <v>246</v>
      </c>
      <c r="L29" s="983">
        <v>3</v>
      </c>
      <c r="M29" s="983">
        <v>3</v>
      </c>
      <c r="N29" s="983">
        <v>0</v>
      </c>
      <c r="O29" s="983">
        <v>0</v>
      </c>
    </row>
    <row r="30" spans="1:15" ht="7.5" customHeight="1">
      <c r="A30" s="17"/>
      <c r="B30" s="17"/>
      <c r="C30" s="17"/>
      <c r="D30" s="17"/>
      <c r="E30" s="18"/>
      <c r="F30" s="18"/>
      <c r="G30" s="18"/>
      <c r="H30" s="18"/>
      <c r="I30" s="18"/>
      <c r="J30" s="18"/>
      <c r="K30" s="18"/>
      <c r="L30" s="18"/>
      <c r="M30" s="18"/>
      <c r="N30" s="18"/>
      <c r="O30" s="18"/>
    </row>
    <row r="31" spans="1:15" ht="11.25">
      <c r="A31" s="1340" t="s">
        <v>225</v>
      </c>
      <c r="B31" s="1340"/>
      <c r="C31" s="1395"/>
      <c r="D31" s="986"/>
      <c r="E31" s="982">
        <f>SUM(H31,J31,L31)</f>
        <v>1271</v>
      </c>
      <c r="F31" s="983">
        <v>17</v>
      </c>
      <c r="G31" s="983">
        <v>1254</v>
      </c>
      <c r="H31" s="982">
        <f>SUM(F31:G31)</f>
        <v>1271</v>
      </c>
      <c r="I31" s="983">
        <v>1271</v>
      </c>
      <c r="J31" s="983">
        <v>0</v>
      </c>
      <c r="K31" s="983">
        <v>0</v>
      </c>
      <c r="L31" s="983">
        <v>0</v>
      </c>
      <c r="M31" s="983">
        <v>0</v>
      </c>
      <c r="N31" s="983">
        <v>0</v>
      </c>
      <c r="O31" s="983">
        <v>0</v>
      </c>
    </row>
    <row r="32" spans="1:15" ht="7.5" customHeight="1">
      <c r="A32" s="17"/>
      <c r="B32" s="17"/>
      <c r="C32" s="17"/>
      <c r="D32" s="17"/>
      <c r="E32" s="18"/>
      <c r="F32" s="18"/>
      <c r="G32" s="18"/>
      <c r="H32" s="18"/>
      <c r="I32" s="18"/>
      <c r="J32" s="18"/>
      <c r="K32" s="18"/>
      <c r="L32" s="18"/>
      <c r="M32" s="18"/>
      <c r="N32" s="18"/>
      <c r="O32" s="18"/>
    </row>
    <row r="33" spans="1:15" ht="11.25">
      <c r="A33" s="1340" t="s">
        <v>226</v>
      </c>
      <c r="B33" s="1340"/>
      <c r="C33" s="1395"/>
      <c r="D33" s="17"/>
      <c r="E33" s="982">
        <f>SUM(H33,J33,L33)</f>
        <v>8307</v>
      </c>
      <c r="F33" s="983">
        <v>1023</v>
      </c>
      <c r="G33" s="983">
        <v>6647</v>
      </c>
      <c r="H33" s="982">
        <f>SUM(F33:G33)</f>
        <v>7670</v>
      </c>
      <c r="I33" s="983">
        <v>7639</v>
      </c>
      <c r="J33" s="983">
        <v>292</v>
      </c>
      <c r="K33" s="983">
        <v>282</v>
      </c>
      <c r="L33" s="983">
        <v>345</v>
      </c>
      <c r="M33" s="983">
        <v>345</v>
      </c>
      <c r="N33" s="983">
        <v>0</v>
      </c>
      <c r="O33" s="983">
        <v>0</v>
      </c>
    </row>
    <row r="34" spans="1:15" ht="7.5" customHeight="1">
      <c r="A34" s="17"/>
      <c r="B34" s="17"/>
      <c r="C34" s="17"/>
      <c r="D34" s="17"/>
      <c r="E34" s="18"/>
      <c r="F34" s="18"/>
      <c r="G34" s="18"/>
      <c r="H34" s="18"/>
      <c r="I34" s="18"/>
      <c r="J34" s="18"/>
      <c r="K34" s="18"/>
      <c r="L34" s="18"/>
      <c r="M34" s="18"/>
      <c r="N34" s="18"/>
      <c r="O34" s="18"/>
    </row>
    <row r="35" spans="1:15" ht="11.25">
      <c r="A35" s="1333" t="s">
        <v>150</v>
      </c>
      <c r="B35" s="1333"/>
      <c r="C35" s="1333"/>
      <c r="D35" s="604"/>
      <c r="E35" s="506">
        <f aca="true" t="shared" si="0" ref="E35:O35">SUM(E16:E33)</f>
        <v>697285</v>
      </c>
      <c r="F35" s="506">
        <f t="shared" si="0"/>
        <v>71911</v>
      </c>
      <c r="G35" s="506">
        <f t="shared" si="0"/>
        <v>534565</v>
      </c>
      <c r="H35" s="506">
        <f t="shared" si="0"/>
        <v>606476</v>
      </c>
      <c r="I35" s="506">
        <f t="shared" si="0"/>
        <v>584308</v>
      </c>
      <c r="J35" s="506">
        <f t="shared" si="0"/>
        <v>37035</v>
      </c>
      <c r="K35" s="506">
        <f t="shared" si="0"/>
        <v>36118</v>
      </c>
      <c r="L35" s="506">
        <f t="shared" si="0"/>
        <v>10631</v>
      </c>
      <c r="M35" s="506">
        <f t="shared" si="0"/>
        <v>10284</v>
      </c>
      <c r="N35" s="506">
        <f t="shared" si="0"/>
        <v>43143</v>
      </c>
      <c r="O35" s="506">
        <f t="shared" si="0"/>
        <v>43091</v>
      </c>
    </row>
    <row r="36" spans="1:15" ht="6" customHeight="1">
      <c r="A36" s="17"/>
      <c r="B36" s="17"/>
      <c r="C36" s="604"/>
      <c r="D36" s="17"/>
      <c r="E36" s="571"/>
      <c r="F36" s="928"/>
      <c r="G36" s="928"/>
      <c r="H36" s="928"/>
      <c r="I36" s="928"/>
      <c r="J36" s="928"/>
      <c r="K36" s="928"/>
      <c r="L36" s="928"/>
      <c r="M36" s="571"/>
      <c r="N36" s="928"/>
      <c r="O36" s="571"/>
    </row>
    <row r="37" spans="1:15" ht="11.25">
      <c r="A37" s="734" t="s">
        <v>227</v>
      </c>
      <c r="B37" s="33"/>
      <c r="C37" s="604"/>
      <c r="D37" s="17"/>
      <c r="E37" s="43"/>
      <c r="F37" s="34"/>
      <c r="G37" s="34"/>
      <c r="H37" s="34"/>
      <c r="I37" s="34"/>
      <c r="J37" s="34"/>
      <c r="K37" s="34"/>
      <c r="L37" s="34"/>
      <c r="M37" s="43"/>
      <c r="N37" s="34"/>
      <c r="O37" s="43"/>
    </row>
    <row r="38" spans="1:15" ht="11.25">
      <c r="A38" s="17"/>
      <c r="B38" s="1238" t="s">
        <v>216</v>
      </c>
      <c r="C38" s="1395"/>
      <c r="D38" s="17"/>
      <c r="E38" s="953">
        <f>SUM(H38,J38,L38,N38)</f>
        <v>1225</v>
      </c>
      <c r="F38" s="987">
        <v>182</v>
      </c>
      <c r="G38" s="987">
        <v>815</v>
      </c>
      <c r="H38" s="988">
        <f>SUM(F38:G38)</f>
        <v>997</v>
      </c>
      <c r="I38" s="987">
        <v>997</v>
      </c>
      <c r="J38" s="987">
        <v>29</v>
      </c>
      <c r="K38" s="987">
        <v>29</v>
      </c>
      <c r="L38" s="987">
        <v>36</v>
      </c>
      <c r="M38" s="954">
        <v>36</v>
      </c>
      <c r="N38" s="987">
        <v>163</v>
      </c>
      <c r="O38" s="954">
        <v>163</v>
      </c>
    </row>
    <row r="39" spans="1:15" ht="11.25">
      <c r="A39" s="17"/>
      <c r="B39" s="1395" t="s">
        <v>217</v>
      </c>
      <c r="C39" s="1395"/>
      <c r="D39" s="17"/>
      <c r="E39" s="43"/>
      <c r="F39" s="34"/>
      <c r="G39" s="72"/>
      <c r="H39" s="34"/>
      <c r="I39" s="72"/>
      <c r="J39" s="34"/>
      <c r="K39" s="72"/>
      <c r="L39" s="34"/>
      <c r="M39" s="72"/>
      <c r="N39" s="34"/>
      <c r="O39" s="72"/>
    </row>
    <row r="40" spans="1:15" ht="11.25">
      <c r="A40" s="17"/>
      <c r="B40" s="1238" t="s">
        <v>218</v>
      </c>
      <c r="C40" s="1395"/>
      <c r="D40" s="17"/>
      <c r="E40" s="953">
        <f>SUM(H40,J40,L40,N40)</f>
        <v>32714</v>
      </c>
      <c r="F40" s="987">
        <v>6610</v>
      </c>
      <c r="G40" s="989">
        <v>21064</v>
      </c>
      <c r="H40" s="988">
        <f>SUM(F40:G40)</f>
        <v>27674</v>
      </c>
      <c r="I40" s="989">
        <v>27571</v>
      </c>
      <c r="J40" s="987">
        <v>2485</v>
      </c>
      <c r="K40" s="989">
        <v>2469</v>
      </c>
      <c r="L40" s="987">
        <v>214</v>
      </c>
      <c r="M40" s="989">
        <v>214</v>
      </c>
      <c r="N40" s="987">
        <v>2341</v>
      </c>
      <c r="O40" s="989">
        <v>2341</v>
      </c>
    </row>
    <row r="41" spans="1:15" ht="6" customHeight="1">
      <c r="A41" s="17"/>
      <c r="B41" s="17"/>
      <c r="C41" s="17"/>
      <c r="D41" s="17"/>
      <c r="E41" s="574"/>
      <c r="F41" s="574"/>
      <c r="G41" s="574"/>
      <c r="H41" s="574"/>
      <c r="I41" s="574"/>
      <c r="J41" s="574"/>
      <c r="K41" s="574"/>
      <c r="L41" s="574"/>
      <c r="M41" s="574"/>
      <c r="N41" s="574"/>
      <c r="O41" s="574"/>
    </row>
    <row r="42" spans="1:15" ht="13.5" customHeight="1">
      <c r="A42" s="13" t="s">
        <v>962</v>
      </c>
      <c r="B42" s="13"/>
      <c r="C42" s="692"/>
      <c r="D42" s="692"/>
      <c r="E42" s="693"/>
      <c r="F42" s="693"/>
      <c r="G42" s="693"/>
      <c r="H42" s="693"/>
      <c r="I42" s="693"/>
      <c r="J42" s="693"/>
      <c r="K42" s="693"/>
      <c r="L42" s="693"/>
      <c r="M42" s="693"/>
      <c r="N42" s="693"/>
      <c r="O42" s="693"/>
    </row>
    <row r="43" spans="1:15" ht="6" customHeight="1">
      <c r="A43" s="13"/>
      <c r="B43" s="13"/>
      <c r="C43" s="13"/>
      <c r="D43" s="13"/>
      <c r="E43" s="7"/>
      <c r="F43" s="13"/>
      <c r="G43" s="13"/>
      <c r="H43" s="13"/>
      <c r="I43" s="13"/>
      <c r="J43" s="13"/>
      <c r="K43" s="13"/>
      <c r="L43" s="13"/>
      <c r="M43" s="13"/>
      <c r="N43" s="13"/>
      <c r="O43" s="13"/>
    </row>
    <row r="44" spans="1:15" ht="11.25">
      <c r="A44" s="734" t="s">
        <v>210</v>
      </c>
      <c r="B44" s="734"/>
      <c r="C44" s="432" t="s">
        <v>220</v>
      </c>
      <c r="D44" s="17" t="s">
        <v>400</v>
      </c>
      <c r="E44" s="982">
        <f>SUM(H44,J44,L44,N44)</f>
        <v>279522</v>
      </c>
      <c r="F44" s="983">
        <v>136004</v>
      </c>
      <c r="G44" s="983">
        <v>96969</v>
      </c>
      <c r="H44" s="982">
        <f>SUM(F44:G44)</f>
        <v>232973</v>
      </c>
      <c r="I44" s="983">
        <v>223539</v>
      </c>
      <c r="J44" s="983">
        <v>27176</v>
      </c>
      <c r="K44" s="983">
        <v>26536</v>
      </c>
      <c r="L44" s="983">
        <v>4647</v>
      </c>
      <c r="M44" s="983">
        <v>4549</v>
      </c>
      <c r="N44" s="983">
        <v>14726</v>
      </c>
      <c r="O44" s="983">
        <v>14698</v>
      </c>
    </row>
    <row r="45" spans="1:15" ht="12.75" customHeight="1">
      <c r="A45" s="734" t="s">
        <v>221</v>
      </c>
      <c r="B45" s="734"/>
      <c r="C45" s="243" t="s">
        <v>100</v>
      </c>
      <c r="D45" s="17"/>
      <c r="E45" s="982">
        <f>SUM(H45,J45,L45,N45)</f>
        <v>53839</v>
      </c>
      <c r="F45" s="983">
        <v>15845</v>
      </c>
      <c r="G45" s="983">
        <v>30470</v>
      </c>
      <c r="H45" s="982">
        <f>SUM(F45:G45)</f>
        <v>46315</v>
      </c>
      <c r="I45" s="983">
        <v>45508</v>
      </c>
      <c r="J45" s="983">
        <v>2772</v>
      </c>
      <c r="K45" s="983">
        <v>2765</v>
      </c>
      <c r="L45" s="983">
        <v>966</v>
      </c>
      <c r="M45" s="983">
        <v>958</v>
      </c>
      <c r="N45" s="983">
        <v>3786</v>
      </c>
      <c r="O45" s="983">
        <v>3786</v>
      </c>
    </row>
    <row r="46" spans="1:15" ht="7.5" customHeight="1">
      <c r="A46" s="17"/>
      <c r="B46" s="17"/>
      <c r="C46" s="17"/>
      <c r="D46" s="17"/>
      <c r="E46" s="18"/>
      <c r="F46" s="18"/>
      <c r="G46" s="18"/>
      <c r="H46" s="18"/>
      <c r="I46" s="18"/>
      <c r="J46" s="18"/>
      <c r="K46" s="18"/>
      <c r="L46" s="18"/>
      <c r="M46" s="18"/>
      <c r="N46" s="18"/>
      <c r="O46" s="18"/>
    </row>
    <row r="47" spans="1:15" ht="11.25">
      <c r="A47" s="569" t="s">
        <v>211</v>
      </c>
      <c r="B47" s="569"/>
      <c r="C47" s="432" t="s">
        <v>220</v>
      </c>
      <c r="D47" s="17" t="s">
        <v>400</v>
      </c>
      <c r="E47" s="982">
        <f>SUM(H47,J47,L47,N47)</f>
        <v>82473</v>
      </c>
      <c r="F47" s="983">
        <v>11414</v>
      </c>
      <c r="G47" s="983">
        <v>64149</v>
      </c>
      <c r="H47" s="982">
        <f>SUM(F47:G47)</f>
        <v>75563</v>
      </c>
      <c r="I47" s="983">
        <v>67794</v>
      </c>
      <c r="J47" s="983">
        <v>2315</v>
      </c>
      <c r="K47" s="983">
        <v>2136</v>
      </c>
      <c r="L47" s="983">
        <v>1098</v>
      </c>
      <c r="M47" s="983">
        <v>1062</v>
      </c>
      <c r="N47" s="983">
        <v>3497</v>
      </c>
      <c r="O47" s="983">
        <v>3473</v>
      </c>
    </row>
    <row r="48" spans="1:15" ht="12.75" customHeight="1">
      <c r="A48" s="734" t="s">
        <v>222</v>
      </c>
      <c r="B48" s="734"/>
      <c r="C48" s="243" t="s">
        <v>100</v>
      </c>
      <c r="D48" s="17"/>
      <c r="E48" s="982">
        <f>SUM(H48,J48,L48,N48)</f>
        <v>27819</v>
      </c>
      <c r="F48" s="983">
        <v>1931</v>
      </c>
      <c r="G48" s="983">
        <v>23126</v>
      </c>
      <c r="H48" s="982">
        <f>SUM(F48:G48)</f>
        <v>25057</v>
      </c>
      <c r="I48" s="983">
        <v>22857</v>
      </c>
      <c r="J48" s="983">
        <v>558</v>
      </c>
      <c r="K48" s="983">
        <v>535</v>
      </c>
      <c r="L48" s="983">
        <v>574</v>
      </c>
      <c r="M48" s="983">
        <v>413</v>
      </c>
      <c r="N48" s="983">
        <v>1630</v>
      </c>
      <c r="O48" s="983">
        <v>1630</v>
      </c>
    </row>
    <row r="49" spans="1:15" ht="7.5" customHeight="1">
      <c r="A49" s="17"/>
      <c r="B49" s="17"/>
      <c r="C49" s="17"/>
      <c r="D49" s="17"/>
      <c r="E49" s="18"/>
      <c r="F49" s="18"/>
      <c r="G49" s="18"/>
      <c r="H49" s="18"/>
      <c r="I49" s="18"/>
      <c r="J49" s="18"/>
      <c r="K49" s="18"/>
      <c r="L49" s="18"/>
      <c r="M49" s="18"/>
      <c r="N49" s="18"/>
      <c r="O49" s="18"/>
    </row>
    <row r="50" spans="1:15" ht="11.25">
      <c r="A50" s="569" t="s">
        <v>212</v>
      </c>
      <c r="B50" s="569"/>
      <c r="C50" s="984"/>
      <c r="D50" s="17"/>
      <c r="E50" s="18"/>
      <c r="F50" s="18"/>
      <c r="G50" s="18"/>
      <c r="H50" s="18"/>
      <c r="I50" s="18"/>
      <c r="J50" s="18"/>
      <c r="K50" s="18"/>
      <c r="L50" s="18"/>
      <c r="M50" s="18"/>
      <c r="N50" s="18"/>
      <c r="O50" s="18"/>
    </row>
    <row r="51" spans="1:15" ht="11.25">
      <c r="A51" s="17"/>
      <c r="B51" s="1340" t="s">
        <v>228</v>
      </c>
      <c r="C51" s="1395"/>
      <c r="D51" s="17"/>
      <c r="E51" s="982">
        <f>SUM(H51,J51,L51,N51)</f>
        <v>40</v>
      </c>
      <c r="F51" s="983">
        <v>17</v>
      </c>
      <c r="G51" s="985">
        <v>23</v>
      </c>
      <c r="H51" s="982">
        <f>SUM(F51:G51)</f>
        <v>40</v>
      </c>
      <c r="I51" s="983">
        <v>35</v>
      </c>
      <c r="J51" s="983">
        <v>0</v>
      </c>
      <c r="K51" s="983">
        <v>0</v>
      </c>
      <c r="L51" s="983">
        <v>0</v>
      </c>
      <c r="M51" s="983">
        <v>0</v>
      </c>
      <c r="N51" s="983">
        <v>0</v>
      </c>
      <c r="O51" s="983">
        <v>0</v>
      </c>
    </row>
    <row r="52" spans="1:15" ht="7.5" customHeight="1">
      <c r="A52" s="17"/>
      <c r="B52" s="17"/>
      <c r="C52" s="17"/>
      <c r="D52" s="17"/>
      <c r="E52" s="18"/>
      <c r="F52" s="18"/>
      <c r="G52" s="18"/>
      <c r="H52" s="18"/>
      <c r="I52" s="18"/>
      <c r="J52" s="18"/>
      <c r="K52" s="18"/>
      <c r="L52" s="18"/>
      <c r="M52" s="18"/>
      <c r="N52" s="18"/>
      <c r="O52" s="18"/>
    </row>
    <row r="53" spans="1:15" ht="11.25">
      <c r="A53" s="569" t="s">
        <v>213</v>
      </c>
      <c r="B53" s="17"/>
      <c r="C53" s="17"/>
      <c r="D53" s="17"/>
      <c r="E53" s="18"/>
      <c r="F53" s="18"/>
      <c r="G53" s="18"/>
      <c r="H53" s="18"/>
      <c r="I53" s="18"/>
      <c r="J53" s="18"/>
      <c r="K53" s="18"/>
      <c r="L53" s="18"/>
      <c r="M53" s="18"/>
      <c r="N53" s="18"/>
      <c r="O53" s="18"/>
    </row>
    <row r="54" spans="1:15" ht="11.25">
      <c r="A54" s="17"/>
      <c r="B54" s="569" t="s">
        <v>214</v>
      </c>
      <c r="C54" s="17"/>
      <c r="D54" s="17"/>
      <c r="E54" s="18"/>
      <c r="F54" s="18"/>
      <c r="G54" s="18"/>
      <c r="H54" s="18"/>
      <c r="I54" s="18"/>
      <c r="J54" s="18"/>
      <c r="K54" s="18"/>
      <c r="L54" s="18"/>
      <c r="M54" s="18"/>
      <c r="N54" s="18"/>
      <c r="O54" s="18"/>
    </row>
    <row r="55" spans="1:15" ht="11.25">
      <c r="A55" s="17"/>
      <c r="B55" s="1238" t="s">
        <v>215</v>
      </c>
      <c r="C55" s="1395"/>
      <c r="D55" s="17"/>
      <c r="E55" s="982">
        <f>SUM(H55,J55,L55,N55)</f>
        <v>14700</v>
      </c>
      <c r="F55" s="983">
        <v>3759</v>
      </c>
      <c r="G55" s="983">
        <v>9951</v>
      </c>
      <c r="H55" s="982">
        <f>SUM(F55:G55)</f>
        <v>13710</v>
      </c>
      <c r="I55" s="983">
        <v>11940</v>
      </c>
      <c r="J55" s="983">
        <v>117</v>
      </c>
      <c r="K55" s="983">
        <v>107</v>
      </c>
      <c r="L55" s="983">
        <v>343</v>
      </c>
      <c r="M55" s="983">
        <v>81</v>
      </c>
      <c r="N55" s="983">
        <v>530</v>
      </c>
      <c r="O55" s="983">
        <v>530</v>
      </c>
    </row>
    <row r="56" spans="1:15" ht="7.5" customHeight="1">
      <c r="A56" s="17"/>
      <c r="B56" s="17"/>
      <c r="C56" s="17"/>
      <c r="D56" s="17"/>
      <c r="E56" s="18"/>
      <c r="F56" s="18"/>
      <c r="G56" s="18"/>
      <c r="H56" s="18"/>
      <c r="I56" s="18"/>
      <c r="J56" s="18"/>
      <c r="K56" s="18"/>
      <c r="L56" s="18"/>
      <c r="M56" s="18"/>
      <c r="N56" s="18"/>
      <c r="O56" s="18"/>
    </row>
    <row r="57" spans="1:15" ht="11.25">
      <c r="A57" s="1340" t="s">
        <v>224</v>
      </c>
      <c r="B57" s="1340"/>
      <c r="C57" s="1395"/>
      <c r="D57" s="17"/>
      <c r="E57" s="982">
        <f>SUM(H57,J57,L57,N57)</f>
        <v>12138</v>
      </c>
      <c r="F57" s="983">
        <v>4076</v>
      </c>
      <c r="G57" s="983">
        <v>8017</v>
      </c>
      <c r="H57" s="982">
        <f>SUM(F57:G57)</f>
        <v>12093</v>
      </c>
      <c r="I57" s="983">
        <v>12079</v>
      </c>
      <c r="J57" s="983">
        <v>45</v>
      </c>
      <c r="K57" s="983">
        <v>45</v>
      </c>
      <c r="L57" s="983">
        <v>0</v>
      </c>
      <c r="M57" s="983">
        <v>0</v>
      </c>
      <c r="N57" s="983">
        <v>0</v>
      </c>
      <c r="O57" s="983">
        <v>0</v>
      </c>
    </row>
    <row r="58" spans="1:15" ht="7.5" customHeight="1">
      <c r="A58" s="17"/>
      <c r="B58" s="17"/>
      <c r="C58" s="17"/>
      <c r="D58" s="17"/>
      <c r="E58" s="18"/>
      <c r="F58" s="18"/>
      <c r="G58" s="18"/>
      <c r="H58" s="18"/>
      <c r="I58" s="18"/>
      <c r="J58" s="18"/>
      <c r="K58" s="18"/>
      <c r="L58" s="18"/>
      <c r="M58" s="18"/>
      <c r="N58" s="18"/>
      <c r="O58" s="18"/>
    </row>
    <row r="59" spans="1:15" ht="11.25">
      <c r="A59" s="1340" t="s">
        <v>225</v>
      </c>
      <c r="B59" s="1340"/>
      <c r="C59" s="1395"/>
      <c r="D59" s="986"/>
      <c r="E59" s="982">
        <f>SUM(H59,J59,L59,N59)</f>
        <v>4051</v>
      </c>
      <c r="F59" s="983">
        <v>971</v>
      </c>
      <c r="G59" s="983">
        <v>3080</v>
      </c>
      <c r="H59" s="982">
        <f>SUM(F59:G59)</f>
        <v>4051</v>
      </c>
      <c r="I59" s="983">
        <v>4051</v>
      </c>
      <c r="J59" s="983">
        <v>0</v>
      </c>
      <c r="K59" s="983">
        <v>0</v>
      </c>
      <c r="L59" s="983">
        <v>0</v>
      </c>
      <c r="M59" s="983">
        <v>0</v>
      </c>
      <c r="N59" s="983">
        <v>0</v>
      </c>
      <c r="O59" s="983">
        <v>0</v>
      </c>
    </row>
    <row r="60" spans="1:15" ht="7.5" customHeight="1">
      <c r="A60" s="17"/>
      <c r="B60" s="17"/>
      <c r="C60" s="17"/>
      <c r="D60" s="17"/>
      <c r="E60" s="18"/>
      <c r="F60" s="18"/>
      <c r="G60" s="18"/>
      <c r="H60" s="18"/>
      <c r="I60" s="18"/>
      <c r="J60" s="18"/>
      <c r="K60" s="18"/>
      <c r="L60" s="18"/>
      <c r="M60" s="18"/>
      <c r="N60" s="18"/>
      <c r="O60" s="18"/>
    </row>
    <row r="61" spans="1:15" ht="11.25">
      <c r="A61" s="1340" t="s">
        <v>226</v>
      </c>
      <c r="B61" s="1340"/>
      <c r="C61" s="1395"/>
      <c r="D61" s="17"/>
      <c r="E61" s="982">
        <f>SUM(H61,J61,L61,N61)</f>
        <v>5110</v>
      </c>
      <c r="F61" s="983">
        <v>1440</v>
      </c>
      <c r="G61" s="983">
        <v>3100</v>
      </c>
      <c r="H61" s="982">
        <f>SUM(F61:G61)</f>
        <v>4540</v>
      </c>
      <c r="I61" s="983">
        <v>4523</v>
      </c>
      <c r="J61" s="983">
        <v>316</v>
      </c>
      <c r="K61" s="983">
        <v>316</v>
      </c>
      <c r="L61" s="983">
        <v>254</v>
      </c>
      <c r="M61" s="983">
        <v>254</v>
      </c>
      <c r="N61" s="983">
        <v>0</v>
      </c>
      <c r="O61" s="983">
        <v>0</v>
      </c>
    </row>
    <row r="62" spans="1:15" ht="9" customHeight="1">
      <c r="A62" s="17"/>
      <c r="B62" s="17"/>
      <c r="C62" s="17"/>
      <c r="D62" s="17"/>
      <c r="E62" s="18"/>
      <c r="F62" s="18"/>
      <c r="G62" s="18"/>
      <c r="H62" s="18"/>
      <c r="I62" s="18"/>
      <c r="J62" s="18"/>
      <c r="K62" s="18"/>
      <c r="L62" s="18"/>
      <c r="M62" s="18"/>
      <c r="N62" s="18"/>
      <c r="O62" s="18"/>
    </row>
    <row r="63" spans="1:15" ht="11.25">
      <c r="A63" s="1333" t="s">
        <v>150</v>
      </c>
      <c r="B63" s="1333"/>
      <c r="C63" s="1333"/>
      <c r="D63" s="604"/>
      <c r="E63" s="506">
        <f aca="true" t="shared" si="1" ref="E63:O63">SUM(E44:E61)</f>
        <v>479692</v>
      </c>
      <c r="F63" s="506">
        <f t="shared" si="1"/>
        <v>175457</v>
      </c>
      <c r="G63" s="506">
        <f t="shared" si="1"/>
        <v>238885</v>
      </c>
      <c r="H63" s="506">
        <f t="shared" si="1"/>
        <v>414342</v>
      </c>
      <c r="I63" s="506">
        <f t="shared" si="1"/>
        <v>392326</v>
      </c>
      <c r="J63" s="506">
        <f t="shared" si="1"/>
        <v>33299</v>
      </c>
      <c r="K63" s="506">
        <f t="shared" si="1"/>
        <v>32440</v>
      </c>
      <c r="L63" s="506">
        <f t="shared" si="1"/>
        <v>7882</v>
      </c>
      <c r="M63" s="506">
        <f t="shared" si="1"/>
        <v>7317</v>
      </c>
      <c r="N63" s="506">
        <f t="shared" si="1"/>
        <v>24169</v>
      </c>
      <c r="O63" s="506">
        <f t="shared" si="1"/>
        <v>24117</v>
      </c>
    </row>
    <row r="64" spans="1:15" ht="6" customHeight="1">
      <c r="A64" s="17"/>
      <c r="B64" s="17"/>
      <c r="C64" s="604"/>
      <c r="D64" s="17"/>
      <c r="E64" s="571"/>
      <c r="F64" s="571"/>
      <c r="G64" s="571"/>
      <c r="H64" s="571"/>
      <c r="I64" s="571"/>
      <c r="J64" s="571"/>
      <c r="K64" s="571"/>
      <c r="L64" s="571"/>
      <c r="M64" s="571"/>
      <c r="N64" s="571"/>
      <c r="O64" s="571"/>
    </row>
    <row r="65" spans="1:15" ht="11.25">
      <c r="A65" s="734" t="s">
        <v>227</v>
      </c>
      <c r="B65" s="33"/>
      <c r="C65" s="604"/>
      <c r="D65" s="17"/>
      <c r="E65" s="43"/>
      <c r="F65" s="43"/>
      <c r="G65" s="43"/>
      <c r="H65" s="43"/>
      <c r="I65" s="43"/>
      <c r="J65" s="43"/>
      <c r="K65" s="43"/>
      <c r="L65" s="43"/>
      <c r="M65" s="43"/>
      <c r="N65" s="43"/>
      <c r="O65" s="43"/>
    </row>
    <row r="66" spans="1:15" ht="11.25">
      <c r="A66" s="17"/>
      <c r="B66" s="1238" t="s">
        <v>216</v>
      </c>
      <c r="C66" s="1395"/>
      <c r="D66" s="17"/>
      <c r="E66" s="953">
        <f>SUM(H66,J66,L66,N66)</f>
        <v>1230</v>
      </c>
      <c r="F66" s="954">
        <v>663</v>
      </c>
      <c r="G66" s="954">
        <v>406</v>
      </c>
      <c r="H66" s="953">
        <f>SUM(F66:G66)</f>
        <v>1069</v>
      </c>
      <c r="I66" s="954">
        <v>1047</v>
      </c>
      <c r="J66" s="954">
        <v>85</v>
      </c>
      <c r="K66" s="954">
        <v>85</v>
      </c>
      <c r="L66" s="954">
        <v>24</v>
      </c>
      <c r="M66" s="954">
        <v>24</v>
      </c>
      <c r="N66" s="954">
        <v>52</v>
      </c>
      <c r="O66" s="954">
        <v>52</v>
      </c>
    </row>
    <row r="67" spans="1:15" ht="11.25">
      <c r="A67" s="17"/>
      <c r="B67" s="580" t="s">
        <v>217</v>
      </c>
      <c r="C67" s="580"/>
      <c r="D67" s="17"/>
      <c r="E67" s="43"/>
      <c r="F67" s="43"/>
      <c r="G67" s="43"/>
      <c r="H67" s="43"/>
      <c r="I67" s="43"/>
      <c r="J67" s="43"/>
      <c r="K67" s="43"/>
      <c r="L67" s="43"/>
      <c r="M67" s="43"/>
      <c r="N67" s="43"/>
      <c r="O67" s="43"/>
    </row>
    <row r="68" spans="1:15" ht="11.25">
      <c r="A68" s="17"/>
      <c r="B68" s="1238" t="s">
        <v>218</v>
      </c>
      <c r="C68" s="1395"/>
      <c r="D68" s="17"/>
      <c r="E68" s="953">
        <f>SUM(H68,J68,L68,N68)</f>
        <v>26616</v>
      </c>
      <c r="F68" s="954">
        <v>14387</v>
      </c>
      <c r="G68" s="954">
        <v>8347</v>
      </c>
      <c r="H68" s="953">
        <f>SUM(F68:G68)</f>
        <v>22734</v>
      </c>
      <c r="I68" s="954">
        <v>22465</v>
      </c>
      <c r="J68" s="954">
        <v>2519</v>
      </c>
      <c r="K68" s="954">
        <v>2458</v>
      </c>
      <c r="L68" s="954">
        <v>265</v>
      </c>
      <c r="M68" s="954">
        <v>263</v>
      </c>
      <c r="N68" s="954">
        <v>1098</v>
      </c>
      <c r="O68" s="954">
        <v>1098</v>
      </c>
    </row>
    <row r="69" spans="1:15" ht="6" customHeight="1">
      <c r="A69" s="17"/>
      <c r="B69" s="17"/>
      <c r="C69" s="17"/>
      <c r="D69" s="17"/>
      <c r="E69" s="928"/>
      <c r="F69" s="928"/>
      <c r="G69" s="928"/>
      <c r="H69" s="928"/>
      <c r="I69" s="928"/>
      <c r="J69" s="928"/>
      <c r="K69" s="928"/>
      <c r="L69" s="928"/>
      <c r="M69" s="20"/>
      <c r="N69" s="928"/>
      <c r="O69" s="20"/>
    </row>
    <row r="70" spans="1:15" ht="11.25">
      <c r="A70" s="604"/>
      <c r="B70" s="604"/>
      <c r="C70" s="604" t="s">
        <v>523</v>
      </c>
      <c r="D70" s="17"/>
      <c r="E70" s="506">
        <f aca="true" t="shared" si="2" ref="E70:O70">SUM(E63,E35)</f>
        <v>1176977</v>
      </c>
      <c r="F70" s="506">
        <f t="shared" si="2"/>
        <v>247368</v>
      </c>
      <c r="G70" s="506">
        <f t="shared" si="2"/>
        <v>773450</v>
      </c>
      <c r="H70" s="506">
        <f t="shared" si="2"/>
        <v>1020818</v>
      </c>
      <c r="I70" s="506">
        <f t="shared" si="2"/>
        <v>976634</v>
      </c>
      <c r="J70" s="506">
        <f t="shared" si="2"/>
        <v>70334</v>
      </c>
      <c r="K70" s="506">
        <f t="shared" si="2"/>
        <v>68558</v>
      </c>
      <c r="L70" s="506">
        <f t="shared" si="2"/>
        <v>18513</v>
      </c>
      <c r="M70" s="506">
        <f t="shared" si="2"/>
        <v>17601</v>
      </c>
      <c r="N70" s="506">
        <f t="shared" si="2"/>
        <v>67312</v>
      </c>
      <c r="O70" s="506">
        <f t="shared" si="2"/>
        <v>67208</v>
      </c>
    </row>
    <row r="71" spans="1:15" ht="6" customHeight="1">
      <c r="A71" s="580" t="s">
        <v>408</v>
      </c>
      <c r="B71" s="17"/>
      <c r="C71" s="574"/>
      <c r="D71" s="574"/>
      <c r="E71" s="574"/>
      <c r="F71" s="574"/>
      <c r="G71" s="574"/>
      <c r="H71" s="574"/>
      <c r="I71" s="574"/>
      <c r="J71" s="574"/>
      <c r="K71" s="574"/>
      <c r="L71" s="574"/>
      <c r="M71" s="17"/>
      <c r="N71" s="574"/>
      <c r="O71" s="17"/>
    </row>
    <row r="72" spans="1:15" ht="11.25">
      <c r="A72" s="1463" t="s">
        <v>229</v>
      </c>
      <c r="B72" s="1463"/>
      <c r="C72" s="1463"/>
      <c r="D72" s="1463"/>
      <c r="E72" s="1463"/>
      <c r="F72" s="1463"/>
      <c r="G72" s="1463"/>
      <c r="H72" s="1463"/>
      <c r="I72" s="1463"/>
      <c r="J72" s="1463"/>
      <c r="K72" s="1463"/>
      <c r="L72" s="1463"/>
      <c r="M72" s="1463"/>
      <c r="N72" s="1463"/>
      <c r="O72" s="1463"/>
    </row>
    <row r="73" spans="1:15" ht="11.25">
      <c r="A73" s="1463"/>
      <c r="B73" s="1463"/>
      <c r="C73" s="1463"/>
      <c r="D73" s="1463"/>
      <c r="E73" s="1463"/>
      <c r="F73" s="1463"/>
      <c r="G73" s="1463"/>
      <c r="H73" s="1463"/>
      <c r="I73" s="1463"/>
      <c r="J73" s="1463"/>
      <c r="K73" s="1463"/>
      <c r="L73" s="1463"/>
      <c r="M73" s="1463"/>
      <c r="N73" s="1463"/>
      <c r="O73" s="1463"/>
    </row>
    <row r="74" spans="1:15" ht="11.25">
      <c r="A74" s="1463"/>
      <c r="B74" s="1463"/>
      <c r="C74" s="1463"/>
      <c r="D74" s="1463"/>
      <c r="E74" s="1463"/>
      <c r="F74" s="1463"/>
      <c r="G74" s="1463"/>
      <c r="H74" s="1463"/>
      <c r="I74" s="1463"/>
      <c r="J74" s="1463"/>
      <c r="K74" s="1463"/>
      <c r="L74" s="1463"/>
      <c r="M74" s="1463"/>
      <c r="N74" s="1463"/>
      <c r="O74" s="1463"/>
    </row>
    <row r="75" spans="1:15" ht="11.25">
      <c r="A75" s="1463"/>
      <c r="B75" s="1463"/>
      <c r="C75" s="1463"/>
      <c r="D75" s="1463"/>
      <c r="E75" s="1463"/>
      <c r="F75" s="1463"/>
      <c r="G75" s="1463"/>
      <c r="H75" s="1463"/>
      <c r="I75" s="1463"/>
      <c r="J75" s="1463"/>
      <c r="K75" s="1463"/>
      <c r="L75" s="1463"/>
      <c r="M75" s="1463"/>
      <c r="N75" s="1463"/>
      <c r="O75" s="1463"/>
    </row>
    <row r="76" spans="1:15" ht="11.25">
      <c r="A76" s="1463"/>
      <c r="B76" s="1463"/>
      <c r="C76" s="1463"/>
      <c r="D76" s="1463"/>
      <c r="E76" s="1463"/>
      <c r="F76" s="1463"/>
      <c r="G76" s="1463"/>
      <c r="H76" s="1463"/>
      <c r="I76" s="1463"/>
      <c r="J76" s="1463"/>
      <c r="K76" s="1463"/>
      <c r="L76" s="1463"/>
      <c r="M76" s="1463"/>
      <c r="N76" s="1463"/>
      <c r="O76" s="1463"/>
    </row>
    <row r="77" spans="1:15" ht="11.25">
      <c r="A77" s="1463"/>
      <c r="B77" s="1463"/>
      <c r="C77" s="1463"/>
      <c r="D77" s="1463"/>
      <c r="E77" s="1463"/>
      <c r="F77" s="1463"/>
      <c r="G77" s="1463"/>
      <c r="H77" s="1463"/>
      <c r="I77" s="1463"/>
      <c r="J77" s="1463"/>
      <c r="K77" s="1463"/>
      <c r="L77" s="1463"/>
      <c r="M77" s="1463"/>
      <c r="N77" s="1463"/>
      <c r="O77" s="1463"/>
    </row>
    <row r="78" spans="1:15" ht="11.25">
      <c r="A78" s="1463"/>
      <c r="B78" s="1463"/>
      <c r="C78" s="1463"/>
      <c r="D78" s="1463"/>
      <c r="E78" s="1463"/>
      <c r="F78" s="1463"/>
      <c r="G78" s="1463"/>
      <c r="H78" s="1463"/>
      <c r="I78" s="1463"/>
      <c r="J78" s="1463"/>
      <c r="K78" s="1463"/>
      <c r="L78" s="1463"/>
      <c r="M78" s="1463"/>
      <c r="N78" s="1463"/>
      <c r="O78" s="1463"/>
    </row>
    <row r="79" spans="1:15" ht="11.25">
      <c r="A79" s="1463"/>
      <c r="B79" s="1463"/>
      <c r="C79" s="1463"/>
      <c r="D79" s="1463"/>
      <c r="E79" s="1463"/>
      <c r="F79" s="1463"/>
      <c r="G79" s="1463"/>
      <c r="H79" s="1463"/>
      <c r="I79" s="1463"/>
      <c r="J79" s="1463"/>
      <c r="K79" s="1463"/>
      <c r="L79" s="1463"/>
      <c r="M79" s="1463"/>
      <c r="N79" s="1463"/>
      <c r="O79" s="1463"/>
    </row>
  </sheetData>
  <sheetProtection/>
  <mergeCells count="38">
    <mergeCell ref="M9:M12"/>
    <mergeCell ref="L7:M8"/>
    <mergeCell ref="G9:G11"/>
    <mergeCell ref="A5:C12"/>
    <mergeCell ref="D5:D12"/>
    <mergeCell ref="L9:L12"/>
    <mergeCell ref="K9:K12"/>
    <mergeCell ref="J9:J12"/>
    <mergeCell ref="J7:K8"/>
    <mergeCell ref="I7:I12"/>
    <mergeCell ref="A33:C33"/>
    <mergeCell ref="H9:H11"/>
    <mergeCell ref="F7:H8"/>
    <mergeCell ref="F12:H12"/>
    <mergeCell ref="E6:E12"/>
    <mergeCell ref="F9:F11"/>
    <mergeCell ref="B23:C23"/>
    <mergeCell ref="B27:C27"/>
    <mergeCell ref="A29:C29"/>
    <mergeCell ref="A31:C31"/>
    <mergeCell ref="A35:C35"/>
    <mergeCell ref="B39:C39"/>
    <mergeCell ref="B40:C40"/>
    <mergeCell ref="B38:C38"/>
    <mergeCell ref="B68:C68"/>
    <mergeCell ref="A61:C61"/>
    <mergeCell ref="B66:C66"/>
    <mergeCell ref="A63:C63"/>
    <mergeCell ref="N7:O8"/>
    <mergeCell ref="F6:O6"/>
    <mergeCell ref="E5:O5"/>
    <mergeCell ref="A72:O79"/>
    <mergeCell ref="N9:N12"/>
    <mergeCell ref="O9:O12"/>
    <mergeCell ref="B51:C51"/>
    <mergeCell ref="B55:C55"/>
    <mergeCell ref="A57:C57"/>
    <mergeCell ref="A59:C59"/>
  </mergeCells>
  <printOptions/>
  <pageMargins left="0.4330708661417323" right="0.4330708661417323" top="0.5118110236220472" bottom="0.1968503937007874" header="0.5118110236220472" footer="0.5118110236220472"/>
  <pageSetup horizontalDpi="300" verticalDpi="300" orientation="portrait" paperSize="9" r:id="rId2"/>
  <colBreaks count="1" manualBreakCount="1">
    <brk id="15" max="82" man="1"/>
  </colBreaks>
  <drawing r:id="rId1"/>
</worksheet>
</file>

<file path=xl/worksheets/sheet35.xml><?xml version="1.0" encoding="utf-8"?>
<worksheet xmlns="http://schemas.openxmlformats.org/spreadsheetml/2006/main" xmlns:r="http://schemas.openxmlformats.org/officeDocument/2006/relationships">
  <dimension ref="A1:AB92"/>
  <sheetViews>
    <sheetView workbookViewId="0" topLeftCell="F1">
      <selection activeCell="G45" sqref="G45"/>
    </sheetView>
  </sheetViews>
  <sheetFormatPr defaultColWidth="12" defaultRowHeight="11.25"/>
  <cols>
    <col min="1" max="1" width="12.83203125" style="1" customWidth="1"/>
    <col min="2" max="2" width="1.0078125" style="1" customWidth="1"/>
    <col min="3" max="3" width="11.5" style="1" customWidth="1"/>
    <col min="4" max="4" width="7.83203125" style="1" customWidth="1"/>
    <col min="5" max="5" width="6.5" style="1" customWidth="1"/>
    <col min="6" max="6" width="8.83203125" style="1" customWidth="1"/>
    <col min="7" max="7" width="8.33203125" style="1" customWidth="1"/>
    <col min="8" max="8" width="6.66015625" style="1" customWidth="1"/>
    <col min="9" max="9" width="9.5" style="1" customWidth="1"/>
    <col min="10" max="10" width="7.16015625" style="1" customWidth="1"/>
    <col min="11" max="12" width="7" style="1" customWidth="1"/>
    <col min="13" max="13" width="7.33203125" style="1" customWidth="1"/>
    <col min="14" max="15" width="7.83203125" style="1" customWidth="1"/>
    <col min="16" max="17" width="0.65625" style="1" customWidth="1"/>
    <col min="18" max="18" width="21.66015625" style="1" customWidth="1"/>
    <col min="19" max="19" width="1.0078125" style="1" customWidth="1"/>
    <col min="20" max="20" width="13.33203125" style="1" customWidth="1"/>
    <col min="21" max="21" width="11.33203125" style="1" customWidth="1"/>
    <col min="22" max="22" width="2" style="1" customWidth="1"/>
    <col min="23" max="27" width="13.33203125" style="1" customWidth="1"/>
    <col min="28" max="16384" width="12" style="1" customWidth="1"/>
  </cols>
  <sheetData>
    <row r="1" spans="1:15" ht="12.75">
      <c r="A1" s="2"/>
      <c r="B1" s="560"/>
      <c r="C1" s="2"/>
      <c r="D1" s="2"/>
      <c r="E1" s="2"/>
      <c r="F1" s="2"/>
      <c r="G1" s="2"/>
      <c r="H1" s="2"/>
      <c r="I1" s="2"/>
      <c r="J1" s="2"/>
      <c r="K1" s="2"/>
      <c r="L1" s="2"/>
      <c r="M1" s="2"/>
      <c r="N1" s="2"/>
      <c r="O1" s="73" t="s">
        <v>230</v>
      </c>
    </row>
    <row r="2" spans="1:15" ht="6" customHeight="1">
      <c r="A2" s="2"/>
      <c r="B2" s="2"/>
      <c r="C2" s="2"/>
      <c r="D2" s="2"/>
      <c r="E2" s="2"/>
      <c r="F2" s="2"/>
      <c r="G2" s="2"/>
      <c r="H2" s="2"/>
      <c r="I2" s="2"/>
      <c r="J2" s="2"/>
      <c r="K2" s="2"/>
      <c r="L2" s="2"/>
      <c r="M2" s="2"/>
      <c r="N2" s="2"/>
      <c r="O2" s="2"/>
    </row>
    <row r="3" spans="1:17" ht="13.5" customHeight="1">
      <c r="A3" s="1120" t="s">
        <v>231</v>
      </c>
      <c r="B3" s="1120"/>
      <c r="C3" s="1120"/>
      <c r="D3" s="1120"/>
      <c r="E3" s="1120"/>
      <c r="F3" s="1120"/>
      <c r="G3" s="1120"/>
      <c r="H3" s="1120"/>
      <c r="I3" s="1120"/>
      <c r="J3" s="1120"/>
      <c r="K3" s="1120"/>
      <c r="L3" s="1120"/>
      <c r="M3" s="1120"/>
      <c r="N3" s="1120"/>
      <c r="O3" s="1120"/>
      <c r="P3" s="486"/>
      <c r="Q3" s="486"/>
    </row>
    <row r="4" spans="1:17" ht="6" customHeight="1">
      <c r="A4" s="990"/>
      <c r="B4" s="990"/>
      <c r="C4" s="990"/>
      <c r="D4" s="990"/>
      <c r="E4" s="990"/>
      <c r="F4" s="990"/>
      <c r="G4" s="990"/>
      <c r="H4" s="990"/>
      <c r="I4" s="990"/>
      <c r="J4" s="990"/>
      <c r="K4" s="990"/>
      <c r="L4" s="990"/>
      <c r="M4" s="990"/>
      <c r="N4" s="990"/>
      <c r="O4" s="990"/>
      <c r="P4" s="265"/>
      <c r="Q4" s="265"/>
    </row>
    <row r="5" spans="1:17" ht="11.25">
      <c r="A5" s="1240" t="s">
        <v>96</v>
      </c>
      <c r="B5" s="1172"/>
      <c r="C5" s="1230" t="s">
        <v>232</v>
      </c>
      <c r="D5" s="1171" t="s">
        <v>233</v>
      </c>
      <c r="E5" s="1240"/>
      <c r="F5" s="1240"/>
      <c r="G5" s="1240"/>
      <c r="H5" s="1240"/>
      <c r="I5" s="1240"/>
      <c r="J5" s="1240"/>
      <c r="K5" s="1240"/>
      <c r="L5" s="1240"/>
      <c r="M5" s="1240"/>
      <c r="N5" s="1240"/>
      <c r="O5" s="1240"/>
      <c r="P5" s="487"/>
      <c r="Q5" s="487"/>
    </row>
    <row r="6" spans="1:17" ht="11.25">
      <c r="A6" s="1339"/>
      <c r="B6" s="1174"/>
      <c r="C6" s="1334"/>
      <c r="D6" s="1168"/>
      <c r="E6" s="1242"/>
      <c r="F6" s="1242"/>
      <c r="G6" s="1242"/>
      <c r="H6" s="1242"/>
      <c r="I6" s="1242"/>
      <c r="J6" s="1242"/>
      <c r="K6" s="1242"/>
      <c r="L6" s="1242"/>
      <c r="M6" s="1242"/>
      <c r="N6" s="1242"/>
      <c r="O6" s="1242"/>
      <c r="P6" s="265"/>
      <c r="Q6" s="265"/>
    </row>
    <row r="7" spans="1:17" ht="11.25">
      <c r="A7" s="1339"/>
      <c r="B7" s="1174"/>
      <c r="C7" s="1334"/>
      <c r="D7" s="1230" t="s">
        <v>234</v>
      </c>
      <c r="E7" s="1230" t="s">
        <v>235</v>
      </c>
      <c r="F7" s="1230" t="s">
        <v>533</v>
      </c>
      <c r="G7" s="1230" t="s">
        <v>236</v>
      </c>
      <c r="H7" s="1220" t="s">
        <v>534</v>
      </c>
      <c r="I7" s="1642" t="s">
        <v>237</v>
      </c>
      <c r="J7" s="1230" t="s">
        <v>238</v>
      </c>
      <c r="K7" s="1230" t="s">
        <v>239</v>
      </c>
      <c r="L7" s="1230" t="s">
        <v>240</v>
      </c>
      <c r="M7" s="1230" t="s">
        <v>241</v>
      </c>
      <c r="N7" s="1230" t="s">
        <v>242</v>
      </c>
      <c r="O7" s="1171" t="s">
        <v>243</v>
      </c>
      <c r="P7" s="265"/>
      <c r="Q7" s="265"/>
    </row>
    <row r="8" spans="1:17" ht="11.25">
      <c r="A8" s="1339"/>
      <c r="B8" s="1174"/>
      <c r="C8" s="1334"/>
      <c r="D8" s="1226"/>
      <c r="E8" s="1334"/>
      <c r="F8" s="1334"/>
      <c r="G8" s="1334"/>
      <c r="H8" s="1226"/>
      <c r="I8" s="1334"/>
      <c r="J8" s="1334"/>
      <c r="K8" s="1334"/>
      <c r="L8" s="1334"/>
      <c r="M8" s="1334"/>
      <c r="N8" s="1334"/>
      <c r="O8" s="1173"/>
      <c r="P8" s="265"/>
      <c r="Q8" s="265"/>
    </row>
    <row r="9" spans="1:17" ht="11.25">
      <c r="A9" s="1339"/>
      <c r="B9" s="1174"/>
      <c r="C9" s="1334"/>
      <c r="D9" s="1226"/>
      <c r="E9" s="1334"/>
      <c r="F9" s="1334"/>
      <c r="G9" s="1334"/>
      <c r="H9" s="1226"/>
      <c r="I9" s="1334"/>
      <c r="J9" s="1334"/>
      <c r="K9" s="1334"/>
      <c r="L9" s="1334"/>
      <c r="M9" s="1334"/>
      <c r="N9" s="1334"/>
      <c r="O9" s="1173"/>
      <c r="P9" s="265"/>
      <c r="Q9" s="265"/>
    </row>
    <row r="10" spans="1:17" ht="11.25">
      <c r="A10" s="1339"/>
      <c r="B10" s="1174"/>
      <c r="C10" s="1334"/>
      <c r="D10" s="1226"/>
      <c r="E10" s="1334"/>
      <c r="F10" s="1334"/>
      <c r="G10" s="1334"/>
      <c r="H10" s="1226"/>
      <c r="I10" s="1334"/>
      <c r="J10" s="1334"/>
      <c r="K10" s="1334"/>
      <c r="L10" s="1334"/>
      <c r="M10" s="1334"/>
      <c r="N10" s="1334"/>
      <c r="O10" s="1173"/>
      <c r="P10" s="265"/>
      <c r="Q10" s="265"/>
    </row>
    <row r="11" spans="1:17" ht="11.25">
      <c r="A11" s="1339"/>
      <c r="B11" s="1174"/>
      <c r="C11" s="1334"/>
      <c r="D11" s="1226"/>
      <c r="E11" s="1334"/>
      <c r="F11" s="1334"/>
      <c r="G11" s="1334"/>
      <c r="H11" s="1226"/>
      <c r="I11" s="1334"/>
      <c r="J11" s="1334"/>
      <c r="K11" s="1334"/>
      <c r="L11" s="1334"/>
      <c r="M11" s="1334"/>
      <c r="N11" s="1334"/>
      <c r="O11" s="1173"/>
      <c r="P11" s="265"/>
      <c r="Q11" s="265"/>
    </row>
    <row r="12" spans="1:17" ht="11.25">
      <c r="A12" s="1242"/>
      <c r="B12" s="1169"/>
      <c r="C12" s="1335"/>
      <c r="D12" s="1221"/>
      <c r="E12" s="1335"/>
      <c r="F12" s="1335"/>
      <c r="G12" s="1335"/>
      <c r="H12" s="1221"/>
      <c r="I12" s="1335"/>
      <c r="J12" s="1335"/>
      <c r="K12" s="1335"/>
      <c r="L12" s="1335"/>
      <c r="M12" s="1335"/>
      <c r="N12" s="1335"/>
      <c r="O12" s="1168"/>
      <c r="P12" s="265"/>
      <c r="Q12" s="265"/>
    </row>
    <row r="13" spans="1:17" ht="6" customHeight="1">
      <c r="A13" s="4"/>
      <c r="B13" s="4"/>
      <c r="C13" s="272"/>
      <c r="D13" s="272"/>
      <c r="E13" s="272"/>
      <c r="F13" s="272"/>
      <c r="G13" s="272"/>
      <c r="H13" s="272"/>
      <c r="I13" s="272"/>
      <c r="J13" s="272"/>
      <c r="K13" s="272"/>
      <c r="L13" s="272"/>
      <c r="M13" s="272"/>
      <c r="N13" s="272"/>
      <c r="O13" s="6"/>
      <c r="P13" s="265"/>
      <c r="Q13" s="265"/>
    </row>
    <row r="14" spans="1:17" ht="11.25">
      <c r="A14" s="991" t="s">
        <v>244</v>
      </c>
      <c r="B14" s="2"/>
      <c r="C14" s="296">
        <f>SUM(D14:O14)</f>
        <v>224</v>
      </c>
      <c r="D14" s="489">
        <v>2</v>
      </c>
      <c r="E14" s="489">
        <v>7</v>
      </c>
      <c r="F14" s="489">
        <v>1</v>
      </c>
      <c r="G14" s="489">
        <v>3</v>
      </c>
      <c r="H14" s="489">
        <v>20</v>
      </c>
      <c r="I14" s="489">
        <v>15</v>
      </c>
      <c r="J14" s="489">
        <v>122</v>
      </c>
      <c r="K14" s="489">
        <v>0</v>
      </c>
      <c r="L14" s="489">
        <v>0</v>
      </c>
      <c r="M14" s="489">
        <v>45</v>
      </c>
      <c r="N14" s="489">
        <v>9</v>
      </c>
      <c r="O14" s="489">
        <v>0</v>
      </c>
      <c r="P14" s="490"/>
      <c r="Q14" s="490"/>
    </row>
    <row r="15" spans="1:17" ht="4.5" customHeight="1">
      <c r="A15" s="991"/>
      <c r="B15" s="2"/>
      <c r="C15" s="296"/>
      <c r="D15" s="296"/>
      <c r="E15" s="296"/>
      <c r="F15" s="296"/>
      <c r="G15" s="296"/>
      <c r="H15" s="296"/>
      <c r="I15" s="296"/>
      <c r="J15" s="296"/>
      <c r="K15" s="296"/>
      <c r="L15" s="296"/>
      <c r="M15" s="296"/>
      <c r="N15" s="296"/>
      <c r="O15" s="296"/>
      <c r="P15" s="490"/>
      <c r="Q15" s="490"/>
    </row>
    <row r="16" spans="1:17" ht="11.25">
      <c r="A16" s="991" t="s">
        <v>763</v>
      </c>
      <c r="B16" s="2"/>
      <c r="C16" s="296">
        <f>SUM(D16:O16)</f>
        <v>316</v>
      </c>
      <c r="D16" s="489">
        <v>4</v>
      </c>
      <c r="E16" s="489">
        <v>21</v>
      </c>
      <c r="F16" s="489">
        <v>104</v>
      </c>
      <c r="G16" s="489">
        <v>52</v>
      </c>
      <c r="H16" s="489">
        <v>4</v>
      </c>
      <c r="I16" s="489">
        <v>3</v>
      </c>
      <c r="J16" s="489">
        <v>34</v>
      </c>
      <c r="K16" s="489">
        <v>1</v>
      </c>
      <c r="L16" s="489">
        <v>0</v>
      </c>
      <c r="M16" s="489">
        <v>0</v>
      </c>
      <c r="N16" s="489">
        <v>93</v>
      </c>
      <c r="O16" s="489">
        <v>0</v>
      </c>
      <c r="P16" s="490"/>
      <c r="Q16" s="490"/>
    </row>
    <row r="17" spans="1:17" ht="4.5" customHeight="1">
      <c r="A17" s="991"/>
      <c r="B17" s="2"/>
      <c r="C17" s="296"/>
      <c r="D17" s="296"/>
      <c r="E17" s="296"/>
      <c r="F17" s="296"/>
      <c r="G17" s="296"/>
      <c r="H17" s="296"/>
      <c r="I17" s="296"/>
      <c r="J17" s="296"/>
      <c r="K17" s="296"/>
      <c r="L17" s="296"/>
      <c r="M17" s="296"/>
      <c r="N17" s="296"/>
      <c r="O17" s="296"/>
      <c r="P17" s="490"/>
      <c r="Q17" s="490"/>
    </row>
    <row r="18" spans="1:17" ht="11.25">
      <c r="A18" s="604" t="s">
        <v>523</v>
      </c>
      <c r="B18" s="604"/>
      <c r="C18" s="491">
        <f aca="true" t="shared" si="0" ref="C18:O18">SUM(C14:C16)</f>
        <v>540</v>
      </c>
      <c r="D18" s="491">
        <f t="shared" si="0"/>
        <v>6</v>
      </c>
      <c r="E18" s="491">
        <f t="shared" si="0"/>
        <v>28</v>
      </c>
      <c r="F18" s="491">
        <f t="shared" si="0"/>
        <v>105</v>
      </c>
      <c r="G18" s="491">
        <f t="shared" si="0"/>
        <v>55</v>
      </c>
      <c r="H18" s="491">
        <f t="shared" si="0"/>
        <v>24</v>
      </c>
      <c r="I18" s="491">
        <f t="shared" si="0"/>
        <v>18</v>
      </c>
      <c r="J18" s="491">
        <f t="shared" si="0"/>
        <v>156</v>
      </c>
      <c r="K18" s="491">
        <f t="shared" si="0"/>
        <v>1</v>
      </c>
      <c r="L18" s="491">
        <f t="shared" si="0"/>
        <v>0</v>
      </c>
      <c r="M18" s="491">
        <f t="shared" si="0"/>
        <v>45</v>
      </c>
      <c r="N18" s="491">
        <f t="shared" si="0"/>
        <v>102</v>
      </c>
      <c r="O18" s="491">
        <f t="shared" si="0"/>
        <v>0</v>
      </c>
      <c r="P18" s="492"/>
      <c r="Q18" s="492"/>
    </row>
    <row r="19" spans="1:24" ht="6" customHeight="1">
      <c r="A19" s="47" t="s">
        <v>408</v>
      </c>
      <c r="B19" s="2"/>
      <c r="C19" s="9"/>
      <c r="D19" s="9"/>
      <c r="E19" s="9"/>
      <c r="F19" s="9"/>
      <c r="G19" s="9"/>
      <c r="H19" s="9"/>
      <c r="I19" s="9"/>
      <c r="J19" s="9"/>
      <c r="K19" s="9"/>
      <c r="L19" s="9"/>
      <c r="M19" s="2"/>
      <c r="N19" s="2"/>
      <c r="O19" s="2"/>
      <c r="P19"/>
      <c r="Q19"/>
      <c r="R19"/>
      <c r="S19"/>
      <c r="T19"/>
      <c r="U19"/>
      <c r="V19"/>
      <c r="W19"/>
      <c r="X19"/>
    </row>
    <row r="20" spans="1:15" ht="11.25">
      <c r="A20" s="1663" t="s">
        <v>245</v>
      </c>
      <c r="B20" s="1663"/>
      <c r="C20" s="1663"/>
      <c r="D20" s="1663"/>
      <c r="E20" s="1663"/>
      <c r="F20" s="1663"/>
      <c r="G20" s="1663"/>
      <c r="H20" s="1663"/>
      <c r="I20" s="1663"/>
      <c r="J20" s="1663"/>
      <c r="K20" s="1663"/>
      <c r="L20" s="1663"/>
      <c r="M20" s="1663"/>
      <c r="N20" s="1663"/>
      <c r="O20" s="1663"/>
    </row>
    <row r="21" spans="1:15" ht="8.25" customHeight="1">
      <c r="A21" s="2"/>
      <c r="B21" s="2"/>
      <c r="C21" s="2"/>
      <c r="D21" s="2"/>
      <c r="E21" s="2"/>
      <c r="F21" s="2"/>
      <c r="G21" s="2"/>
      <c r="H21" s="2"/>
      <c r="I21" s="2"/>
      <c r="J21" s="2"/>
      <c r="K21" s="2"/>
      <c r="L21" s="2"/>
      <c r="M21" s="2"/>
      <c r="N21" s="2"/>
      <c r="O21" s="2"/>
    </row>
    <row r="22" spans="1:15" ht="15" customHeight="1">
      <c r="A22" s="2"/>
      <c r="B22" s="2"/>
      <c r="C22" s="2"/>
      <c r="D22" s="2"/>
      <c r="E22" s="2"/>
      <c r="F22" s="2"/>
      <c r="G22" s="2"/>
      <c r="H22" s="2"/>
      <c r="I22" s="2"/>
      <c r="J22" s="2"/>
      <c r="K22" s="2"/>
      <c r="L22" s="2"/>
      <c r="M22" s="2"/>
      <c r="N22" s="2"/>
      <c r="O22" s="2"/>
    </row>
    <row r="23" spans="18:27" ht="15.75" customHeight="1">
      <c r="R23" s="1212" t="s">
        <v>270</v>
      </c>
      <c r="S23" s="1212"/>
      <c r="T23" s="1212"/>
      <c r="U23" s="1212"/>
      <c r="V23" s="1212"/>
      <c r="W23" s="1212"/>
      <c r="X23" s="1212"/>
      <c r="Y23" s="1212"/>
      <c r="Z23" s="1212"/>
      <c r="AA23" s="1212"/>
    </row>
    <row r="24" spans="18:27" ht="6" customHeight="1">
      <c r="R24" s="992"/>
      <c r="S24" s="992"/>
      <c r="T24" s="2"/>
      <c r="U24" s="2"/>
      <c r="V24" s="2"/>
      <c r="W24" s="2"/>
      <c r="X24" s="2"/>
      <c r="Y24" s="2"/>
      <c r="Z24" s="2"/>
      <c r="AA24" s="2"/>
    </row>
    <row r="25" spans="18:28" ht="12" customHeight="1">
      <c r="R25" s="1217" t="s">
        <v>246</v>
      </c>
      <c r="S25" s="1222"/>
      <c r="T25" s="1214" t="s">
        <v>247</v>
      </c>
      <c r="U25" s="1215"/>
      <c r="V25" s="1215"/>
      <c r="W25" s="1411"/>
      <c r="X25" s="1214" t="s">
        <v>248</v>
      </c>
      <c r="Y25" s="1215"/>
      <c r="Z25" s="1215"/>
      <c r="AA25" s="1215"/>
      <c r="AB25" s="265"/>
    </row>
    <row r="26" spans="18:28" ht="12" customHeight="1">
      <c r="R26" s="1223"/>
      <c r="S26" s="1224"/>
      <c r="T26" s="1172" t="s">
        <v>249</v>
      </c>
      <c r="U26" s="1227" t="s">
        <v>540</v>
      </c>
      <c r="V26" s="1217"/>
      <c r="W26" s="1411"/>
      <c r="X26" s="1230" t="s">
        <v>249</v>
      </c>
      <c r="Y26" s="1214" t="s">
        <v>540</v>
      </c>
      <c r="Z26" s="1215"/>
      <c r="AA26" s="1215"/>
      <c r="AB26" s="265"/>
    </row>
    <row r="27" spans="18:28" ht="12" customHeight="1">
      <c r="R27" s="1223"/>
      <c r="S27" s="1224"/>
      <c r="T27" s="1173"/>
      <c r="U27" s="1171" t="s">
        <v>250</v>
      </c>
      <c r="V27" s="1172"/>
      <c r="W27" s="1172" t="s">
        <v>251</v>
      </c>
      <c r="X27" s="1334"/>
      <c r="Y27" s="1230" t="s">
        <v>250</v>
      </c>
      <c r="Z27" s="1230" t="s">
        <v>251</v>
      </c>
      <c r="AA27" s="1171" t="s">
        <v>252</v>
      </c>
      <c r="AB27" s="265"/>
    </row>
    <row r="28" spans="18:28" ht="12.75" customHeight="1">
      <c r="R28" s="1219"/>
      <c r="S28" s="1225"/>
      <c r="T28" s="1168"/>
      <c r="U28" s="1168"/>
      <c r="V28" s="1169"/>
      <c r="W28" s="1169"/>
      <c r="X28" s="1335"/>
      <c r="Y28" s="1335"/>
      <c r="Z28" s="1335"/>
      <c r="AA28" s="1168"/>
      <c r="AB28" s="265"/>
    </row>
    <row r="29" spans="18:28" ht="10.5" customHeight="1">
      <c r="R29" s="4"/>
      <c r="S29" s="9"/>
      <c r="T29" s="8"/>
      <c r="U29" s="8"/>
      <c r="V29" s="8"/>
      <c r="W29" s="269"/>
      <c r="X29" s="269"/>
      <c r="Y29" s="269"/>
      <c r="Z29" s="269"/>
      <c r="AA29" s="269"/>
      <c r="AB29" s="265"/>
    </row>
    <row r="30" spans="18:28" ht="13.5" customHeight="1">
      <c r="R30" s="1343" t="s">
        <v>271</v>
      </c>
      <c r="S30" s="1343"/>
      <c r="T30" s="1343"/>
      <c r="U30" s="1343"/>
      <c r="V30" s="1343"/>
      <c r="W30" s="1343"/>
      <c r="X30" s="1343"/>
      <c r="Y30" s="1343"/>
      <c r="Z30" s="1343"/>
      <c r="AA30" s="1343"/>
      <c r="AB30" s="265"/>
    </row>
    <row r="31" spans="18:28" ht="10.5" customHeight="1">
      <c r="R31" s="2"/>
      <c r="S31" s="2"/>
      <c r="T31" s="9"/>
      <c r="U31" s="2"/>
      <c r="V31" s="2"/>
      <c r="W31" s="2"/>
      <c r="X31" s="2"/>
      <c r="Y31" s="2"/>
      <c r="Z31" s="2"/>
      <c r="AA31" s="2"/>
      <c r="AB31" s="265"/>
    </row>
    <row r="32" spans="18:27" ht="4.5" customHeight="1">
      <c r="R32" s="993"/>
      <c r="S32" s="993"/>
      <c r="T32" s="296"/>
      <c r="U32" s="296"/>
      <c r="V32" s="495"/>
      <c r="W32" s="994"/>
      <c r="X32" s="296"/>
      <c r="Y32" s="296"/>
      <c r="Z32" s="296"/>
      <c r="AA32" s="296"/>
    </row>
    <row r="33" spans="18:27" ht="11.25">
      <c r="R33" s="993" t="s">
        <v>253</v>
      </c>
      <c r="S33" s="993"/>
      <c r="T33" s="296">
        <v>1310</v>
      </c>
      <c r="U33" s="60">
        <v>1182</v>
      </c>
      <c r="V33" s="495"/>
      <c r="W33" s="994">
        <v>3</v>
      </c>
      <c r="X33" s="296">
        <v>596</v>
      </c>
      <c r="Y33" s="296">
        <v>76</v>
      </c>
      <c r="Z33" s="296">
        <v>179</v>
      </c>
      <c r="AA33" s="296">
        <v>161</v>
      </c>
    </row>
    <row r="34" spans="18:27" ht="4.5" customHeight="1">
      <c r="R34" s="993"/>
      <c r="S34" s="993"/>
      <c r="T34" s="296"/>
      <c r="U34" s="296"/>
      <c r="V34" s="495"/>
      <c r="W34" s="994"/>
      <c r="X34" s="296"/>
      <c r="Y34" s="296"/>
      <c r="Z34" s="296"/>
      <c r="AA34" s="296"/>
    </row>
    <row r="35" spans="18:27" ht="11.25">
      <c r="R35" s="993" t="s">
        <v>254</v>
      </c>
      <c r="S35" s="993"/>
      <c r="T35" s="296">
        <v>1329</v>
      </c>
      <c r="U35" s="60">
        <v>1202</v>
      </c>
      <c r="V35" s="495"/>
      <c r="W35" s="994">
        <v>3</v>
      </c>
      <c r="X35" s="296">
        <v>573</v>
      </c>
      <c r="Y35" s="296">
        <v>78</v>
      </c>
      <c r="Z35" s="296">
        <v>178</v>
      </c>
      <c r="AA35" s="296">
        <v>139</v>
      </c>
    </row>
    <row r="36" spans="18:27" ht="4.5" customHeight="1">
      <c r="R36" s="995"/>
      <c r="S36" s="993"/>
      <c r="T36" s="296"/>
      <c r="U36" s="296"/>
      <c r="V36" s="495"/>
      <c r="W36" s="994"/>
      <c r="X36" s="296"/>
      <c r="Y36" s="296"/>
      <c r="Z36" s="296"/>
      <c r="AA36" s="296"/>
    </row>
    <row r="37" spans="18:27" ht="11.25">
      <c r="R37" s="996" t="s">
        <v>272</v>
      </c>
      <c r="S37" s="993"/>
      <c r="T37" s="296">
        <v>1329</v>
      </c>
      <c r="U37" s="60">
        <v>1191</v>
      </c>
      <c r="V37" s="495"/>
      <c r="W37" s="994">
        <v>3</v>
      </c>
      <c r="X37" s="296">
        <v>734</v>
      </c>
      <c r="Y37" s="296">
        <v>107</v>
      </c>
      <c r="Z37" s="296">
        <v>276</v>
      </c>
      <c r="AA37" s="296">
        <v>167</v>
      </c>
    </row>
    <row r="38" spans="18:27" ht="4.5" customHeight="1">
      <c r="R38" s="995"/>
      <c r="S38" s="995"/>
      <c r="T38" s="296"/>
      <c r="U38" s="296"/>
      <c r="V38" s="495"/>
      <c r="W38" s="994"/>
      <c r="X38" s="296"/>
      <c r="Y38" s="296"/>
      <c r="Z38" s="296"/>
      <c r="AA38" s="296"/>
    </row>
    <row r="39" spans="18:27" ht="11.25">
      <c r="R39" s="993" t="s">
        <v>255</v>
      </c>
      <c r="S39" s="997"/>
      <c r="T39" s="296">
        <v>1356</v>
      </c>
      <c r="U39" s="60">
        <v>1209</v>
      </c>
      <c r="V39" s="495"/>
      <c r="W39" s="994">
        <v>3</v>
      </c>
      <c r="X39" s="296">
        <v>768</v>
      </c>
      <c r="Y39" s="296">
        <v>110</v>
      </c>
      <c r="Z39" s="296">
        <v>293</v>
      </c>
      <c r="AA39" s="296">
        <v>185</v>
      </c>
    </row>
    <row r="40" spans="18:27" ht="4.5" customHeight="1">
      <c r="R40" s="993"/>
      <c r="S40" s="995"/>
      <c r="T40" s="296"/>
      <c r="U40" s="296"/>
      <c r="V40" s="495"/>
      <c r="W40" s="994"/>
      <c r="X40" s="296"/>
      <c r="Y40" s="296"/>
      <c r="Z40" s="296"/>
      <c r="AA40" s="296"/>
    </row>
    <row r="41" spans="18:27" ht="11.25" customHeight="1">
      <c r="R41" s="993" t="s">
        <v>256</v>
      </c>
      <c r="S41" s="993"/>
      <c r="T41" s="296">
        <v>1382</v>
      </c>
      <c r="U41" s="60">
        <v>1246</v>
      </c>
      <c r="V41" s="495"/>
      <c r="W41" s="994">
        <v>3</v>
      </c>
      <c r="X41" s="296">
        <v>762</v>
      </c>
      <c r="Y41" s="296">
        <v>116</v>
      </c>
      <c r="Z41" s="296">
        <v>283</v>
      </c>
      <c r="AA41" s="296">
        <v>183</v>
      </c>
    </row>
    <row r="42" spans="18:27" ht="4.5" customHeight="1">
      <c r="R42" s="993"/>
      <c r="S42" s="993"/>
      <c r="T42" s="296"/>
      <c r="U42" s="296"/>
      <c r="V42" s="495"/>
      <c r="W42" s="994"/>
      <c r="X42" s="296"/>
      <c r="Y42" s="296"/>
      <c r="Z42" s="296"/>
      <c r="AA42" s="296"/>
    </row>
    <row r="43" spans="18:27" ht="11.25">
      <c r="R43" s="993" t="s">
        <v>257</v>
      </c>
      <c r="S43" s="993"/>
      <c r="T43" s="296">
        <v>1402</v>
      </c>
      <c r="U43" s="60">
        <v>1266</v>
      </c>
      <c r="V43" s="495"/>
      <c r="W43" s="994">
        <v>3</v>
      </c>
      <c r="X43" s="296">
        <v>775</v>
      </c>
      <c r="Y43" s="296">
        <v>120</v>
      </c>
      <c r="Z43" s="296">
        <v>274</v>
      </c>
      <c r="AA43" s="296">
        <v>208</v>
      </c>
    </row>
    <row r="44" spans="18:27" ht="4.5" customHeight="1">
      <c r="R44" s="993"/>
      <c r="S44" s="993"/>
      <c r="T44" s="296"/>
      <c r="U44" s="296"/>
      <c r="V44" s="495"/>
      <c r="W44" s="994"/>
      <c r="X44" s="296"/>
      <c r="Y44" s="296"/>
      <c r="Z44" s="296"/>
      <c r="AA44" s="296"/>
    </row>
    <row r="45" spans="18:27" ht="11.25">
      <c r="R45" s="993" t="s">
        <v>258</v>
      </c>
      <c r="S45" s="993"/>
      <c r="T45" s="296">
        <v>1412</v>
      </c>
      <c r="U45" s="60">
        <v>1297</v>
      </c>
      <c r="V45" s="495"/>
      <c r="W45" s="994">
        <v>3</v>
      </c>
      <c r="X45" s="296">
        <v>780</v>
      </c>
      <c r="Y45" s="296">
        <v>122</v>
      </c>
      <c r="Z45" s="296">
        <v>266</v>
      </c>
      <c r="AA45" s="296">
        <v>220</v>
      </c>
    </row>
    <row r="46" spans="18:27" ht="4.5" customHeight="1">
      <c r="R46" s="993"/>
      <c r="S46" s="993"/>
      <c r="T46" s="296"/>
      <c r="U46" s="296"/>
      <c r="V46" s="495"/>
      <c r="W46" s="994"/>
      <c r="X46" s="296"/>
      <c r="Y46" s="296"/>
      <c r="Z46" s="296"/>
      <c r="AA46" s="296"/>
    </row>
    <row r="47" spans="18:27" ht="12" customHeight="1">
      <c r="R47" s="993" t="s">
        <v>259</v>
      </c>
      <c r="S47" s="993"/>
      <c r="T47" s="296">
        <v>1463</v>
      </c>
      <c r="U47" s="60">
        <v>1336</v>
      </c>
      <c r="V47" s="495"/>
      <c r="W47" s="994">
        <v>3</v>
      </c>
      <c r="X47" s="296">
        <v>816</v>
      </c>
      <c r="Y47" s="296">
        <v>124</v>
      </c>
      <c r="Z47" s="296">
        <v>277</v>
      </c>
      <c r="AA47" s="296">
        <v>239</v>
      </c>
    </row>
    <row r="48" spans="18:27" ht="4.5" customHeight="1">
      <c r="R48" s="993"/>
      <c r="S48" s="993"/>
      <c r="T48" s="296"/>
      <c r="U48" s="296"/>
      <c r="V48" s="495"/>
      <c r="W48" s="994"/>
      <c r="X48" s="296"/>
      <c r="Y48" s="296"/>
      <c r="Z48" s="296"/>
      <c r="AA48" s="296"/>
    </row>
    <row r="49" spans="18:27" ht="11.25">
      <c r="R49" s="993" t="s">
        <v>260</v>
      </c>
      <c r="S49" s="993"/>
      <c r="T49" s="296">
        <v>1528</v>
      </c>
      <c r="U49" s="60">
        <v>1407</v>
      </c>
      <c r="V49" s="495"/>
      <c r="W49" s="994">
        <v>3</v>
      </c>
      <c r="X49" s="296">
        <v>862</v>
      </c>
      <c r="Y49" s="296">
        <v>131</v>
      </c>
      <c r="Z49" s="296">
        <v>287</v>
      </c>
      <c r="AA49" s="296">
        <v>261</v>
      </c>
    </row>
    <row r="50" spans="18:27" ht="5.25" customHeight="1">
      <c r="R50" s="993"/>
      <c r="S50" s="993"/>
      <c r="T50" s="296"/>
      <c r="U50" s="296"/>
      <c r="V50" s="495"/>
      <c r="W50" s="994"/>
      <c r="X50" s="296"/>
      <c r="Y50" s="296"/>
      <c r="Z50" s="296"/>
      <c r="AA50" s="296"/>
    </row>
    <row r="51" spans="18:27" ht="11.25">
      <c r="R51" s="993" t="s">
        <v>261</v>
      </c>
      <c r="S51" s="993"/>
      <c r="T51" s="296">
        <v>1631</v>
      </c>
      <c r="U51" s="60">
        <v>1500</v>
      </c>
      <c r="V51" s="495"/>
      <c r="W51" s="994">
        <v>3</v>
      </c>
      <c r="X51" s="296">
        <v>927</v>
      </c>
      <c r="Y51" s="296">
        <v>144</v>
      </c>
      <c r="Z51" s="296">
        <v>304</v>
      </c>
      <c r="AA51" s="296">
        <v>280</v>
      </c>
    </row>
    <row r="52" spans="18:27" ht="4.5" customHeight="1">
      <c r="R52" s="993"/>
      <c r="S52" s="993"/>
      <c r="T52" s="296"/>
      <c r="U52" s="296"/>
      <c r="V52" s="495"/>
      <c r="W52" s="994"/>
      <c r="X52" s="296"/>
      <c r="Y52" s="296"/>
      <c r="Z52" s="296"/>
      <c r="AA52" s="296"/>
    </row>
    <row r="53" spans="18:27" ht="11.25">
      <c r="R53" s="993" t="s">
        <v>262</v>
      </c>
      <c r="S53" s="993"/>
      <c r="T53" s="296">
        <v>1735</v>
      </c>
      <c r="U53" s="60">
        <v>1601</v>
      </c>
      <c r="V53" s="495"/>
      <c r="W53" s="994">
        <v>4</v>
      </c>
      <c r="X53" s="296">
        <v>1011</v>
      </c>
      <c r="Y53" s="296">
        <v>155</v>
      </c>
      <c r="Z53" s="296">
        <v>311</v>
      </c>
      <c r="AA53" s="296">
        <v>330</v>
      </c>
    </row>
    <row r="54" spans="18:27" ht="4.5" customHeight="1">
      <c r="R54" s="993"/>
      <c r="S54" s="993"/>
      <c r="T54" s="296"/>
      <c r="U54" s="296"/>
      <c r="V54" s="495"/>
      <c r="W54" s="994"/>
      <c r="X54" s="296"/>
      <c r="Y54" s="296"/>
      <c r="Z54" s="296"/>
      <c r="AA54" s="296"/>
    </row>
    <row r="55" spans="18:27" ht="11.25">
      <c r="R55" s="993" t="s">
        <v>263</v>
      </c>
      <c r="S55" s="993"/>
      <c r="T55" s="577">
        <v>1810</v>
      </c>
      <c r="U55" s="60">
        <v>1673</v>
      </c>
      <c r="V55" s="998"/>
      <c r="W55" s="999">
        <v>4</v>
      </c>
      <c r="X55" s="577">
        <v>1070</v>
      </c>
      <c r="Y55" s="577">
        <v>159</v>
      </c>
      <c r="Z55" s="577">
        <v>311</v>
      </c>
      <c r="AA55" s="577">
        <v>369</v>
      </c>
    </row>
    <row r="56" spans="18:27" ht="4.5" customHeight="1">
      <c r="R56" s="993"/>
      <c r="S56" s="993"/>
      <c r="T56" s="577"/>
      <c r="U56" s="577"/>
      <c r="V56" s="998"/>
      <c r="W56" s="999"/>
      <c r="X56" s="577"/>
      <c r="Y56" s="577"/>
      <c r="Z56" s="577"/>
      <c r="AA56" s="577"/>
    </row>
    <row r="57" spans="18:27" ht="12.75" customHeight="1">
      <c r="R57" s="993" t="s">
        <v>917</v>
      </c>
      <c r="S57" s="993"/>
      <c r="T57" s="577">
        <v>1850</v>
      </c>
      <c r="U57" s="60">
        <v>1708</v>
      </c>
      <c r="V57" s="998"/>
      <c r="W57" s="999">
        <v>4</v>
      </c>
      <c r="X57" s="577">
        <v>1100</v>
      </c>
      <c r="Y57" s="577">
        <v>161</v>
      </c>
      <c r="Z57" s="577">
        <v>312</v>
      </c>
      <c r="AA57" s="577">
        <v>390</v>
      </c>
    </row>
    <row r="58" spans="18:27" ht="4.5" customHeight="1">
      <c r="R58" s="993"/>
      <c r="S58" s="993"/>
      <c r="T58" s="577"/>
      <c r="U58" s="577"/>
      <c r="V58" s="998"/>
      <c r="W58" s="999"/>
      <c r="X58" s="577"/>
      <c r="Y58" s="577"/>
      <c r="Z58" s="577"/>
      <c r="AA58" s="577"/>
    </row>
    <row r="59" spans="18:27" ht="11.25">
      <c r="R59" s="993" t="s">
        <v>916</v>
      </c>
      <c r="S59" s="993"/>
      <c r="T59" s="577">
        <v>1941</v>
      </c>
      <c r="U59" s="60">
        <v>1796</v>
      </c>
      <c r="V59" s="998"/>
      <c r="W59" s="999">
        <v>5</v>
      </c>
      <c r="X59" s="577">
        <v>1151</v>
      </c>
      <c r="Y59" s="577">
        <v>167</v>
      </c>
      <c r="Z59" s="577">
        <v>318</v>
      </c>
      <c r="AA59" s="577">
        <v>424</v>
      </c>
    </row>
    <row r="60" spans="18:27" ht="5.25" customHeight="1">
      <c r="R60" s="1000"/>
      <c r="S60" s="993"/>
      <c r="T60" s="577"/>
      <c r="U60" s="577"/>
      <c r="V60" s="998"/>
      <c r="W60" s="998"/>
      <c r="X60" s="998"/>
      <c r="Y60" s="998"/>
      <c r="Z60" s="998"/>
      <c r="AA60" s="999"/>
    </row>
    <row r="61" spans="18:27" ht="11.25">
      <c r="R61" s="1000" t="s">
        <v>915</v>
      </c>
      <c r="S61" s="993"/>
      <c r="T61" s="577">
        <v>1988</v>
      </c>
      <c r="U61" s="60">
        <v>1843</v>
      </c>
      <c r="V61" s="998"/>
      <c r="W61" s="998">
        <v>5</v>
      </c>
      <c r="X61" s="998">
        <v>1164</v>
      </c>
      <c r="Y61" s="998">
        <v>168</v>
      </c>
      <c r="Z61" s="998">
        <v>325</v>
      </c>
      <c r="AA61" s="999">
        <v>424</v>
      </c>
    </row>
    <row r="62" spans="18:27" ht="4.5" customHeight="1">
      <c r="R62" s="1000"/>
      <c r="S62" s="1000"/>
      <c r="T62" s="1001"/>
      <c r="U62" s="577"/>
      <c r="V62" s="998"/>
      <c r="W62" s="998"/>
      <c r="X62" s="1001"/>
      <c r="Y62" s="1001"/>
      <c r="Z62" s="1001"/>
      <c r="AA62" s="999"/>
    </row>
    <row r="63" spans="18:27" ht="11.25">
      <c r="R63" s="1000" t="s">
        <v>914</v>
      </c>
      <c r="S63" s="1000"/>
      <c r="T63" s="1001">
        <v>2013</v>
      </c>
      <c r="U63" s="60">
        <v>1861</v>
      </c>
      <c r="V63" s="998"/>
      <c r="W63" s="998">
        <v>5</v>
      </c>
      <c r="X63" s="1001">
        <v>1180</v>
      </c>
      <c r="Y63" s="1001">
        <v>170</v>
      </c>
      <c r="Z63" s="1001">
        <v>337</v>
      </c>
      <c r="AA63" s="999">
        <v>425</v>
      </c>
    </row>
    <row r="64" spans="18:27" ht="4.5" customHeight="1">
      <c r="R64" s="1000"/>
      <c r="S64" s="1000"/>
      <c r="T64" s="577"/>
      <c r="U64" s="577"/>
      <c r="V64" s="998"/>
      <c r="W64" s="999"/>
      <c r="X64" s="577"/>
      <c r="Y64" s="577"/>
      <c r="Z64" s="577"/>
      <c r="AA64" s="577"/>
    </row>
    <row r="65" spans="18:27" ht="11.25">
      <c r="R65" s="1000" t="s">
        <v>913</v>
      </c>
      <c r="S65" s="1002"/>
      <c r="T65" s="577">
        <v>2045</v>
      </c>
      <c r="U65" s="60">
        <v>1886</v>
      </c>
      <c r="V65" s="998"/>
      <c r="W65" s="999">
        <v>5</v>
      </c>
      <c r="X65" s="577">
        <v>1184</v>
      </c>
      <c r="Y65" s="577">
        <v>171</v>
      </c>
      <c r="Z65" s="577">
        <v>342</v>
      </c>
      <c r="AA65" s="577">
        <v>419</v>
      </c>
    </row>
    <row r="66" spans="18:27" ht="4.5" customHeight="1">
      <c r="R66" s="1003"/>
      <c r="S66" s="1000"/>
      <c r="T66" s="577"/>
      <c r="U66" s="577"/>
      <c r="V66" s="998"/>
      <c r="W66" s="999"/>
      <c r="X66" s="577"/>
      <c r="Y66" s="1001"/>
      <c r="Z66" s="577"/>
      <c r="AA66" s="577"/>
    </row>
    <row r="67" spans="18:27" ht="11.25">
      <c r="R67" s="1000" t="s">
        <v>912</v>
      </c>
      <c r="S67" s="1000"/>
      <c r="T67" s="577">
        <v>2085</v>
      </c>
      <c r="U67" s="60">
        <v>1918</v>
      </c>
      <c r="V67" s="998"/>
      <c r="W67" s="999">
        <v>5</v>
      </c>
      <c r="X67" s="577">
        <v>1187</v>
      </c>
      <c r="Y67" s="1001">
        <v>177</v>
      </c>
      <c r="Z67" s="577">
        <v>347</v>
      </c>
      <c r="AA67" s="577">
        <v>410</v>
      </c>
    </row>
    <row r="68" spans="18:27" ht="5.25" customHeight="1">
      <c r="R68" s="2"/>
      <c r="S68" s="1003"/>
      <c r="T68" s="577"/>
      <c r="U68" s="577"/>
      <c r="V68" s="998"/>
      <c r="W68" s="999"/>
      <c r="X68" s="577"/>
      <c r="Y68" s="1001"/>
      <c r="Z68" s="577"/>
      <c r="AA68" s="577"/>
    </row>
    <row r="69" spans="18:27" ht="11.25">
      <c r="R69" s="1000" t="s">
        <v>911</v>
      </c>
      <c r="S69" s="1004"/>
      <c r="T69" s="577">
        <v>2129</v>
      </c>
      <c r="U69" s="60">
        <v>1937</v>
      </c>
      <c r="V69" s="998"/>
      <c r="W69" s="999">
        <v>5</v>
      </c>
      <c r="X69" s="577">
        <v>1193</v>
      </c>
      <c r="Y69" s="1001">
        <v>181</v>
      </c>
      <c r="Z69" s="577">
        <v>361</v>
      </c>
      <c r="AA69" s="577">
        <v>392</v>
      </c>
    </row>
    <row r="70" spans="18:27" ht="4.5" customHeight="1">
      <c r="R70" s="2"/>
      <c r="S70" s="1003"/>
      <c r="T70" s="577"/>
      <c r="U70" s="577"/>
      <c r="V70" s="998"/>
      <c r="W70" s="999"/>
      <c r="X70" s="577"/>
      <c r="Y70" s="1001"/>
      <c r="Z70" s="577"/>
      <c r="AA70" s="577"/>
    </row>
    <row r="71" spans="18:27" ht="11.25">
      <c r="R71" s="1000" t="s">
        <v>910</v>
      </c>
      <c r="S71" s="1005"/>
      <c r="T71" s="577">
        <v>2155</v>
      </c>
      <c r="U71" s="60">
        <v>1952</v>
      </c>
      <c r="V71" s="998"/>
      <c r="W71" s="999">
        <v>5</v>
      </c>
      <c r="X71" s="577">
        <v>1225</v>
      </c>
      <c r="Y71" s="1001">
        <v>181</v>
      </c>
      <c r="Z71" s="577">
        <v>385</v>
      </c>
      <c r="AA71" s="577">
        <v>395</v>
      </c>
    </row>
    <row r="72" spans="18:27" ht="4.5" customHeight="1">
      <c r="R72" s="1004"/>
      <c r="S72" s="1003"/>
      <c r="T72" s="577"/>
      <c r="U72" s="577"/>
      <c r="V72" s="998"/>
      <c r="W72" s="999"/>
      <c r="X72" s="577"/>
      <c r="Y72" s="1001"/>
      <c r="Z72" s="577"/>
      <c r="AA72" s="577"/>
    </row>
    <row r="73" spans="18:27" ht="11.25">
      <c r="R73" s="1000" t="s">
        <v>909</v>
      </c>
      <c r="S73" s="1005"/>
      <c r="T73" s="577">
        <v>2218</v>
      </c>
      <c r="U73" s="60">
        <v>1991</v>
      </c>
      <c r="V73" s="998"/>
      <c r="W73" s="999">
        <v>6</v>
      </c>
      <c r="X73" s="577">
        <v>1239</v>
      </c>
      <c r="Y73" s="1001">
        <v>186</v>
      </c>
      <c r="Z73" s="577">
        <v>394</v>
      </c>
      <c r="AA73" s="577">
        <v>389</v>
      </c>
    </row>
    <row r="74" spans="18:27" ht="4.5" customHeight="1">
      <c r="R74" s="1004"/>
      <c r="S74" s="1003"/>
      <c r="T74" s="577"/>
      <c r="U74" s="577"/>
      <c r="V74" s="998"/>
      <c r="W74" s="999"/>
      <c r="X74" s="577"/>
      <c r="Y74" s="1001"/>
      <c r="Z74" s="577"/>
      <c r="AA74" s="577"/>
    </row>
    <row r="75" spans="18:27" ht="11.25">
      <c r="R75" s="1000" t="s">
        <v>908</v>
      </c>
      <c r="S75" s="1005"/>
      <c r="T75" s="577">
        <v>2206</v>
      </c>
      <c r="U75" s="60">
        <v>2025</v>
      </c>
      <c r="V75" s="998"/>
      <c r="W75" s="999">
        <v>6</v>
      </c>
      <c r="X75" s="577">
        <v>1215</v>
      </c>
      <c r="Y75" s="1001">
        <v>192</v>
      </c>
      <c r="Z75" s="577">
        <v>391</v>
      </c>
      <c r="AA75" s="577">
        <v>356</v>
      </c>
    </row>
    <row r="76" spans="18:27" ht="4.5" customHeight="1">
      <c r="R76" s="1004"/>
      <c r="S76" s="1003"/>
      <c r="T76" s="577"/>
      <c r="U76" s="577"/>
      <c r="V76" s="998"/>
      <c r="W76" s="999"/>
      <c r="X76" s="577"/>
      <c r="Y76" s="1001"/>
      <c r="Z76" s="577"/>
      <c r="AA76" s="577"/>
    </row>
    <row r="77" spans="18:27" ht="11.25">
      <c r="R77" s="1000" t="s">
        <v>907</v>
      </c>
      <c r="S77" s="1005"/>
      <c r="T77" s="577">
        <v>2154</v>
      </c>
      <c r="U77" s="60">
        <v>2017</v>
      </c>
      <c r="V77" s="1006" t="s">
        <v>420</v>
      </c>
      <c r="W77" s="999">
        <v>7</v>
      </c>
      <c r="X77" s="577">
        <v>1181</v>
      </c>
      <c r="Y77" s="1001">
        <v>192</v>
      </c>
      <c r="Z77" s="577">
        <v>396</v>
      </c>
      <c r="AA77" s="577">
        <v>317</v>
      </c>
    </row>
    <row r="78" spans="18:27" ht="4.5" customHeight="1">
      <c r="R78" s="2"/>
      <c r="S78" s="1007"/>
      <c r="T78" s="40"/>
      <c r="U78" s="6"/>
      <c r="V78" s="48"/>
      <c r="W78" s="48"/>
      <c r="X78" s="40"/>
      <c r="Y78" s="40"/>
      <c r="Z78" s="48"/>
      <c r="AA78" s="2"/>
    </row>
    <row r="79" spans="18:27" ht="11.25">
      <c r="R79" s="1000" t="s">
        <v>904</v>
      </c>
      <c r="S79" s="1008"/>
      <c r="T79" s="577">
        <v>2154</v>
      </c>
      <c r="U79" s="60">
        <v>2006</v>
      </c>
      <c r="V79" s="998"/>
      <c r="W79" s="999">
        <v>7</v>
      </c>
      <c r="X79" s="577">
        <v>1199</v>
      </c>
      <c r="Y79" s="577">
        <v>188</v>
      </c>
      <c r="Z79" s="577">
        <v>414</v>
      </c>
      <c r="AA79" s="577">
        <v>312</v>
      </c>
    </row>
    <row r="80" spans="18:27" ht="4.5" customHeight="1">
      <c r="R80" s="2"/>
      <c r="S80" s="1007"/>
      <c r="T80" s="40"/>
      <c r="U80" s="6"/>
      <c r="V80" s="48"/>
      <c r="W80" s="48"/>
      <c r="X80" s="40"/>
      <c r="Y80" s="40"/>
      <c r="Z80" s="48"/>
      <c r="AA80" s="2"/>
    </row>
    <row r="81" spans="18:27" ht="11.25">
      <c r="R81" s="1000" t="s">
        <v>264</v>
      </c>
      <c r="S81" s="1008"/>
      <c r="T81" s="577">
        <v>2186</v>
      </c>
      <c r="U81" s="60">
        <v>2020</v>
      </c>
      <c r="V81" s="998"/>
      <c r="W81" s="999">
        <v>7</v>
      </c>
      <c r="X81" s="577">
        <v>1262</v>
      </c>
      <c r="Y81" s="577">
        <v>190</v>
      </c>
      <c r="Z81" s="577">
        <v>446</v>
      </c>
      <c r="AA81" s="577">
        <v>340</v>
      </c>
    </row>
    <row r="82" spans="18:27" ht="4.5" customHeight="1">
      <c r="R82" s="2"/>
      <c r="S82" s="1007"/>
      <c r="T82" s="40"/>
      <c r="U82" s="6"/>
      <c r="V82" s="48"/>
      <c r="W82" s="48"/>
      <c r="X82" s="40"/>
      <c r="Y82" s="40"/>
      <c r="Z82" s="48"/>
      <c r="AA82" s="2"/>
    </row>
    <row r="83" spans="18:27" ht="11.25">
      <c r="R83" s="1000" t="s">
        <v>265</v>
      </c>
      <c r="S83" s="1008"/>
      <c r="T83" s="578">
        <v>2217</v>
      </c>
      <c r="U83" s="609">
        <v>2020</v>
      </c>
      <c r="V83" s="998"/>
      <c r="W83" s="1009">
        <v>6</v>
      </c>
      <c r="X83" s="578">
        <v>1296</v>
      </c>
      <c r="Y83" s="578">
        <v>188</v>
      </c>
      <c r="Z83" s="578">
        <v>443</v>
      </c>
      <c r="AA83" s="578">
        <v>366</v>
      </c>
    </row>
    <row r="84" spans="18:27" ht="4.5" customHeight="1">
      <c r="R84" s="2"/>
      <c r="S84" s="1007"/>
      <c r="T84" s="40"/>
      <c r="U84" s="6"/>
      <c r="V84" s="48"/>
      <c r="W84" s="48"/>
      <c r="X84" s="40"/>
      <c r="Y84" s="40"/>
      <c r="Z84" s="48"/>
      <c r="AA84" s="2"/>
    </row>
    <row r="85" spans="18:27" ht="11.25" customHeight="1">
      <c r="R85" s="1000" t="s">
        <v>266</v>
      </c>
      <c r="S85" s="1008"/>
      <c r="T85" s="578">
        <v>2232</v>
      </c>
      <c r="U85" s="609">
        <v>2024</v>
      </c>
      <c r="V85" s="998"/>
      <c r="W85" s="1009">
        <v>7</v>
      </c>
      <c r="X85" s="578">
        <v>1367</v>
      </c>
      <c r="Y85" s="578">
        <v>196</v>
      </c>
      <c r="Z85" s="578">
        <v>476</v>
      </c>
      <c r="AA85" s="578">
        <v>385</v>
      </c>
    </row>
    <row r="86" spans="18:27" ht="4.5" customHeight="1">
      <c r="R86" s="2"/>
      <c r="S86" s="1007"/>
      <c r="T86" s="6"/>
      <c r="U86" s="6"/>
      <c r="V86" s="48"/>
      <c r="W86" s="9"/>
      <c r="X86" s="6"/>
      <c r="Y86" s="6"/>
      <c r="Z86" s="48"/>
      <c r="AA86" s="2"/>
    </row>
    <row r="87" spans="18:27" ht="11.25">
      <c r="R87" s="1000" t="s">
        <v>267</v>
      </c>
      <c r="S87" s="1008"/>
      <c r="T87" s="578">
        <v>2171</v>
      </c>
      <c r="U87" s="609">
        <v>2047</v>
      </c>
      <c r="V87" s="998"/>
      <c r="W87" s="1009">
        <v>11</v>
      </c>
      <c r="X87" s="578">
        <v>1503</v>
      </c>
      <c r="Y87" s="578">
        <v>204</v>
      </c>
      <c r="Z87" s="578">
        <v>486</v>
      </c>
      <c r="AA87" s="578">
        <v>479</v>
      </c>
    </row>
    <row r="88" spans="18:27" ht="6" customHeight="1">
      <c r="R88" s="47" t="s">
        <v>408</v>
      </c>
      <c r="S88" s="1010"/>
      <c r="T88" s="9"/>
      <c r="U88" s="9"/>
      <c r="V88" s="9"/>
      <c r="W88" s="9"/>
      <c r="X88" s="9"/>
      <c r="Y88" s="9"/>
      <c r="Z88" s="9"/>
      <c r="AA88" s="9"/>
    </row>
    <row r="89" spans="18:27" ht="11.25">
      <c r="R89" s="1344" t="s">
        <v>268</v>
      </c>
      <c r="S89" s="1344"/>
      <c r="T89" s="1344"/>
      <c r="U89" s="1344"/>
      <c r="V89" s="1344"/>
      <c r="W89" s="1344"/>
      <c r="X89" s="1344"/>
      <c r="Y89" s="1344"/>
      <c r="Z89" s="1344"/>
      <c r="AA89" s="1344"/>
    </row>
    <row r="90" spans="18:27" ht="11.25">
      <c r="R90" s="1344"/>
      <c r="S90" s="1344"/>
      <c r="T90" s="1344"/>
      <c r="U90" s="1344"/>
      <c r="V90" s="1344"/>
      <c r="W90" s="1344"/>
      <c r="X90" s="1344"/>
      <c r="Y90" s="1344"/>
      <c r="Z90" s="1344"/>
      <c r="AA90" s="1344"/>
    </row>
    <row r="91" spans="18:27" ht="14.25" customHeight="1">
      <c r="R91" s="1344"/>
      <c r="S91" s="1344"/>
      <c r="T91" s="1344"/>
      <c r="U91" s="1344"/>
      <c r="V91" s="1344"/>
      <c r="W91" s="1344"/>
      <c r="X91" s="1344"/>
      <c r="Y91" s="1344"/>
      <c r="Z91" s="1344"/>
      <c r="AA91" s="1344"/>
    </row>
    <row r="92" spans="18:27" ht="11.25">
      <c r="R92" s="2" t="s">
        <v>269</v>
      </c>
      <c r="S92" s="2"/>
      <c r="T92" s="2"/>
      <c r="U92" s="2"/>
      <c r="V92" s="2"/>
      <c r="W92" s="2"/>
      <c r="X92" s="2"/>
      <c r="Y92" s="2"/>
      <c r="Z92" s="9"/>
      <c r="AA92" s="2"/>
    </row>
  </sheetData>
  <sheetProtection/>
  <mergeCells count="32">
    <mergeCell ref="T25:W25"/>
    <mergeCell ref="R89:AA91"/>
    <mergeCell ref="W27:W28"/>
    <mergeCell ref="X26:X28"/>
    <mergeCell ref="T26:T28"/>
    <mergeCell ref="Y26:AA26"/>
    <mergeCell ref="R25:S28"/>
    <mergeCell ref="U27:V28"/>
    <mergeCell ref="A3:O3"/>
    <mergeCell ref="Y27:Y28"/>
    <mergeCell ref="Z27:Z28"/>
    <mergeCell ref="AA27:AA28"/>
    <mergeCell ref="A20:O20"/>
    <mergeCell ref="N7:N12"/>
    <mergeCell ref="O7:O12"/>
    <mergeCell ref="D5:O6"/>
    <mergeCell ref="A5:B12"/>
    <mergeCell ref="C5:C12"/>
    <mergeCell ref="G7:G12"/>
    <mergeCell ref="H7:H12"/>
    <mergeCell ref="I7:I12"/>
    <mergeCell ref="J7:J12"/>
    <mergeCell ref="K7:K12"/>
    <mergeCell ref="L7:L12"/>
    <mergeCell ref="R30:AA30"/>
    <mergeCell ref="D7:D12"/>
    <mergeCell ref="E7:E12"/>
    <mergeCell ref="F7:F12"/>
    <mergeCell ref="M7:M12"/>
    <mergeCell ref="X25:AA25"/>
    <mergeCell ref="R23:AA23"/>
    <mergeCell ref="U26:W26"/>
  </mergeCells>
  <printOptions/>
  <pageMargins left="0.5118110236220472" right="0.5118110236220472" top="0.5118110236220472" bottom="0.3937007874015748" header="0.5118110236220472" footer="0.5118110236220472"/>
  <pageSetup horizontalDpi="300" verticalDpi="300" orientation="portrait" paperSize="9" r:id="rId1"/>
  <colBreaks count="1" manualBreakCount="1">
    <brk id="16" max="65535" man="1"/>
  </colBreaks>
</worksheet>
</file>

<file path=xl/worksheets/sheet36.xml><?xml version="1.0" encoding="utf-8"?>
<worksheet xmlns="http://schemas.openxmlformats.org/spreadsheetml/2006/main" xmlns:r="http://schemas.openxmlformats.org/officeDocument/2006/relationships">
  <dimension ref="A1:P72"/>
  <sheetViews>
    <sheetView workbookViewId="0" topLeftCell="A1">
      <selection activeCell="Q25" sqref="Q25"/>
    </sheetView>
  </sheetViews>
  <sheetFormatPr defaultColWidth="12" defaultRowHeight="11.25"/>
  <cols>
    <col min="1" max="1" width="3.16015625" style="1047" customWidth="1"/>
    <col min="2" max="2" width="1.0078125" style="1047" customWidth="1"/>
    <col min="3" max="3" width="26.66015625" style="1014" customWidth="1"/>
    <col min="4" max="4" width="1.0078125" style="1014" customWidth="1"/>
    <col min="5" max="6" width="8.33203125" style="1014" customWidth="1"/>
    <col min="7" max="10" width="9.16015625" style="1014" bestFit="1" customWidth="1"/>
    <col min="11" max="11" width="8.16015625" style="1014" customWidth="1"/>
    <col min="12" max="12" width="9.16015625" style="1014" bestFit="1" customWidth="1"/>
    <col min="13" max="13" width="8.66015625" style="1014" customWidth="1"/>
    <col min="14" max="25" width="13.33203125" style="1013" customWidth="1"/>
    <col min="26" max="16384" width="13.33203125" style="1014" customWidth="1"/>
  </cols>
  <sheetData>
    <row r="1" spans="1:13" ht="12.75">
      <c r="A1" s="1011" t="s">
        <v>273</v>
      </c>
      <c r="B1" s="1012"/>
      <c r="C1" s="1013"/>
      <c r="D1" s="1013"/>
      <c r="E1" s="1013"/>
      <c r="F1" s="1013"/>
      <c r="G1" s="1013"/>
      <c r="H1" s="1013"/>
      <c r="I1" s="1013"/>
      <c r="J1" s="1013"/>
      <c r="K1" s="1013"/>
      <c r="L1" s="1013"/>
      <c r="M1" s="1013"/>
    </row>
    <row r="2" spans="1:13" ht="12.75">
      <c r="A2" s="1011"/>
      <c r="B2" s="1012"/>
      <c r="C2" s="1681" t="s">
        <v>274</v>
      </c>
      <c r="D2" s="1681"/>
      <c r="E2" s="1681"/>
      <c r="F2" s="1681"/>
      <c r="G2" s="1681"/>
      <c r="H2" s="1681"/>
      <c r="I2" s="1681"/>
      <c r="J2" s="1681"/>
      <c r="K2" s="1681"/>
      <c r="L2" s="1681"/>
      <c r="M2" s="1681"/>
    </row>
    <row r="3" spans="1:13" ht="3" customHeight="1">
      <c r="A3" s="1011"/>
      <c r="B3" s="1012"/>
      <c r="C3" s="1013"/>
      <c r="D3" s="1013"/>
      <c r="E3" s="1013"/>
      <c r="F3" s="1013"/>
      <c r="G3" s="1013"/>
      <c r="H3" s="1013"/>
      <c r="I3" s="1013"/>
      <c r="J3" s="1013"/>
      <c r="K3" s="1013"/>
      <c r="L3" s="1013"/>
      <c r="M3" s="1013"/>
    </row>
    <row r="4" spans="1:13" ht="12.75">
      <c r="A4" s="1015"/>
      <c r="B4" s="1015"/>
      <c r="C4" s="1701" t="s">
        <v>275</v>
      </c>
      <c r="D4" s="1701"/>
      <c r="E4" s="1701"/>
      <c r="F4" s="1701"/>
      <c r="G4" s="1701"/>
      <c r="H4" s="1701"/>
      <c r="I4" s="1701"/>
      <c r="J4" s="1701"/>
      <c r="K4" s="1701"/>
      <c r="L4" s="1701"/>
      <c r="M4" s="1701"/>
    </row>
    <row r="5" spans="1:13" ht="9" customHeight="1">
      <c r="A5" s="1017"/>
      <c r="B5" s="1017"/>
      <c r="C5" s="1018"/>
      <c r="D5" s="1018"/>
      <c r="E5" s="1018"/>
      <c r="F5" s="1018"/>
      <c r="G5" s="1018"/>
      <c r="H5" s="1018"/>
      <c r="I5" s="1018"/>
      <c r="J5" s="1018"/>
      <c r="K5" s="1018"/>
      <c r="L5" s="1018"/>
      <c r="M5" s="1018"/>
    </row>
    <row r="6" spans="1:13" ht="18" customHeight="1">
      <c r="A6" s="1691" t="s">
        <v>276</v>
      </c>
      <c r="B6" s="1692"/>
      <c r="C6" s="1682" t="s">
        <v>864</v>
      </c>
      <c r="D6" s="1683"/>
      <c r="E6" s="1702" t="s">
        <v>277</v>
      </c>
      <c r="F6" s="1702" t="s">
        <v>403</v>
      </c>
      <c r="G6" s="1688" t="s">
        <v>404</v>
      </c>
      <c r="H6" s="1689"/>
      <c r="I6" s="1689"/>
      <c r="J6" s="1689"/>
      <c r="K6" s="1689"/>
      <c r="L6" s="1690"/>
      <c r="M6" s="1691" t="s">
        <v>278</v>
      </c>
    </row>
    <row r="7" spans="1:13" ht="15" customHeight="1">
      <c r="A7" s="1697"/>
      <c r="B7" s="1705"/>
      <c r="C7" s="1684"/>
      <c r="D7" s="1685"/>
      <c r="E7" s="1703"/>
      <c r="F7" s="1703"/>
      <c r="G7" s="1692" t="s">
        <v>447</v>
      </c>
      <c r="H7" s="1691" t="s">
        <v>279</v>
      </c>
      <c r="I7" s="1692"/>
      <c r="J7" s="1688" t="s">
        <v>456</v>
      </c>
      <c r="K7" s="1689"/>
      <c r="L7" s="1690"/>
      <c r="M7" s="1697"/>
    </row>
    <row r="8" spans="1:16" ht="21" customHeight="1">
      <c r="A8" s="1697"/>
      <c r="B8" s="1705"/>
      <c r="C8" s="1684"/>
      <c r="D8" s="1685"/>
      <c r="E8" s="1703"/>
      <c r="F8" s="1703"/>
      <c r="G8" s="1705"/>
      <c r="H8" s="1693"/>
      <c r="I8" s="1694"/>
      <c r="J8" s="1695" t="s">
        <v>445</v>
      </c>
      <c r="K8" s="1695" t="s">
        <v>280</v>
      </c>
      <c r="L8" s="1695" t="s">
        <v>429</v>
      </c>
      <c r="M8" s="1697"/>
      <c r="P8" s="1020"/>
    </row>
    <row r="9" spans="1:13" ht="24" customHeight="1">
      <c r="A9" s="1697"/>
      <c r="B9" s="1705"/>
      <c r="C9" s="1684"/>
      <c r="D9" s="1685"/>
      <c r="E9" s="1703"/>
      <c r="F9" s="1703"/>
      <c r="G9" s="1705"/>
      <c r="H9" s="1695" t="s">
        <v>281</v>
      </c>
      <c r="I9" s="1695" t="s">
        <v>282</v>
      </c>
      <c r="J9" s="1698"/>
      <c r="K9" s="1698"/>
      <c r="L9" s="1698"/>
      <c r="M9" s="1697"/>
    </row>
    <row r="10" spans="1:13" ht="24" customHeight="1">
      <c r="A10" s="1693"/>
      <c r="B10" s="1694"/>
      <c r="C10" s="1686"/>
      <c r="D10" s="1687"/>
      <c r="E10" s="1704"/>
      <c r="F10" s="1704"/>
      <c r="G10" s="1694"/>
      <c r="H10" s="1696"/>
      <c r="I10" s="1696"/>
      <c r="J10" s="1696"/>
      <c r="K10" s="1696"/>
      <c r="L10" s="1696"/>
      <c r="M10" s="1693"/>
    </row>
    <row r="11" spans="1:13" ht="11.25" customHeight="1">
      <c r="A11" s="1021"/>
      <c r="B11" s="1021"/>
      <c r="C11" s="1022"/>
      <c r="D11" s="1022"/>
      <c r="E11" s="1022"/>
      <c r="F11" s="1022"/>
      <c r="G11" s="1019"/>
      <c r="H11" s="1019"/>
      <c r="I11" s="1019"/>
      <c r="J11" s="1019"/>
      <c r="K11" s="1019"/>
      <c r="L11" s="1019"/>
      <c r="M11" s="1019"/>
    </row>
    <row r="12" spans="1:13" ht="11.25" customHeight="1">
      <c r="A12" s="1015"/>
      <c r="B12" s="1015"/>
      <c r="C12" s="1013"/>
      <c r="D12" s="1013"/>
      <c r="E12" s="1013"/>
      <c r="F12" s="1013"/>
      <c r="G12" s="1013"/>
      <c r="H12" s="1013"/>
      <c r="I12" s="1013"/>
      <c r="J12" s="1013"/>
      <c r="K12" s="1013"/>
      <c r="L12" s="1013"/>
      <c r="M12" s="1013"/>
    </row>
    <row r="13" spans="1:13" ht="12.75" customHeight="1">
      <c r="A13" s="1706" t="s">
        <v>573</v>
      </c>
      <c r="B13" s="1706"/>
      <c r="C13" s="1706"/>
      <c r="D13" s="1706"/>
      <c r="E13" s="1706"/>
      <c r="F13" s="1706"/>
      <c r="G13" s="1706"/>
      <c r="H13" s="1706"/>
      <c r="I13" s="1706"/>
      <c r="J13" s="1706"/>
      <c r="K13" s="1706"/>
      <c r="L13" s="1706"/>
      <c r="M13" s="1706"/>
    </row>
    <row r="14" spans="1:13" ht="11.25">
      <c r="A14" s="1015"/>
      <c r="B14" s="1015"/>
      <c r="C14" s="1013"/>
      <c r="D14" s="1013"/>
      <c r="E14" s="1013"/>
      <c r="F14" s="1013"/>
      <c r="G14" s="1013"/>
      <c r="H14" s="1013"/>
      <c r="I14" s="1013"/>
      <c r="J14" s="1013"/>
      <c r="K14" s="1013"/>
      <c r="L14" s="1013"/>
      <c r="M14" s="1013"/>
    </row>
    <row r="15" spans="1:13" ht="12" customHeight="1">
      <c r="A15" s="1015">
        <v>1</v>
      </c>
      <c r="B15" s="1015"/>
      <c r="C15" s="1023" t="s">
        <v>448</v>
      </c>
      <c r="D15" s="1024"/>
      <c r="E15" s="1025">
        <v>859</v>
      </c>
      <c r="F15" s="1026">
        <v>9757</v>
      </c>
      <c r="G15" s="1027">
        <f>SUM(H15:I15)</f>
        <v>208917</v>
      </c>
      <c r="H15" s="1026">
        <v>148412</v>
      </c>
      <c r="I15" s="1026">
        <v>60505</v>
      </c>
      <c r="J15" s="1026">
        <v>108909</v>
      </c>
      <c r="K15" s="1026">
        <v>25474</v>
      </c>
      <c r="L15" s="1026">
        <v>35268</v>
      </c>
      <c r="M15" s="1028">
        <f>G15/F15</f>
        <v>21.412011888900278</v>
      </c>
    </row>
    <row r="16" spans="1:13" ht="7.5" customHeight="1">
      <c r="A16" s="1015"/>
      <c r="B16" s="1015"/>
      <c r="C16" s="1023"/>
      <c r="D16" s="1024"/>
      <c r="E16" s="1029"/>
      <c r="F16" s="1027"/>
      <c r="G16" s="1027"/>
      <c r="H16" s="1027"/>
      <c r="I16" s="1027"/>
      <c r="J16" s="1027"/>
      <c r="K16" s="1027"/>
      <c r="L16" s="1027"/>
      <c r="M16" s="1028"/>
    </row>
    <row r="17" spans="1:13" ht="12" customHeight="1">
      <c r="A17" s="1015">
        <v>2</v>
      </c>
      <c r="B17" s="1015"/>
      <c r="C17" s="1030" t="s">
        <v>449</v>
      </c>
      <c r="D17" s="1031"/>
      <c r="E17" s="1025">
        <v>352</v>
      </c>
      <c r="F17" s="1026">
        <v>3111</v>
      </c>
      <c r="G17" s="1027">
        <f>SUM(H17:I17)</f>
        <v>65710</v>
      </c>
      <c r="H17" s="1026">
        <v>42233</v>
      </c>
      <c r="I17" s="1026">
        <v>23477</v>
      </c>
      <c r="J17" s="1026">
        <v>34342</v>
      </c>
      <c r="K17" s="1026">
        <v>3104</v>
      </c>
      <c r="L17" s="1026">
        <v>9558</v>
      </c>
      <c r="M17" s="1028">
        <f>G17/F17</f>
        <v>21.121825779492124</v>
      </c>
    </row>
    <row r="18" spans="1:13" ht="7.5" customHeight="1">
      <c r="A18" s="1015"/>
      <c r="B18" s="1015"/>
      <c r="C18" s="1030"/>
      <c r="D18" s="1031"/>
      <c r="E18" s="1029"/>
      <c r="F18" s="1027"/>
      <c r="G18" s="1027"/>
      <c r="H18" s="1027"/>
      <c r="I18" s="1027"/>
      <c r="J18" s="1027"/>
      <c r="K18" s="1027"/>
      <c r="L18" s="1027"/>
      <c r="M18" s="1028"/>
    </row>
    <row r="19" spans="1:13" ht="12" customHeight="1">
      <c r="A19" s="1015">
        <v>3</v>
      </c>
      <c r="B19" s="1015"/>
      <c r="C19" s="1030" t="s">
        <v>450</v>
      </c>
      <c r="D19" s="1031"/>
      <c r="E19" s="1025">
        <v>326</v>
      </c>
      <c r="F19" s="1026">
        <v>2747</v>
      </c>
      <c r="G19" s="1027">
        <f>SUM(H19:I19)</f>
        <v>58769</v>
      </c>
      <c r="H19" s="1026">
        <v>37728</v>
      </c>
      <c r="I19" s="1026">
        <v>21041</v>
      </c>
      <c r="J19" s="1026">
        <v>30457</v>
      </c>
      <c r="K19" s="1026">
        <v>2492</v>
      </c>
      <c r="L19" s="1026">
        <v>8573</v>
      </c>
      <c r="M19" s="1028">
        <f>G19/F19</f>
        <v>21.393884237349837</v>
      </c>
    </row>
    <row r="20" spans="1:13" ht="7.5" customHeight="1">
      <c r="A20" s="1015"/>
      <c r="B20" s="1015"/>
      <c r="C20" s="1030"/>
      <c r="D20" s="1031"/>
      <c r="E20" s="1029"/>
      <c r="F20" s="1027"/>
      <c r="G20" s="1027"/>
      <c r="H20" s="1027"/>
      <c r="I20" s="1027"/>
      <c r="J20" s="1027"/>
      <c r="K20" s="1027"/>
      <c r="L20" s="1027"/>
      <c r="M20" s="1028"/>
    </row>
    <row r="21" spans="1:13" ht="12" customHeight="1">
      <c r="A21" s="1015">
        <v>4</v>
      </c>
      <c r="B21" s="1015"/>
      <c r="C21" s="1030" t="s">
        <v>451</v>
      </c>
      <c r="D21" s="1031"/>
      <c r="E21" s="1025">
        <v>287</v>
      </c>
      <c r="F21" s="1026">
        <v>2568</v>
      </c>
      <c r="G21" s="1027">
        <f>SUM(H21:I21)</f>
        <v>53683</v>
      </c>
      <c r="H21" s="1026">
        <v>35774</v>
      </c>
      <c r="I21" s="1026">
        <v>17909</v>
      </c>
      <c r="J21" s="1026">
        <v>27781</v>
      </c>
      <c r="K21" s="1026">
        <v>2364</v>
      </c>
      <c r="L21" s="1026">
        <v>8002</v>
      </c>
      <c r="M21" s="1028">
        <f>G21/F21</f>
        <v>20.904595015576323</v>
      </c>
    </row>
    <row r="22" spans="1:13" ht="7.5" customHeight="1">
      <c r="A22" s="1015"/>
      <c r="B22" s="1015"/>
      <c r="C22" s="1030"/>
      <c r="D22" s="1031"/>
      <c r="E22" s="1029"/>
      <c r="F22" s="1027"/>
      <c r="G22" s="1027"/>
      <c r="H22" s="1027"/>
      <c r="I22" s="1027"/>
      <c r="J22" s="1027"/>
      <c r="K22" s="1027"/>
      <c r="L22" s="1027"/>
      <c r="M22" s="1028"/>
    </row>
    <row r="23" spans="1:13" ht="12" customHeight="1">
      <c r="A23" s="1015">
        <v>5</v>
      </c>
      <c r="B23" s="1015"/>
      <c r="C23" s="1030" t="s">
        <v>452</v>
      </c>
      <c r="D23" s="1031"/>
      <c r="E23" s="1025">
        <v>370</v>
      </c>
      <c r="F23" s="1026">
        <v>3879</v>
      </c>
      <c r="G23" s="1027">
        <f>SUM(H23:I23)</f>
        <v>82798</v>
      </c>
      <c r="H23" s="1026">
        <v>55736</v>
      </c>
      <c r="I23" s="1026">
        <v>27062</v>
      </c>
      <c r="J23" s="1026">
        <v>43139</v>
      </c>
      <c r="K23" s="1026">
        <v>8864</v>
      </c>
      <c r="L23" s="1026">
        <v>12689</v>
      </c>
      <c r="M23" s="1028">
        <f>G23/F23</f>
        <v>21.34519205980923</v>
      </c>
    </row>
    <row r="24" spans="1:13" ht="7.5" customHeight="1">
      <c r="A24" s="1015"/>
      <c r="B24" s="1015"/>
      <c r="C24" s="1030"/>
      <c r="D24" s="1031"/>
      <c r="E24" s="1029"/>
      <c r="F24" s="1027"/>
      <c r="G24" s="1027"/>
      <c r="H24" s="1027"/>
      <c r="I24" s="1027"/>
      <c r="J24" s="1027"/>
      <c r="K24" s="1027"/>
      <c r="L24" s="1027"/>
      <c r="M24" s="1028"/>
    </row>
    <row r="25" spans="1:13" ht="12" customHeight="1">
      <c r="A25" s="1015">
        <v>6</v>
      </c>
      <c r="B25" s="1015"/>
      <c r="C25" s="1030" t="s">
        <v>453</v>
      </c>
      <c r="D25" s="1031"/>
      <c r="E25" s="1025">
        <v>362</v>
      </c>
      <c r="F25" s="1026">
        <v>3178</v>
      </c>
      <c r="G25" s="1027">
        <f>SUM(H25:I25)</f>
        <v>66957</v>
      </c>
      <c r="H25" s="1026">
        <v>44144</v>
      </c>
      <c r="I25" s="1026">
        <v>22813</v>
      </c>
      <c r="J25" s="1026">
        <v>34489</v>
      </c>
      <c r="K25" s="1026">
        <v>4430</v>
      </c>
      <c r="L25" s="1026">
        <v>9908</v>
      </c>
      <c r="M25" s="1028">
        <f>G25/F25</f>
        <v>21.068911264946507</v>
      </c>
    </row>
    <row r="26" spans="1:13" ht="7.5" customHeight="1">
      <c r="A26" s="1015"/>
      <c r="B26" s="1015"/>
      <c r="C26" s="1030"/>
      <c r="D26" s="1031"/>
      <c r="E26" s="1029"/>
      <c r="F26" s="1027"/>
      <c r="G26" s="1027"/>
      <c r="H26" s="1027"/>
      <c r="I26" s="1027"/>
      <c r="J26" s="1027"/>
      <c r="K26" s="1027"/>
      <c r="L26" s="1027"/>
      <c r="M26" s="1028"/>
    </row>
    <row r="27" spans="1:13" ht="12" customHeight="1">
      <c r="A27" s="1015">
        <v>7</v>
      </c>
      <c r="B27" s="1015"/>
      <c r="C27" s="1030" t="s">
        <v>454</v>
      </c>
      <c r="D27" s="1031"/>
      <c r="E27" s="1025">
        <v>458</v>
      </c>
      <c r="F27" s="1026">
        <v>4745</v>
      </c>
      <c r="G27" s="1027">
        <f>SUM(H27:I27)</f>
        <v>101158</v>
      </c>
      <c r="H27" s="1026">
        <v>66044</v>
      </c>
      <c r="I27" s="1026">
        <v>35114</v>
      </c>
      <c r="J27" s="1026">
        <v>52562</v>
      </c>
      <c r="K27" s="1026">
        <v>8967</v>
      </c>
      <c r="L27" s="1026">
        <v>15057</v>
      </c>
      <c r="M27" s="1028">
        <f>G27/F27</f>
        <v>21.31886195995785</v>
      </c>
    </row>
    <row r="28" spans="1:13" ht="7.5" customHeight="1">
      <c r="A28" s="1015"/>
      <c r="B28" s="1015"/>
      <c r="C28" s="1030"/>
      <c r="D28" s="1031"/>
      <c r="E28" s="1029"/>
      <c r="F28" s="1027"/>
      <c r="G28" s="1027"/>
      <c r="H28" s="1027"/>
      <c r="I28" s="1027"/>
      <c r="J28" s="1027"/>
      <c r="K28" s="1027"/>
      <c r="L28" s="1027"/>
      <c r="M28" s="1028"/>
    </row>
    <row r="29" spans="1:13" ht="12" customHeight="1">
      <c r="A29" s="1015">
        <v>8</v>
      </c>
      <c r="B29" s="1015"/>
      <c r="C29" s="1032" t="s">
        <v>283</v>
      </c>
      <c r="D29" s="1033"/>
      <c r="E29" s="1034">
        <f aca="true" t="shared" si="0" ref="E29:L29">SUM(E15:E27)</f>
        <v>3014</v>
      </c>
      <c r="F29" s="1035">
        <f t="shared" si="0"/>
        <v>29985</v>
      </c>
      <c r="G29" s="1035">
        <f t="shared" si="0"/>
        <v>637992</v>
      </c>
      <c r="H29" s="1035">
        <f t="shared" si="0"/>
        <v>430071</v>
      </c>
      <c r="I29" s="1035">
        <f t="shared" si="0"/>
        <v>207921</v>
      </c>
      <c r="J29" s="1035">
        <f t="shared" si="0"/>
        <v>331679</v>
      </c>
      <c r="K29" s="1035">
        <f t="shared" si="0"/>
        <v>55695</v>
      </c>
      <c r="L29" s="1035">
        <f t="shared" si="0"/>
        <v>99055</v>
      </c>
      <c r="M29" s="1036">
        <f>G29/F29</f>
        <v>21.27703851925963</v>
      </c>
    </row>
    <row r="30" spans="1:13" ht="12" customHeight="1">
      <c r="A30" s="1015"/>
      <c r="B30" s="1015"/>
      <c r="C30" s="1013"/>
      <c r="D30" s="1013"/>
      <c r="E30" s="1013"/>
      <c r="F30" s="1013"/>
      <c r="G30" s="1013"/>
      <c r="H30" s="1013"/>
      <c r="I30" s="1013"/>
      <c r="J30" s="1013"/>
      <c r="K30" s="1013"/>
      <c r="L30" s="1013"/>
      <c r="M30" s="1013"/>
    </row>
    <row r="31" spans="1:13" ht="12" customHeight="1">
      <c r="A31" s="1015"/>
      <c r="B31" s="1015"/>
      <c r="C31" s="1013"/>
      <c r="D31" s="1013"/>
      <c r="E31" s="1013"/>
      <c r="F31" s="1013"/>
      <c r="G31" s="1013"/>
      <c r="H31" s="1013"/>
      <c r="I31" s="1013"/>
      <c r="J31" s="1013"/>
      <c r="K31" s="1013"/>
      <c r="L31" s="1013"/>
      <c r="M31" s="1013"/>
    </row>
    <row r="32" spans="1:13" ht="12" customHeight="1">
      <c r="A32" s="1706" t="s">
        <v>576</v>
      </c>
      <c r="B32" s="1706"/>
      <c r="C32" s="1706"/>
      <c r="D32" s="1706"/>
      <c r="E32" s="1706"/>
      <c r="F32" s="1706"/>
      <c r="G32" s="1706"/>
      <c r="H32" s="1706"/>
      <c r="I32" s="1706"/>
      <c r="J32" s="1706"/>
      <c r="K32" s="1706"/>
      <c r="L32" s="1706"/>
      <c r="M32" s="1706"/>
    </row>
    <row r="33" spans="1:13" ht="12" customHeight="1">
      <c r="A33" s="1015"/>
      <c r="B33" s="1015"/>
      <c r="C33" s="1013"/>
      <c r="D33" s="1013"/>
      <c r="E33" s="1013"/>
      <c r="F33" s="1013"/>
      <c r="G33" s="1013"/>
      <c r="H33" s="1013"/>
      <c r="I33" s="1013"/>
      <c r="J33" s="1013"/>
      <c r="K33" s="1013"/>
      <c r="L33" s="1013"/>
      <c r="M33" s="1013"/>
    </row>
    <row r="34" spans="1:13" ht="12" customHeight="1">
      <c r="A34" s="1015">
        <v>9</v>
      </c>
      <c r="B34" s="1015"/>
      <c r="C34" s="1030" t="s">
        <v>448</v>
      </c>
      <c r="D34" s="1031"/>
      <c r="E34" s="1025">
        <v>64</v>
      </c>
      <c r="F34" s="1026">
        <v>631</v>
      </c>
      <c r="G34" s="1027">
        <f>SUM(H34:I34)</f>
        <v>13252</v>
      </c>
      <c r="H34" s="1026">
        <v>7527</v>
      </c>
      <c r="I34" s="1026">
        <v>5725</v>
      </c>
      <c r="J34" s="1026">
        <v>6841</v>
      </c>
      <c r="K34" s="1026">
        <v>3198</v>
      </c>
      <c r="L34" s="1026">
        <v>1797</v>
      </c>
      <c r="M34" s="1028">
        <f>G34/F34</f>
        <v>21.001584786053883</v>
      </c>
    </row>
    <row r="35" spans="1:13" ht="7.5" customHeight="1">
      <c r="A35" s="1015"/>
      <c r="B35" s="1015"/>
      <c r="C35" s="1030"/>
      <c r="D35" s="1031"/>
      <c r="E35" s="1029"/>
      <c r="F35" s="1027"/>
      <c r="G35" s="1027"/>
      <c r="H35" s="1027"/>
      <c r="I35" s="1027"/>
      <c r="J35" s="1027"/>
      <c r="K35" s="1027"/>
      <c r="L35" s="1027"/>
      <c r="M35" s="1028"/>
    </row>
    <row r="36" spans="1:13" ht="12" customHeight="1">
      <c r="A36" s="1015">
        <v>10</v>
      </c>
      <c r="B36" s="1015"/>
      <c r="C36" s="1030" t="s">
        <v>449</v>
      </c>
      <c r="D36" s="1031"/>
      <c r="E36" s="1025">
        <v>13</v>
      </c>
      <c r="F36" s="1026">
        <v>105</v>
      </c>
      <c r="G36" s="1027">
        <f>SUM(H36:I36)</f>
        <v>2338</v>
      </c>
      <c r="H36" s="1026">
        <v>1302</v>
      </c>
      <c r="I36" s="1026">
        <v>1036</v>
      </c>
      <c r="J36" s="1026">
        <v>1227</v>
      </c>
      <c r="K36" s="1026">
        <v>56</v>
      </c>
      <c r="L36" s="1026">
        <v>293</v>
      </c>
      <c r="M36" s="1028">
        <f>G36/F36</f>
        <v>22.266666666666666</v>
      </c>
    </row>
    <row r="37" spans="1:13" ht="7.5" customHeight="1">
      <c r="A37" s="1015"/>
      <c r="B37" s="1015"/>
      <c r="C37" s="1030"/>
      <c r="D37" s="1031"/>
      <c r="E37" s="1029"/>
      <c r="F37" s="1027"/>
      <c r="G37" s="1027"/>
      <c r="H37" s="1027"/>
      <c r="I37" s="1027"/>
      <c r="J37" s="1027"/>
      <c r="K37" s="1027"/>
      <c r="L37" s="1027"/>
      <c r="M37" s="1028"/>
    </row>
    <row r="38" spans="1:13" ht="12" customHeight="1">
      <c r="A38" s="1015">
        <v>11</v>
      </c>
      <c r="B38" s="1015"/>
      <c r="C38" s="1030" t="s">
        <v>450</v>
      </c>
      <c r="D38" s="1031"/>
      <c r="E38" s="1025">
        <v>14</v>
      </c>
      <c r="F38" s="1026">
        <v>71</v>
      </c>
      <c r="G38" s="1027">
        <f>SUM(H38:I38)</f>
        <v>1519</v>
      </c>
      <c r="H38" s="1026">
        <v>967</v>
      </c>
      <c r="I38" s="1026">
        <v>552</v>
      </c>
      <c r="J38" s="1026">
        <v>806</v>
      </c>
      <c r="K38" s="1026">
        <v>19</v>
      </c>
      <c r="L38" s="1026">
        <v>227</v>
      </c>
      <c r="M38" s="1028">
        <f>G38/F38</f>
        <v>21.3943661971831</v>
      </c>
    </row>
    <row r="39" spans="1:13" ht="7.5" customHeight="1">
      <c r="A39" s="1015"/>
      <c r="B39" s="1015"/>
      <c r="C39" s="1030"/>
      <c r="D39" s="1031"/>
      <c r="E39" s="1029"/>
      <c r="F39" s="1027"/>
      <c r="G39" s="1027"/>
      <c r="H39" s="1027"/>
      <c r="I39" s="1027"/>
      <c r="J39" s="1027"/>
      <c r="K39" s="1027"/>
      <c r="L39" s="1027"/>
      <c r="M39" s="1028"/>
    </row>
    <row r="40" spans="1:13" ht="12" customHeight="1">
      <c r="A40" s="1015">
        <v>12</v>
      </c>
      <c r="B40" s="1015"/>
      <c r="C40" s="1030" t="s">
        <v>451</v>
      </c>
      <c r="D40" s="1031"/>
      <c r="E40" s="1025">
        <v>8</v>
      </c>
      <c r="F40" s="1026">
        <v>51</v>
      </c>
      <c r="G40" s="1027">
        <f>SUM(H40:I40)</f>
        <v>1010</v>
      </c>
      <c r="H40" s="1026">
        <v>636</v>
      </c>
      <c r="I40" s="1026">
        <v>374</v>
      </c>
      <c r="J40" s="1026">
        <v>541</v>
      </c>
      <c r="K40" s="1026">
        <v>5</v>
      </c>
      <c r="L40" s="1026">
        <v>146</v>
      </c>
      <c r="M40" s="1028">
        <f>G40/F40</f>
        <v>19.80392156862745</v>
      </c>
    </row>
    <row r="41" spans="1:13" ht="7.5" customHeight="1">
      <c r="A41" s="1015"/>
      <c r="B41" s="1015"/>
      <c r="C41" s="1030"/>
      <c r="D41" s="1031"/>
      <c r="E41" s="1029"/>
      <c r="F41" s="1027"/>
      <c r="G41" s="1027"/>
      <c r="H41" s="1027"/>
      <c r="I41" s="1027"/>
      <c r="J41" s="1027"/>
      <c r="K41" s="1027"/>
      <c r="L41" s="1027"/>
      <c r="M41" s="1028"/>
    </row>
    <row r="42" spans="1:13" ht="12" customHeight="1">
      <c r="A42" s="1015">
        <v>13</v>
      </c>
      <c r="B42" s="1015"/>
      <c r="C42" s="1030" t="s">
        <v>452</v>
      </c>
      <c r="D42" s="1031"/>
      <c r="E42" s="1025">
        <v>20</v>
      </c>
      <c r="F42" s="1026">
        <v>179</v>
      </c>
      <c r="G42" s="1027">
        <f>SUM(H42:I42)</f>
        <v>4019</v>
      </c>
      <c r="H42" s="1026">
        <v>2102</v>
      </c>
      <c r="I42" s="1026">
        <v>1917</v>
      </c>
      <c r="J42" s="1026">
        <v>2008</v>
      </c>
      <c r="K42" s="1026">
        <v>908</v>
      </c>
      <c r="L42" s="1026">
        <v>499</v>
      </c>
      <c r="M42" s="1028">
        <f>G42/F42</f>
        <v>22.452513966480446</v>
      </c>
    </row>
    <row r="43" spans="1:13" ht="7.5" customHeight="1">
      <c r="A43" s="1015"/>
      <c r="B43" s="1015"/>
      <c r="C43" s="1030"/>
      <c r="D43" s="1031"/>
      <c r="E43" s="1029"/>
      <c r="F43" s="1027"/>
      <c r="G43" s="1027"/>
      <c r="H43" s="1027"/>
      <c r="I43" s="1027"/>
      <c r="J43" s="1027"/>
      <c r="K43" s="1027"/>
      <c r="L43" s="1027"/>
      <c r="M43" s="1028"/>
    </row>
    <row r="44" spans="1:13" ht="12" customHeight="1">
      <c r="A44" s="1015">
        <v>14</v>
      </c>
      <c r="B44" s="1015"/>
      <c r="C44" s="1030" t="s">
        <v>453</v>
      </c>
      <c r="D44" s="1031"/>
      <c r="E44" s="1025">
        <v>14</v>
      </c>
      <c r="F44" s="1026">
        <v>109</v>
      </c>
      <c r="G44" s="1027">
        <f>SUM(H44:I44)</f>
        <v>2272</v>
      </c>
      <c r="H44" s="1026">
        <v>1104</v>
      </c>
      <c r="I44" s="1026">
        <v>1168</v>
      </c>
      <c r="J44" s="1026">
        <v>1189</v>
      </c>
      <c r="K44" s="1026">
        <v>65</v>
      </c>
      <c r="L44" s="1026">
        <v>251</v>
      </c>
      <c r="M44" s="1028">
        <f>G44/F44</f>
        <v>20.844036697247706</v>
      </c>
    </row>
    <row r="45" spans="1:13" ht="7.5" customHeight="1">
      <c r="A45" s="1015"/>
      <c r="B45" s="1015"/>
      <c r="C45" s="1030"/>
      <c r="D45" s="1031"/>
      <c r="E45" s="1029"/>
      <c r="F45" s="1027"/>
      <c r="G45" s="1027"/>
      <c r="H45" s="1027"/>
      <c r="I45" s="1027"/>
      <c r="J45" s="1027"/>
      <c r="K45" s="1027"/>
      <c r="L45" s="1027"/>
      <c r="M45" s="1028"/>
    </row>
    <row r="46" spans="1:13" ht="12" customHeight="1">
      <c r="A46" s="1015">
        <v>15</v>
      </c>
      <c r="B46" s="1015"/>
      <c r="C46" s="1030" t="s">
        <v>454</v>
      </c>
      <c r="D46" s="1031"/>
      <c r="E46" s="1025">
        <v>19</v>
      </c>
      <c r="F46" s="1026">
        <v>136</v>
      </c>
      <c r="G46" s="1027">
        <f>SUM(H46:I46)</f>
        <v>2932</v>
      </c>
      <c r="H46" s="1026">
        <v>1624</v>
      </c>
      <c r="I46" s="1026">
        <v>1308</v>
      </c>
      <c r="J46" s="1026">
        <v>1504</v>
      </c>
      <c r="K46" s="1026">
        <v>118</v>
      </c>
      <c r="L46" s="1026">
        <v>380</v>
      </c>
      <c r="M46" s="1028">
        <f>G46/F46</f>
        <v>21.558823529411764</v>
      </c>
    </row>
    <row r="47" spans="1:13" ht="8.25" customHeight="1">
      <c r="A47" s="1015"/>
      <c r="B47" s="1015"/>
      <c r="C47" s="1030"/>
      <c r="D47" s="1031"/>
      <c r="E47" s="1029"/>
      <c r="F47" s="1027"/>
      <c r="G47" s="1027"/>
      <c r="H47" s="1027"/>
      <c r="I47" s="1027"/>
      <c r="J47" s="1027"/>
      <c r="K47" s="1027"/>
      <c r="L47" s="1027"/>
      <c r="M47" s="1028"/>
    </row>
    <row r="48" spans="1:13" ht="12" customHeight="1">
      <c r="A48" s="1015">
        <v>16</v>
      </c>
      <c r="B48" s="1015"/>
      <c r="C48" s="1032" t="s">
        <v>283</v>
      </c>
      <c r="D48" s="1033"/>
      <c r="E48" s="1034">
        <f aca="true" t="shared" si="1" ref="E48:L48">SUM(E34:E46)</f>
        <v>152</v>
      </c>
      <c r="F48" s="1035">
        <f t="shared" si="1"/>
        <v>1282</v>
      </c>
      <c r="G48" s="1035">
        <f t="shared" si="1"/>
        <v>27342</v>
      </c>
      <c r="H48" s="1035">
        <f t="shared" si="1"/>
        <v>15262</v>
      </c>
      <c r="I48" s="1035">
        <f t="shared" si="1"/>
        <v>12080</v>
      </c>
      <c r="J48" s="1035">
        <f t="shared" si="1"/>
        <v>14116</v>
      </c>
      <c r="K48" s="1035">
        <f t="shared" si="1"/>
        <v>4369</v>
      </c>
      <c r="L48" s="1035">
        <f t="shared" si="1"/>
        <v>3593</v>
      </c>
      <c r="M48" s="1036">
        <f>G48/F48</f>
        <v>21.327613104524183</v>
      </c>
    </row>
    <row r="49" spans="1:13" ht="12" customHeight="1">
      <c r="A49" s="1015"/>
      <c r="B49" s="1015"/>
      <c r="C49" s="1037"/>
      <c r="D49" s="1037"/>
      <c r="E49" s="1029"/>
      <c r="F49" s="1029"/>
      <c r="G49" s="1029"/>
      <c r="H49" s="1029"/>
      <c r="I49" s="1029"/>
      <c r="J49" s="1029"/>
      <c r="K49" s="1029"/>
      <c r="L49" s="1029"/>
      <c r="M49" s="1028"/>
    </row>
    <row r="50" spans="1:13" ht="12" customHeight="1">
      <c r="A50" s="1015"/>
      <c r="B50" s="1015"/>
      <c r="C50" s="1013"/>
      <c r="D50" s="1013"/>
      <c r="E50" s="1013"/>
      <c r="F50" s="1013"/>
      <c r="G50" s="1013"/>
      <c r="H50" s="1013"/>
      <c r="I50" s="1013"/>
      <c r="J50" s="1013"/>
      <c r="K50" s="1013"/>
      <c r="L50" s="1013"/>
      <c r="M50" s="1013"/>
    </row>
    <row r="51" spans="1:13" ht="12" customHeight="1">
      <c r="A51" s="1706" t="s">
        <v>384</v>
      </c>
      <c r="B51" s="1706"/>
      <c r="C51" s="1706"/>
      <c r="D51" s="1706"/>
      <c r="E51" s="1706"/>
      <c r="F51" s="1706"/>
      <c r="G51" s="1706"/>
      <c r="H51" s="1706"/>
      <c r="I51" s="1706"/>
      <c r="J51" s="1706"/>
      <c r="K51" s="1706"/>
      <c r="L51" s="1706"/>
      <c r="M51" s="1706"/>
    </row>
    <row r="52" spans="1:13" ht="12" customHeight="1">
      <c r="A52" s="1015"/>
      <c r="B52" s="1015"/>
      <c r="C52" s="1013"/>
      <c r="D52" s="1013"/>
      <c r="E52" s="1013"/>
      <c r="F52" s="1013"/>
      <c r="G52" s="1013"/>
      <c r="H52" s="1013"/>
      <c r="I52" s="1013"/>
      <c r="J52" s="1013"/>
      <c r="K52" s="1013"/>
      <c r="L52" s="1013"/>
      <c r="M52" s="1013"/>
    </row>
    <row r="53" spans="1:13" ht="12" customHeight="1">
      <c r="A53" s="1015">
        <v>17</v>
      </c>
      <c r="B53" s="1015"/>
      <c r="C53" s="1038" t="s">
        <v>448</v>
      </c>
      <c r="D53" s="1033"/>
      <c r="E53" s="1034">
        <f aca="true" t="shared" si="2" ref="E53:L53">E15+E34</f>
        <v>923</v>
      </c>
      <c r="F53" s="1035">
        <f t="shared" si="2"/>
        <v>10388</v>
      </c>
      <c r="G53" s="1035">
        <f t="shared" si="2"/>
        <v>222169</v>
      </c>
      <c r="H53" s="1035">
        <f t="shared" si="2"/>
        <v>155939</v>
      </c>
      <c r="I53" s="1035">
        <f t="shared" si="2"/>
        <v>66230</v>
      </c>
      <c r="J53" s="1035">
        <f t="shared" si="2"/>
        <v>115750</v>
      </c>
      <c r="K53" s="1035">
        <f t="shared" si="2"/>
        <v>28672</v>
      </c>
      <c r="L53" s="1035">
        <f t="shared" si="2"/>
        <v>37065</v>
      </c>
      <c r="M53" s="1036">
        <f>G53/F53</f>
        <v>21.387081247593375</v>
      </c>
    </row>
    <row r="54" spans="1:13" ht="7.5" customHeight="1">
      <c r="A54" s="1015"/>
      <c r="B54" s="1015"/>
      <c r="C54" s="1038"/>
      <c r="D54" s="1033"/>
      <c r="E54" s="1034"/>
      <c r="F54" s="1035"/>
      <c r="G54" s="1035"/>
      <c r="H54" s="1035"/>
      <c r="I54" s="1035"/>
      <c r="J54" s="1035"/>
      <c r="K54" s="1035"/>
      <c r="L54" s="1035"/>
      <c r="M54" s="1036"/>
    </row>
    <row r="55" spans="1:13" ht="12" customHeight="1">
      <c r="A55" s="1015">
        <v>18</v>
      </c>
      <c r="B55" s="1015"/>
      <c r="C55" s="1038" t="s">
        <v>449</v>
      </c>
      <c r="D55" s="1033"/>
      <c r="E55" s="1034">
        <f aca="true" t="shared" si="3" ref="E55:L55">E17+E36</f>
        <v>365</v>
      </c>
      <c r="F55" s="1035">
        <f t="shared" si="3"/>
        <v>3216</v>
      </c>
      <c r="G55" s="1035">
        <f t="shared" si="3"/>
        <v>68048</v>
      </c>
      <c r="H55" s="1035">
        <f t="shared" si="3"/>
        <v>43535</v>
      </c>
      <c r="I55" s="1035">
        <f t="shared" si="3"/>
        <v>24513</v>
      </c>
      <c r="J55" s="1035">
        <f t="shared" si="3"/>
        <v>35569</v>
      </c>
      <c r="K55" s="1035">
        <f t="shared" si="3"/>
        <v>3160</v>
      </c>
      <c r="L55" s="1035">
        <f t="shared" si="3"/>
        <v>9851</v>
      </c>
      <c r="M55" s="1036">
        <f>G55/F55</f>
        <v>21.1592039800995</v>
      </c>
    </row>
    <row r="56" spans="1:13" ht="7.5" customHeight="1">
      <c r="A56" s="1015"/>
      <c r="B56" s="1015"/>
      <c r="C56" s="1038"/>
      <c r="D56" s="1033"/>
      <c r="E56" s="1034"/>
      <c r="F56" s="1035"/>
      <c r="G56" s="1035"/>
      <c r="H56" s="1035"/>
      <c r="I56" s="1035"/>
      <c r="J56" s="1035"/>
      <c r="K56" s="1035"/>
      <c r="L56" s="1035"/>
      <c r="M56" s="1036"/>
    </row>
    <row r="57" spans="1:13" ht="12" customHeight="1">
      <c r="A57" s="1015">
        <v>19</v>
      </c>
      <c r="B57" s="1015"/>
      <c r="C57" s="1038" t="s">
        <v>450</v>
      </c>
      <c r="D57" s="1033"/>
      <c r="E57" s="1034">
        <f aca="true" t="shared" si="4" ref="E57:L57">E19+E38</f>
        <v>340</v>
      </c>
      <c r="F57" s="1035">
        <f t="shared" si="4"/>
        <v>2818</v>
      </c>
      <c r="G57" s="1035">
        <f t="shared" si="4"/>
        <v>60288</v>
      </c>
      <c r="H57" s="1035">
        <f t="shared" si="4"/>
        <v>38695</v>
      </c>
      <c r="I57" s="1035">
        <f t="shared" si="4"/>
        <v>21593</v>
      </c>
      <c r="J57" s="1035">
        <f t="shared" si="4"/>
        <v>31263</v>
      </c>
      <c r="K57" s="1035">
        <f t="shared" si="4"/>
        <v>2511</v>
      </c>
      <c r="L57" s="1035">
        <f t="shared" si="4"/>
        <v>8800</v>
      </c>
      <c r="M57" s="1036">
        <f>G57/F57</f>
        <v>21.39389638041164</v>
      </c>
    </row>
    <row r="58" spans="1:13" ht="7.5" customHeight="1">
      <c r="A58" s="1015"/>
      <c r="B58" s="1015"/>
      <c r="C58" s="1038"/>
      <c r="D58" s="1033"/>
      <c r="E58" s="1034"/>
      <c r="F58" s="1035"/>
      <c r="G58" s="1035"/>
      <c r="H58" s="1035"/>
      <c r="I58" s="1035"/>
      <c r="J58" s="1035"/>
      <c r="K58" s="1035"/>
      <c r="L58" s="1035"/>
      <c r="M58" s="1036"/>
    </row>
    <row r="59" spans="1:13" ht="12" customHeight="1">
      <c r="A59" s="1015">
        <v>20</v>
      </c>
      <c r="B59" s="1015"/>
      <c r="C59" s="1038" t="s">
        <v>451</v>
      </c>
      <c r="D59" s="1033"/>
      <c r="E59" s="1034">
        <f aca="true" t="shared" si="5" ref="E59:L59">E21+E40</f>
        <v>295</v>
      </c>
      <c r="F59" s="1035">
        <f t="shared" si="5"/>
        <v>2619</v>
      </c>
      <c r="G59" s="1035">
        <f t="shared" si="5"/>
        <v>54693</v>
      </c>
      <c r="H59" s="1035">
        <f t="shared" si="5"/>
        <v>36410</v>
      </c>
      <c r="I59" s="1035">
        <f t="shared" si="5"/>
        <v>18283</v>
      </c>
      <c r="J59" s="1035">
        <f t="shared" si="5"/>
        <v>28322</v>
      </c>
      <c r="K59" s="1035">
        <f t="shared" si="5"/>
        <v>2369</v>
      </c>
      <c r="L59" s="1035">
        <f t="shared" si="5"/>
        <v>8148</v>
      </c>
      <c r="M59" s="1036">
        <f>G59/F59</f>
        <v>20.883161512027492</v>
      </c>
    </row>
    <row r="60" spans="1:13" ht="7.5" customHeight="1">
      <c r="A60" s="1015"/>
      <c r="B60" s="1015"/>
      <c r="C60" s="1038"/>
      <c r="D60" s="1033"/>
      <c r="E60" s="1034"/>
      <c r="F60" s="1035"/>
      <c r="G60" s="1035"/>
      <c r="H60" s="1035"/>
      <c r="I60" s="1035"/>
      <c r="J60" s="1035"/>
      <c r="K60" s="1035"/>
      <c r="L60" s="1035"/>
      <c r="M60" s="1036"/>
    </row>
    <row r="61" spans="1:13" ht="12" customHeight="1">
      <c r="A61" s="1015">
        <v>21</v>
      </c>
      <c r="B61" s="1015"/>
      <c r="C61" s="1038" t="s">
        <v>452</v>
      </c>
      <c r="D61" s="1033"/>
      <c r="E61" s="1034">
        <f aca="true" t="shared" si="6" ref="E61:L61">E23+E42</f>
        <v>390</v>
      </c>
      <c r="F61" s="1035">
        <f t="shared" si="6"/>
        <v>4058</v>
      </c>
      <c r="G61" s="1035">
        <f t="shared" si="6"/>
        <v>86817</v>
      </c>
      <c r="H61" s="1035">
        <f t="shared" si="6"/>
        <v>57838</v>
      </c>
      <c r="I61" s="1035">
        <f t="shared" si="6"/>
        <v>28979</v>
      </c>
      <c r="J61" s="1035">
        <f t="shared" si="6"/>
        <v>45147</v>
      </c>
      <c r="K61" s="1035">
        <f t="shared" si="6"/>
        <v>9772</v>
      </c>
      <c r="L61" s="1035">
        <f t="shared" si="6"/>
        <v>13188</v>
      </c>
      <c r="M61" s="1036">
        <f>G61/F61</f>
        <v>21.394036471168064</v>
      </c>
    </row>
    <row r="62" spans="1:13" ht="7.5" customHeight="1">
      <c r="A62" s="1015"/>
      <c r="B62" s="1015"/>
      <c r="C62" s="1038"/>
      <c r="D62" s="1033"/>
      <c r="E62" s="1034"/>
      <c r="F62" s="1035"/>
      <c r="G62" s="1035"/>
      <c r="H62" s="1035"/>
      <c r="I62" s="1035"/>
      <c r="J62" s="1035"/>
      <c r="K62" s="1035"/>
      <c r="L62" s="1035"/>
      <c r="M62" s="1036"/>
    </row>
    <row r="63" spans="1:13" ht="12" customHeight="1">
      <c r="A63" s="1015">
        <v>22</v>
      </c>
      <c r="B63" s="1015"/>
      <c r="C63" s="1038" t="s">
        <v>453</v>
      </c>
      <c r="D63" s="1033"/>
      <c r="E63" s="1034">
        <f aca="true" t="shared" si="7" ref="E63:L63">E25+E44</f>
        <v>376</v>
      </c>
      <c r="F63" s="1035">
        <f t="shared" si="7"/>
        <v>3287</v>
      </c>
      <c r="G63" s="1035">
        <f t="shared" si="7"/>
        <v>69229</v>
      </c>
      <c r="H63" s="1035">
        <f t="shared" si="7"/>
        <v>45248</v>
      </c>
      <c r="I63" s="1035">
        <f t="shared" si="7"/>
        <v>23981</v>
      </c>
      <c r="J63" s="1035">
        <f t="shared" si="7"/>
        <v>35678</v>
      </c>
      <c r="K63" s="1035">
        <f t="shared" si="7"/>
        <v>4495</v>
      </c>
      <c r="L63" s="1035">
        <f t="shared" si="7"/>
        <v>10159</v>
      </c>
      <c r="M63" s="1036">
        <f>G63/F63</f>
        <v>21.061454213568602</v>
      </c>
    </row>
    <row r="64" spans="1:13" ht="7.5" customHeight="1">
      <c r="A64" s="1015"/>
      <c r="B64" s="1015"/>
      <c r="C64" s="1038"/>
      <c r="D64" s="1033"/>
      <c r="E64" s="1034"/>
      <c r="F64" s="1035"/>
      <c r="G64" s="1035"/>
      <c r="H64" s="1035"/>
      <c r="I64" s="1035"/>
      <c r="J64" s="1035"/>
      <c r="K64" s="1035"/>
      <c r="L64" s="1035"/>
      <c r="M64" s="1036"/>
    </row>
    <row r="65" spans="1:13" ht="12" customHeight="1">
      <c r="A65" s="1015">
        <v>23</v>
      </c>
      <c r="B65" s="1015"/>
      <c r="C65" s="1038" t="s">
        <v>454</v>
      </c>
      <c r="D65" s="1033"/>
      <c r="E65" s="1034">
        <f aca="true" t="shared" si="8" ref="E65:L65">E27+E46</f>
        <v>477</v>
      </c>
      <c r="F65" s="1035">
        <f t="shared" si="8"/>
        <v>4881</v>
      </c>
      <c r="G65" s="1035">
        <f t="shared" si="8"/>
        <v>104090</v>
      </c>
      <c r="H65" s="1035">
        <f t="shared" si="8"/>
        <v>67668</v>
      </c>
      <c r="I65" s="1035">
        <f t="shared" si="8"/>
        <v>36422</v>
      </c>
      <c r="J65" s="1035">
        <f t="shared" si="8"/>
        <v>54066</v>
      </c>
      <c r="K65" s="1035">
        <f t="shared" si="8"/>
        <v>9085</v>
      </c>
      <c r="L65" s="1035">
        <f t="shared" si="8"/>
        <v>15437</v>
      </c>
      <c r="M65" s="1036">
        <f>G65/F65</f>
        <v>21.325548043433724</v>
      </c>
    </row>
    <row r="66" spans="1:13" ht="7.5" customHeight="1">
      <c r="A66" s="1015"/>
      <c r="B66" s="1015"/>
      <c r="C66" s="1030"/>
      <c r="D66" s="1031"/>
      <c r="E66" s="1029"/>
      <c r="F66" s="1027"/>
      <c r="G66" s="1027"/>
      <c r="H66" s="1027"/>
      <c r="I66" s="1027"/>
      <c r="J66" s="1027"/>
      <c r="K66" s="1027"/>
      <c r="L66" s="1027"/>
      <c r="M66" s="1028"/>
    </row>
    <row r="67" spans="1:13" ht="12" customHeight="1">
      <c r="A67" s="1015">
        <v>24</v>
      </c>
      <c r="B67" s="1015"/>
      <c r="C67" s="1032" t="s">
        <v>283</v>
      </c>
      <c r="D67" s="1033"/>
      <c r="E67" s="1034">
        <f aca="true" t="shared" si="9" ref="E67:L67">E29+E48</f>
        <v>3166</v>
      </c>
      <c r="F67" s="1035">
        <f t="shared" si="9"/>
        <v>31267</v>
      </c>
      <c r="G67" s="1035">
        <f t="shared" si="9"/>
        <v>665334</v>
      </c>
      <c r="H67" s="1035">
        <f t="shared" si="9"/>
        <v>445333</v>
      </c>
      <c r="I67" s="1035">
        <f t="shared" si="9"/>
        <v>220001</v>
      </c>
      <c r="J67" s="1035">
        <f t="shared" si="9"/>
        <v>345795</v>
      </c>
      <c r="K67" s="1035">
        <f t="shared" si="9"/>
        <v>60064</v>
      </c>
      <c r="L67" s="1035">
        <f t="shared" si="9"/>
        <v>102648</v>
      </c>
      <c r="M67" s="1036">
        <f>G67/F67</f>
        <v>21.27911216298334</v>
      </c>
    </row>
    <row r="68" spans="1:13" ht="12" customHeight="1">
      <c r="A68" s="1015"/>
      <c r="B68" s="1015"/>
      <c r="C68" s="1039"/>
      <c r="D68" s="1040"/>
      <c r="E68" s="1029"/>
      <c r="F68" s="1029"/>
      <c r="G68" s="1029"/>
      <c r="H68" s="1029"/>
      <c r="I68" s="1029"/>
      <c r="J68" s="1029"/>
      <c r="K68" s="1029"/>
      <c r="L68" s="1029"/>
      <c r="M68" s="1028"/>
    </row>
    <row r="69" spans="1:13" ht="12" customHeight="1">
      <c r="A69" s="1015"/>
      <c r="B69" s="1015"/>
      <c r="C69" s="1039"/>
      <c r="D69" s="1040"/>
      <c r="E69" s="1029"/>
      <c r="F69" s="1029"/>
      <c r="G69" s="1029"/>
      <c r="H69" s="1029"/>
      <c r="I69" s="1029"/>
      <c r="J69" s="1029"/>
      <c r="K69" s="1029"/>
      <c r="L69" s="1029"/>
      <c r="M69" s="1028"/>
    </row>
    <row r="70" spans="1:13" s="1044" customFormat="1" ht="6" customHeight="1">
      <c r="A70" s="1041" t="s">
        <v>408</v>
      </c>
      <c r="B70" s="1041"/>
      <c r="C70" s="1042"/>
      <c r="D70" s="1043"/>
      <c r="E70" s="1043"/>
      <c r="F70" s="1043"/>
      <c r="G70" s="1043"/>
      <c r="H70" s="1043"/>
      <c r="I70" s="1043"/>
      <c r="J70" s="1043"/>
      <c r="K70" s="1043"/>
      <c r="L70" s="1043"/>
      <c r="M70" s="1043"/>
    </row>
    <row r="71" spans="1:13" ht="11.25" customHeight="1">
      <c r="A71" s="1699" t="s">
        <v>284</v>
      </c>
      <c r="B71" s="1699"/>
      <c r="C71" s="1700"/>
      <c r="D71" s="1700"/>
      <c r="E71" s="1700"/>
      <c r="F71" s="1700"/>
      <c r="G71" s="1700"/>
      <c r="H71" s="1700"/>
      <c r="I71" s="1700"/>
      <c r="J71" s="1700"/>
      <c r="K71" s="1700"/>
      <c r="L71" s="1700"/>
      <c r="M71" s="1700"/>
    </row>
    <row r="72" spans="1:13" ht="11.25">
      <c r="A72" s="1045"/>
      <c r="B72" s="1045"/>
      <c r="C72" s="1046"/>
      <c r="D72" s="1046"/>
      <c r="E72" s="1046"/>
      <c r="F72" s="1046"/>
      <c r="G72" s="1046"/>
      <c r="H72" s="1046"/>
      <c r="I72" s="1046"/>
      <c r="J72" s="1046"/>
      <c r="K72" s="1046"/>
      <c r="L72" s="1046"/>
      <c r="M72" s="1046"/>
    </row>
  </sheetData>
  <sheetProtection/>
  <mergeCells count="20">
    <mergeCell ref="A71:M71"/>
    <mergeCell ref="C4:M4"/>
    <mergeCell ref="J7:L7"/>
    <mergeCell ref="E6:E10"/>
    <mergeCell ref="F6:F10"/>
    <mergeCell ref="G7:G10"/>
    <mergeCell ref="A13:M13"/>
    <mergeCell ref="A32:M32"/>
    <mergeCell ref="A51:M51"/>
    <mergeCell ref="A6:B10"/>
    <mergeCell ref="C2:M2"/>
    <mergeCell ref="C6:D10"/>
    <mergeCell ref="G6:L6"/>
    <mergeCell ref="H7:I8"/>
    <mergeCell ref="H9:H10"/>
    <mergeCell ref="M6:M10"/>
    <mergeCell ref="I9:I10"/>
    <mergeCell ref="J8:J10"/>
    <mergeCell ref="K8:K10"/>
    <mergeCell ref="L8:L10"/>
  </mergeCells>
  <printOptions/>
  <pageMargins left="0.3937007874015748" right="0.4724409448818898" top="0.5118110236220472" bottom="0.5118110236220472"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N87"/>
  <sheetViews>
    <sheetView workbookViewId="0" topLeftCell="A1">
      <selection activeCell="S21" sqref="S20:S21"/>
    </sheetView>
  </sheetViews>
  <sheetFormatPr defaultColWidth="12" defaultRowHeight="11.25"/>
  <cols>
    <col min="1" max="1" width="9" style="1059" customWidth="1"/>
    <col min="2" max="2" width="9.16015625" style="1014" customWidth="1"/>
    <col min="3" max="12" width="9" style="1014" customWidth="1"/>
    <col min="13" max="13" width="1.0078125" style="1014" customWidth="1"/>
    <col min="14" max="14" width="3.16015625" style="1060" customWidth="1"/>
    <col min="15" max="16384" width="13.33203125" style="1014" customWidth="1"/>
  </cols>
  <sheetData>
    <row r="1" spans="1:14" ht="12.75">
      <c r="A1" s="1048"/>
      <c r="B1" s="1013"/>
      <c r="C1" s="1013"/>
      <c r="D1" s="1013"/>
      <c r="E1" s="1013"/>
      <c r="F1" s="1013"/>
      <c r="G1" s="1013"/>
      <c r="H1" s="1013"/>
      <c r="I1" s="1013"/>
      <c r="J1" s="1013"/>
      <c r="K1" s="1013"/>
      <c r="L1" s="1013"/>
      <c r="M1" s="1013"/>
      <c r="N1" s="1049" t="s">
        <v>285</v>
      </c>
    </row>
    <row r="2" spans="1:14" ht="12.75">
      <c r="A2" s="1707" t="s">
        <v>286</v>
      </c>
      <c r="B2" s="1707"/>
      <c r="C2" s="1707"/>
      <c r="D2" s="1707"/>
      <c r="E2" s="1707"/>
      <c r="F2" s="1707"/>
      <c r="G2" s="1707"/>
      <c r="H2" s="1707"/>
      <c r="I2" s="1707"/>
      <c r="J2" s="1707"/>
      <c r="K2" s="1707"/>
      <c r="L2" s="1013"/>
      <c r="M2" s="1013"/>
      <c r="N2" s="1049"/>
    </row>
    <row r="3" spans="1:14" ht="3" customHeight="1">
      <c r="A3" s="1048"/>
      <c r="B3" s="1013"/>
      <c r="C3" s="1013"/>
      <c r="D3" s="1013"/>
      <c r="E3" s="1013"/>
      <c r="F3" s="1013"/>
      <c r="G3" s="1013"/>
      <c r="H3" s="1013"/>
      <c r="I3" s="1013"/>
      <c r="J3" s="1013"/>
      <c r="K3" s="1013"/>
      <c r="L3" s="1013"/>
      <c r="M3" s="1013"/>
      <c r="N3" s="1049"/>
    </row>
    <row r="4" spans="1:14" ht="12.75">
      <c r="A4" s="1707" t="s">
        <v>287</v>
      </c>
      <c r="B4" s="1707"/>
      <c r="C4" s="1707"/>
      <c r="D4" s="1707"/>
      <c r="E4" s="1707"/>
      <c r="F4" s="1707"/>
      <c r="G4" s="1707"/>
      <c r="H4" s="1707"/>
      <c r="I4" s="1707"/>
      <c r="J4" s="1707"/>
      <c r="K4" s="1707"/>
      <c r="L4" s="1013"/>
      <c r="M4" s="1013"/>
      <c r="N4" s="1020"/>
    </row>
    <row r="5" spans="1:14" ht="9" customHeight="1">
      <c r="A5" s="1050"/>
      <c r="B5" s="1018"/>
      <c r="C5" s="1018"/>
      <c r="D5" s="1018"/>
      <c r="E5" s="1018"/>
      <c r="F5" s="1018"/>
      <c r="G5" s="1018"/>
      <c r="H5" s="1018"/>
      <c r="I5" s="1018"/>
      <c r="J5" s="1018"/>
      <c r="K5" s="1018"/>
      <c r="L5" s="1018"/>
      <c r="M5" s="1018"/>
      <c r="N5" s="1051"/>
    </row>
    <row r="6" spans="1:14" ht="18" customHeight="1">
      <c r="A6" s="1691" t="s">
        <v>295</v>
      </c>
      <c r="B6" s="1691"/>
      <c r="C6" s="1692"/>
      <c r="D6" s="1689" t="s">
        <v>288</v>
      </c>
      <c r="E6" s="1689"/>
      <c r="F6" s="1689"/>
      <c r="G6" s="1689"/>
      <c r="H6" s="1689"/>
      <c r="I6" s="1689"/>
      <c r="J6" s="1689"/>
      <c r="K6" s="1689"/>
      <c r="L6" s="1052"/>
      <c r="M6" s="1710" t="s">
        <v>276</v>
      </c>
      <c r="N6" s="1691"/>
    </row>
    <row r="7" spans="1:14" ht="15" customHeight="1">
      <c r="A7" s="1693"/>
      <c r="B7" s="1693"/>
      <c r="C7" s="1694"/>
      <c r="D7" s="1697" t="s">
        <v>447</v>
      </c>
      <c r="E7" s="1688" t="s">
        <v>653</v>
      </c>
      <c r="F7" s="1689"/>
      <c r="G7" s="1689"/>
      <c r="H7" s="1690"/>
      <c r="I7" s="1689" t="s">
        <v>456</v>
      </c>
      <c r="J7" s="1689"/>
      <c r="K7" s="1689"/>
      <c r="L7" s="1690"/>
      <c r="M7" s="1713"/>
      <c r="N7" s="1697"/>
    </row>
    <row r="8" spans="1:14" ht="21" customHeight="1">
      <c r="A8" s="1697" t="s">
        <v>447</v>
      </c>
      <c r="B8" s="1688" t="s">
        <v>289</v>
      </c>
      <c r="C8" s="1690"/>
      <c r="D8" s="1708"/>
      <c r="E8" s="1688" t="s">
        <v>71</v>
      </c>
      <c r="F8" s="1690"/>
      <c r="G8" s="1689" t="s">
        <v>100</v>
      </c>
      <c r="H8" s="1690"/>
      <c r="I8" s="1710" t="s">
        <v>290</v>
      </c>
      <c r="J8" s="1692"/>
      <c r="K8" s="1689" t="s">
        <v>291</v>
      </c>
      <c r="L8" s="1690"/>
      <c r="M8" s="1713"/>
      <c r="N8" s="1697"/>
    </row>
    <row r="9" spans="1:14" ht="24" customHeight="1">
      <c r="A9" s="1697"/>
      <c r="B9" s="1695" t="s">
        <v>292</v>
      </c>
      <c r="C9" s="1695" t="s">
        <v>293</v>
      </c>
      <c r="D9" s="1708"/>
      <c r="E9" s="1695" t="s">
        <v>207</v>
      </c>
      <c r="F9" s="1705" t="s">
        <v>294</v>
      </c>
      <c r="G9" s="1695" t="s">
        <v>207</v>
      </c>
      <c r="H9" s="1705" t="s">
        <v>294</v>
      </c>
      <c r="I9" s="1711"/>
      <c r="J9" s="1694"/>
      <c r="K9" s="1692" t="s">
        <v>207</v>
      </c>
      <c r="L9" s="1705" t="s">
        <v>294</v>
      </c>
      <c r="M9" s="1713"/>
      <c r="N9" s="1697"/>
    </row>
    <row r="10" spans="1:14" ht="24" customHeight="1">
      <c r="A10" s="1693"/>
      <c r="B10" s="1696"/>
      <c r="C10" s="1696"/>
      <c r="D10" s="1709"/>
      <c r="E10" s="1696"/>
      <c r="F10" s="1694"/>
      <c r="G10" s="1696"/>
      <c r="H10" s="1694"/>
      <c r="I10" s="1053" t="s">
        <v>207</v>
      </c>
      <c r="J10" s="1053" t="s">
        <v>294</v>
      </c>
      <c r="K10" s="1694"/>
      <c r="L10" s="1694"/>
      <c r="M10" s="1711"/>
      <c r="N10" s="1693"/>
    </row>
    <row r="11" spans="1:14" ht="11.25">
      <c r="A11" s="1048"/>
      <c r="B11" s="1013"/>
      <c r="C11" s="1013"/>
      <c r="D11" s="1013"/>
      <c r="E11" s="1013"/>
      <c r="F11" s="1013"/>
      <c r="G11" s="1013"/>
      <c r="H11" s="1013"/>
      <c r="I11" s="1013"/>
      <c r="J11" s="1013"/>
      <c r="K11" s="1013"/>
      <c r="L11" s="1013"/>
      <c r="M11" s="1013"/>
      <c r="N11" s="1020"/>
    </row>
    <row r="12" spans="1:14" ht="11.25">
      <c r="A12" s="1048"/>
      <c r="B12" s="1013"/>
      <c r="C12" s="1013"/>
      <c r="D12" s="1013"/>
      <c r="E12" s="1013"/>
      <c r="F12" s="1013"/>
      <c r="G12" s="1013"/>
      <c r="H12" s="1013"/>
      <c r="I12" s="1013"/>
      <c r="J12" s="1013"/>
      <c r="K12" s="1013"/>
      <c r="L12" s="1013"/>
      <c r="M12" s="1013"/>
      <c r="N12" s="1020"/>
    </row>
    <row r="13" spans="1:14" ht="12.75" customHeight="1">
      <c r="A13" s="1706" t="s">
        <v>573</v>
      </c>
      <c r="B13" s="1706"/>
      <c r="C13" s="1706"/>
      <c r="D13" s="1706"/>
      <c r="E13" s="1706"/>
      <c r="F13" s="1706"/>
      <c r="G13" s="1706"/>
      <c r="H13" s="1706"/>
      <c r="I13" s="1706"/>
      <c r="J13" s="1706"/>
      <c r="K13" s="1706"/>
      <c r="L13" s="1706"/>
      <c r="M13" s="1706"/>
      <c r="N13" s="1706"/>
    </row>
    <row r="14" spans="1:14" ht="11.25">
      <c r="A14" s="1054"/>
      <c r="B14" s="1037"/>
      <c r="C14" s="1037"/>
      <c r="D14" s="1037"/>
      <c r="E14" s="1037"/>
      <c r="F14" s="1037"/>
      <c r="G14" s="1037"/>
      <c r="H14" s="1037"/>
      <c r="I14" s="1037"/>
      <c r="J14" s="1037"/>
      <c r="K14" s="1037"/>
      <c r="L14" s="1013"/>
      <c r="M14" s="1013"/>
      <c r="N14" s="1020"/>
    </row>
    <row r="15" spans="1:14" ht="11.25" customHeight="1">
      <c r="A15" s="1025">
        <v>12842</v>
      </c>
      <c r="B15" s="1026">
        <v>8733</v>
      </c>
      <c r="C15" s="1026">
        <v>3178</v>
      </c>
      <c r="D15" s="1027">
        <f>SUM(E15,G15)</f>
        <v>13459</v>
      </c>
      <c r="E15" s="1026">
        <v>11869</v>
      </c>
      <c r="F15" s="1026">
        <v>2295</v>
      </c>
      <c r="G15" s="1026">
        <v>1590</v>
      </c>
      <c r="H15" s="1026">
        <v>170</v>
      </c>
      <c r="I15" s="1026">
        <v>8623</v>
      </c>
      <c r="J15" s="1026">
        <v>632</v>
      </c>
      <c r="K15" s="1026">
        <v>5519</v>
      </c>
      <c r="L15" s="1025">
        <v>227</v>
      </c>
      <c r="M15" s="1055"/>
      <c r="N15" s="1056">
        <v>1</v>
      </c>
    </row>
    <row r="16" spans="1:14" s="1013" customFormat="1" ht="7.5" customHeight="1">
      <c r="A16" s="1029"/>
      <c r="B16" s="1027"/>
      <c r="C16" s="1027"/>
      <c r="D16" s="1027"/>
      <c r="E16" s="1027"/>
      <c r="F16" s="1027"/>
      <c r="G16" s="1027"/>
      <c r="H16" s="1027"/>
      <c r="I16" s="1027"/>
      <c r="J16" s="1027"/>
      <c r="K16" s="1027"/>
      <c r="L16" s="1029"/>
      <c r="M16" s="1055"/>
      <c r="N16" s="1056"/>
    </row>
    <row r="17" spans="1:14" ht="12" customHeight="1">
      <c r="A17" s="1025">
        <v>5095</v>
      </c>
      <c r="B17" s="1026">
        <v>3474</v>
      </c>
      <c r="C17" s="1026">
        <v>1370</v>
      </c>
      <c r="D17" s="1027">
        <f>SUM(E17,G17)</f>
        <v>4328</v>
      </c>
      <c r="E17" s="1026">
        <v>3750</v>
      </c>
      <c r="F17" s="1026">
        <v>1072</v>
      </c>
      <c r="G17" s="1026">
        <v>578</v>
      </c>
      <c r="H17" s="1026">
        <v>73</v>
      </c>
      <c r="I17" s="1026">
        <v>2454</v>
      </c>
      <c r="J17" s="1026">
        <v>289</v>
      </c>
      <c r="K17" s="1026">
        <v>2015</v>
      </c>
      <c r="L17" s="1025">
        <v>89</v>
      </c>
      <c r="M17" s="1055"/>
      <c r="N17" s="1056">
        <v>2</v>
      </c>
    </row>
    <row r="18" spans="1:14" s="1013" customFormat="1" ht="7.5" customHeight="1">
      <c r="A18" s="1029"/>
      <c r="B18" s="1027"/>
      <c r="C18" s="1027"/>
      <c r="D18" s="1027"/>
      <c r="E18" s="1027"/>
      <c r="F18" s="1027"/>
      <c r="G18" s="1027"/>
      <c r="H18" s="1027"/>
      <c r="I18" s="1027"/>
      <c r="J18" s="1027"/>
      <c r="K18" s="1027"/>
      <c r="L18" s="1029"/>
      <c r="M18" s="1055"/>
      <c r="N18" s="1056"/>
    </row>
    <row r="19" spans="1:14" ht="12" customHeight="1">
      <c r="A19" s="1025">
        <v>4488</v>
      </c>
      <c r="B19" s="1026">
        <v>2965</v>
      </c>
      <c r="C19" s="1026">
        <v>1345</v>
      </c>
      <c r="D19" s="1027">
        <f>SUM(E19,G19)</f>
        <v>3902</v>
      </c>
      <c r="E19" s="1026">
        <v>3336</v>
      </c>
      <c r="F19" s="1026">
        <v>1059</v>
      </c>
      <c r="G19" s="1026">
        <v>566</v>
      </c>
      <c r="H19" s="1026">
        <v>79</v>
      </c>
      <c r="I19" s="1026">
        <v>2254</v>
      </c>
      <c r="J19" s="1026">
        <v>342</v>
      </c>
      <c r="K19" s="1026">
        <v>1762</v>
      </c>
      <c r="L19" s="1025">
        <v>81</v>
      </c>
      <c r="M19" s="1055"/>
      <c r="N19" s="1056">
        <v>3</v>
      </c>
    </row>
    <row r="20" spans="1:14" s="1013" customFormat="1" ht="7.5" customHeight="1">
      <c r="A20" s="1029"/>
      <c r="B20" s="1027"/>
      <c r="C20" s="1027"/>
      <c r="D20" s="1027"/>
      <c r="E20" s="1027"/>
      <c r="F20" s="1027"/>
      <c r="G20" s="1027"/>
      <c r="H20" s="1027"/>
      <c r="I20" s="1027"/>
      <c r="J20" s="1027"/>
      <c r="K20" s="1027"/>
      <c r="L20" s="1029"/>
      <c r="M20" s="1055"/>
      <c r="N20" s="1056"/>
    </row>
    <row r="21" spans="1:14" ht="12" customHeight="1">
      <c r="A21" s="1025">
        <v>3859</v>
      </c>
      <c r="B21" s="1026">
        <v>2599</v>
      </c>
      <c r="C21" s="1026">
        <v>1050</v>
      </c>
      <c r="D21" s="1027">
        <f>SUM(E21,G21)</f>
        <v>3612</v>
      </c>
      <c r="E21" s="1026">
        <v>3056</v>
      </c>
      <c r="F21" s="1026">
        <v>1004</v>
      </c>
      <c r="G21" s="1026">
        <v>556</v>
      </c>
      <c r="H21" s="1026">
        <v>101</v>
      </c>
      <c r="I21" s="1026">
        <v>2149</v>
      </c>
      <c r="J21" s="1026">
        <v>372</v>
      </c>
      <c r="K21" s="1026">
        <v>1569</v>
      </c>
      <c r="L21" s="1025">
        <v>78</v>
      </c>
      <c r="M21" s="1055"/>
      <c r="N21" s="1056">
        <v>4</v>
      </c>
    </row>
    <row r="22" spans="1:14" s="1013" customFormat="1" ht="7.5" customHeight="1">
      <c r="A22" s="1029"/>
      <c r="B22" s="1027"/>
      <c r="C22" s="1027"/>
      <c r="D22" s="1027"/>
      <c r="E22" s="1027"/>
      <c r="F22" s="1027"/>
      <c r="G22" s="1027"/>
      <c r="H22" s="1027"/>
      <c r="I22" s="1027"/>
      <c r="J22" s="1027"/>
      <c r="K22" s="1027"/>
      <c r="L22" s="1029"/>
      <c r="M22" s="1055"/>
      <c r="N22" s="1056"/>
    </row>
    <row r="23" spans="1:14" ht="12" customHeight="1">
      <c r="A23" s="1025">
        <v>5626</v>
      </c>
      <c r="B23" s="1026">
        <v>3923</v>
      </c>
      <c r="C23" s="1026">
        <v>1332</v>
      </c>
      <c r="D23" s="1027">
        <f>SUM(E23,G23)</f>
        <v>5686</v>
      </c>
      <c r="E23" s="1026">
        <v>4911</v>
      </c>
      <c r="F23" s="1026">
        <v>1174</v>
      </c>
      <c r="G23" s="1026">
        <v>775</v>
      </c>
      <c r="H23" s="1026">
        <v>82</v>
      </c>
      <c r="I23" s="1026">
        <v>3482</v>
      </c>
      <c r="J23" s="1026">
        <v>360</v>
      </c>
      <c r="K23" s="1026">
        <v>2821</v>
      </c>
      <c r="L23" s="1025">
        <v>129</v>
      </c>
      <c r="M23" s="1055"/>
      <c r="N23" s="1056">
        <v>5</v>
      </c>
    </row>
    <row r="24" spans="1:14" s="1013" customFormat="1" ht="7.5" customHeight="1">
      <c r="A24" s="1029"/>
      <c r="B24" s="1027"/>
      <c r="C24" s="1027"/>
      <c r="D24" s="1027"/>
      <c r="E24" s="1027"/>
      <c r="F24" s="1027"/>
      <c r="G24" s="1027"/>
      <c r="H24" s="1027"/>
      <c r="I24" s="1027"/>
      <c r="J24" s="1027"/>
      <c r="K24" s="1027"/>
      <c r="L24" s="1029"/>
      <c r="M24" s="1055"/>
      <c r="N24" s="1056"/>
    </row>
    <row r="25" spans="1:14" ht="12" customHeight="1">
      <c r="A25" s="1025">
        <v>4986</v>
      </c>
      <c r="B25" s="1026">
        <v>3418</v>
      </c>
      <c r="C25" s="1026">
        <v>1299</v>
      </c>
      <c r="D25" s="1027">
        <f>SUM(E25,G25)</f>
        <v>4600</v>
      </c>
      <c r="E25" s="1026">
        <v>4021</v>
      </c>
      <c r="F25" s="1026">
        <v>1176</v>
      </c>
      <c r="G25" s="1026">
        <v>579</v>
      </c>
      <c r="H25" s="1026">
        <v>90</v>
      </c>
      <c r="I25" s="1026">
        <v>2656</v>
      </c>
      <c r="J25" s="1026">
        <v>348</v>
      </c>
      <c r="K25" s="1026">
        <v>2078</v>
      </c>
      <c r="L25" s="1025">
        <v>98</v>
      </c>
      <c r="M25" s="1055"/>
      <c r="N25" s="1056">
        <v>6</v>
      </c>
    </row>
    <row r="26" spans="1:14" s="1013" customFormat="1" ht="7.5" customHeight="1">
      <c r="A26" s="1029"/>
      <c r="B26" s="1027"/>
      <c r="C26" s="1027"/>
      <c r="D26" s="1027"/>
      <c r="E26" s="1027"/>
      <c r="F26" s="1027"/>
      <c r="G26" s="1027"/>
      <c r="H26" s="1027"/>
      <c r="I26" s="1027"/>
      <c r="J26" s="1027"/>
      <c r="K26" s="1027"/>
      <c r="L26" s="1029"/>
      <c r="M26" s="1055"/>
      <c r="N26" s="1056"/>
    </row>
    <row r="27" spans="1:14" ht="12" customHeight="1">
      <c r="A27" s="1025">
        <v>7347</v>
      </c>
      <c r="B27" s="1026">
        <v>5304</v>
      </c>
      <c r="C27" s="1026">
        <v>1658</v>
      </c>
      <c r="D27" s="1027">
        <f>SUM(E27,G27)</f>
        <v>6807</v>
      </c>
      <c r="E27" s="1026">
        <v>5871</v>
      </c>
      <c r="F27" s="1026">
        <v>1491</v>
      </c>
      <c r="G27" s="1026">
        <v>936</v>
      </c>
      <c r="H27" s="1026">
        <v>112</v>
      </c>
      <c r="I27" s="1026">
        <v>3972</v>
      </c>
      <c r="J27" s="1026">
        <v>411</v>
      </c>
      <c r="K27" s="1026">
        <v>3304</v>
      </c>
      <c r="L27" s="1025">
        <v>212</v>
      </c>
      <c r="M27" s="1055"/>
      <c r="N27" s="1056">
        <v>7</v>
      </c>
    </row>
    <row r="28" spans="1:14" s="1013" customFormat="1" ht="7.5" customHeight="1">
      <c r="A28" s="1029"/>
      <c r="B28" s="1027"/>
      <c r="C28" s="1027"/>
      <c r="D28" s="1027"/>
      <c r="E28" s="1027"/>
      <c r="F28" s="1027"/>
      <c r="G28" s="1027"/>
      <c r="H28" s="1027"/>
      <c r="I28" s="1027"/>
      <c r="J28" s="1027"/>
      <c r="K28" s="1027"/>
      <c r="L28" s="1029"/>
      <c r="M28" s="1055"/>
      <c r="N28" s="1056"/>
    </row>
    <row r="29" spans="1:14" ht="12" customHeight="1">
      <c r="A29" s="1034">
        <f aca="true" t="shared" si="0" ref="A29:L29">SUM(A15:A27)</f>
        <v>44243</v>
      </c>
      <c r="B29" s="1035">
        <f t="shared" si="0"/>
        <v>30416</v>
      </c>
      <c r="C29" s="1035">
        <f t="shared" si="0"/>
        <v>11232</v>
      </c>
      <c r="D29" s="1035">
        <f t="shared" si="0"/>
        <v>42394</v>
      </c>
      <c r="E29" s="1035">
        <f t="shared" si="0"/>
        <v>36814</v>
      </c>
      <c r="F29" s="1035">
        <f t="shared" si="0"/>
        <v>9271</v>
      </c>
      <c r="G29" s="1035">
        <f t="shared" si="0"/>
        <v>5580</v>
      </c>
      <c r="H29" s="1035">
        <f t="shared" si="0"/>
        <v>707</v>
      </c>
      <c r="I29" s="1035">
        <f t="shared" si="0"/>
        <v>25590</v>
      </c>
      <c r="J29" s="1035">
        <f t="shared" si="0"/>
        <v>2754</v>
      </c>
      <c r="K29" s="1035">
        <f t="shared" si="0"/>
        <v>19068</v>
      </c>
      <c r="L29" s="1034">
        <f t="shared" si="0"/>
        <v>914</v>
      </c>
      <c r="M29" s="1055"/>
      <c r="N29" s="1056">
        <v>8</v>
      </c>
    </row>
    <row r="30" spans="1:14" s="1013" customFormat="1" ht="12" customHeight="1">
      <c r="A30" s="1048"/>
      <c r="N30" s="1020"/>
    </row>
    <row r="31" spans="1:14" s="1013" customFormat="1" ht="12" customHeight="1">
      <c r="A31" s="1048"/>
      <c r="N31" s="1020"/>
    </row>
    <row r="32" spans="1:14" s="1013" customFormat="1" ht="12" customHeight="1">
      <c r="A32" s="1706" t="s">
        <v>576</v>
      </c>
      <c r="B32" s="1706"/>
      <c r="C32" s="1706"/>
      <c r="D32" s="1706"/>
      <c r="E32" s="1706"/>
      <c r="F32" s="1706"/>
      <c r="G32" s="1706"/>
      <c r="H32" s="1706"/>
      <c r="I32" s="1706"/>
      <c r="J32" s="1706"/>
      <c r="K32" s="1706"/>
      <c r="L32" s="1706"/>
      <c r="M32" s="1706"/>
      <c r="N32" s="1706"/>
    </row>
    <row r="33" spans="1:14" s="1013" customFormat="1" ht="12" customHeight="1">
      <c r="A33" s="1048"/>
      <c r="C33" s="1048"/>
      <c r="D33" s="1048"/>
      <c r="E33" s="1048"/>
      <c r="F33" s="1048"/>
      <c r="G33" s="1048"/>
      <c r="H33" s="1048"/>
      <c r="I33" s="1048"/>
      <c r="J33" s="1048"/>
      <c r="K33" s="1048"/>
      <c r="N33" s="1020"/>
    </row>
    <row r="34" spans="1:14" ht="12" customHeight="1">
      <c r="A34" s="1025">
        <v>749</v>
      </c>
      <c r="B34" s="1026">
        <v>482</v>
      </c>
      <c r="C34" s="1026">
        <v>216</v>
      </c>
      <c r="D34" s="1027">
        <f>SUM(E34,G34)</f>
        <v>931</v>
      </c>
      <c r="E34" s="1026">
        <v>809</v>
      </c>
      <c r="F34" s="1026">
        <v>189</v>
      </c>
      <c r="G34" s="1026">
        <v>122</v>
      </c>
      <c r="H34" s="1026">
        <v>30</v>
      </c>
      <c r="I34" s="1026">
        <v>503</v>
      </c>
      <c r="J34" s="1026">
        <v>72</v>
      </c>
      <c r="K34" s="1026">
        <v>519</v>
      </c>
      <c r="L34" s="1025">
        <v>91</v>
      </c>
      <c r="M34" s="1055"/>
      <c r="N34" s="1056">
        <v>9</v>
      </c>
    </row>
    <row r="35" spans="1:14" s="1013" customFormat="1" ht="7.5" customHeight="1">
      <c r="A35" s="1029"/>
      <c r="B35" s="1027"/>
      <c r="C35" s="1027"/>
      <c r="D35" s="1027"/>
      <c r="E35" s="1027"/>
      <c r="F35" s="1027"/>
      <c r="G35" s="1027"/>
      <c r="H35" s="1027"/>
      <c r="I35" s="1027"/>
      <c r="J35" s="1027"/>
      <c r="K35" s="1027"/>
      <c r="L35" s="1029"/>
      <c r="M35" s="1055"/>
      <c r="N35" s="1056"/>
    </row>
    <row r="36" spans="1:14" ht="12" customHeight="1">
      <c r="A36" s="1025">
        <v>166</v>
      </c>
      <c r="B36" s="1026">
        <v>123</v>
      </c>
      <c r="C36" s="1026">
        <v>37</v>
      </c>
      <c r="D36" s="1027">
        <f>SUM(E36,G36)</f>
        <v>145</v>
      </c>
      <c r="E36" s="1026">
        <v>125</v>
      </c>
      <c r="F36" s="1026">
        <v>25</v>
      </c>
      <c r="G36" s="1026">
        <v>20</v>
      </c>
      <c r="H36" s="1026">
        <v>3</v>
      </c>
      <c r="I36" s="1026">
        <v>73</v>
      </c>
      <c r="J36" s="1026">
        <v>5</v>
      </c>
      <c r="K36" s="1026">
        <v>81</v>
      </c>
      <c r="L36" s="1025">
        <v>7</v>
      </c>
      <c r="M36" s="1055"/>
      <c r="N36" s="1056">
        <v>10</v>
      </c>
    </row>
    <row r="37" spans="1:14" s="1013" customFormat="1" ht="7.5" customHeight="1">
      <c r="A37" s="1029"/>
      <c r="B37" s="1027"/>
      <c r="C37" s="1027"/>
      <c r="D37" s="1027"/>
      <c r="E37" s="1027"/>
      <c r="F37" s="1027"/>
      <c r="G37" s="1027"/>
      <c r="H37" s="1027"/>
      <c r="I37" s="1027"/>
      <c r="J37" s="1027"/>
      <c r="K37" s="1027"/>
      <c r="L37" s="1029"/>
      <c r="M37" s="1055"/>
      <c r="N37" s="1056"/>
    </row>
    <row r="38" spans="1:14" ht="12" customHeight="1">
      <c r="A38" s="1025">
        <v>80</v>
      </c>
      <c r="B38" s="1026">
        <v>61</v>
      </c>
      <c r="C38" s="1026">
        <v>18</v>
      </c>
      <c r="D38" s="1027">
        <f>SUM(E38,G38)</f>
        <v>93</v>
      </c>
      <c r="E38" s="1026">
        <v>83</v>
      </c>
      <c r="F38" s="1026">
        <v>20</v>
      </c>
      <c r="G38" s="1026">
        <v>10</v>
      </c>
      <c r="H38" s="1026">
        <v>3</v>
      </c>
      <c r="I38" s="1026">
        <v>50</v>
      </c>
      <c r="J38" s="1026">
        <v>6</v>
      </c>
      <c r="K38" s="1026">
        <v>60</v>
      </c>
      <c r="L38" s="1025">
        <v>13</v>
      </c>
      <c r="M38" s="1055"/>
      <c r="N38" s="1056">
        <v>11</v>
      </c>
    </row>
    <row r="39" spans="1:14" s="1013" customFormat="1" ht="7.5" customHeight="1">
      <c r="A39" s="1029"/>
      <c r="B39" s="1027"/>
      <c r="C39" s="1027"/>
      <c r="D39" s="1027"/>
      <c r="E39" s="1027"/>
      <c r="F39" s="1027"/>
      <c r="G39" s="1027"/>
      <c r="H39" s="1027"/>
      <c r="I39" s="1027"/>
      <c r="J39" s="1027"/>
      <c r="K39" s="1027"/>
      <c r="L39" s="1029"/>
      <c r="M39" s="1055"/>
      <c r="N39" s="1056"/>
    </row>
    <row r="40" spans="1:14" ht="12" customHeight="1">
      <c r="A40" s="1025">
        <v>9</v>
      </c>
      <c r="B40" s="1026">
        <v>9</v>
      </c>
      <c r="C40" s="1026">
        <v>0</v>
      </c>
      <c r="D40" s="1027">
        <f>SUM(E40,G40)</f>
        <v>70</v>
      </c>
      <c r="E40" s="1026">
        <v>64</v>
      </c>
      <c r="F40" s="1026">
        <v>14</v>
      </c>
      <c r="G40" s="1026">
        <v>6</v>
      </c>
      <c r="H40" s="1026">
        <v>0</v>
      </c>
      <c r="I40" s="1026">
        <v>41</v>
      </c>
      <c r="J40" s="1026">
        <v>6</v>
      </c>
      <c r="K40" s="1026">
        <v>37</v>
      </c>
      <c r="L40" s="1025">
        <v>5</v>
      </c>
      <c r="M40" s="1055"/>
      <c r="N40" s="1056">
        <v>12</v>
      </c>
    </row>
    <row r="41" spans="1:14" s="1013" customFormat="1" ht="7.5" customHeight="1">
      <c r="A41" s="1029"/>
      <c r="B41" s="1027"/>
      <c r="C41" s="1027"/>
      <c r="D41" s="1027"/>
      <c r="E41" s="1027"/>
      <c r="F41" s="1027"/>
      <c r="G41" s="1027"/>
      <c r="H41" s="1027"/>
      <c r="I41" s="1027"/>
      <c r="J41" s="1027"/>
      <c r="K41" s="1027"/>
      <c r="L41" s="1029"/>
      <c r="M41" s="1055"/>
      <c r="N41" s="1056"/>
    </row>
    <row r="42" spans="1:14" ht="12" customHeight="1">
      <c r="A42" s="1025">
        <v>321</v>
      </c>
      <c r="B42" s="1026">
        <v>217</v>
      </c>
      <c r="C42" s="1026">
        <v>86</v>
      </c>
      <c r="D42" s="1027">
        <f>SUM(E42,G42)</f>
        <v>246</v>
      </c>
      <c r="E42" s="1026">
        <v>223</v>
      </c>
      <c r="F42" s="1026">
        <v>69</v>
      </c>
      <c r="G42" s="1026">
        <v>23</v>
      </c>
      <c r="H42" s="1026">
        <v>5</v>
      </c>
      <c r="I42" s="1026">
        <v>106</v>
      </c>
      <c r="J42" s="1026">
        <v>17</v>
      </c>
      <c r="K42" s="1026">
        <v>148</v>
      </c>
      <c r="L42" s="1025">
        <v>27</v>
      </c>
      <c r="M42" s="1055"/>
      <c r="N42" s="1056">
        <v>13</v>
      </c>
    </row>
    <row r="43" spans="1:14" s="1013" customFormat="1" ht="7.5" customHeight="1">
      <c r="A43" s="1029"/>
      <c r="B43" s="1027"/>
      <c r="C43" s="1027"/>
      <c r="D43" s="1027"/>
      <c r="E43" s="1027"/>
      <c r="F43" s="1027"/>
      <c r="G43" s="1027"/>
      <c r="H43" s="1027"/>
      <c r="I43" s="1027"/>
      <c r="J43" s="1027"/>
      <c r="K43" s="1027"/>
      <c r="L43" s="1029"/>
      <c r="M43" s="1055"/>
      <c r="N43" s="1056"/>
    </row>
    <row r="44" spans="1:14" ht="12" customHeight="1">
      <c r="A44" s="1025">
        <v>136</v>
      </c>
      <c r="B44" s="1026">
        <v>77</v>
      </c>
      <c r="C44" s="1026">
        <v>32</v>
      </c>
      <c r="D44" s="1027">
        <f>SUM(E44,G44)</f>
        <v>140</v>
      </c>
      <c r="E44" s="1026">
        <v>124</v>
      </c>
      <c r="F44" s="1026">
        <v>43</v>
      </c>
      <c r="G44" s="1026">
        <v>16</v>
      </c>
      <c r="H44" s="1026">
        <v>2</v>
      </c>
      <c r="I44" s="1026">
        <v>63</v>
      </c>
      <c r="J44" s="1026">
        <v>12</v>
      </c>
      <c r="K44" s="1026">
        <v>94</v>
      </c>
      <c r="L44" s="1025">
        <v>19</v>
      </c>
      <c r="M44" s="1055"/>
      <c r="N44" s="1056">
        <v>14</v>
      </c>
    </row>
    <row r="45" spans="1:14" s="1013" customFormat="1" ht="7.5" customHeight="1">
      <c r="A45" s="1029"/>
      <c r="B45" s="1027"/>
      <c r="C45" s="1027"/>
      <c r="D45" s="1027"/>
      <c r="E45" s="1027"/>
      <c r="F45" s="1027"/>
      <c r="G45" s="1027"/>
      <c r="H45" s="1027"/>
      <c r="I45" s="1027"/>
      <c r="J45" s="1027"/>
      <c r="K45" s="1027"/>
      <c r="L45" s="1029"/>
      <c r="M45" s="1055"/>
      <c r="N45" s="1056"/>
    </row>
    <row r="46" spans="1:14" ht="12" customHeight="1">
      <c r="A46" s="1025">
        <v>170</v>
      </c>
      <c r="B46" s="1026">
        <v>102</v>
      </c>
      <c r="C46" s="1026">
        <v>60</v>
      </c>
      <c r="D46" s="1027">
        <f>SUM(E46,G46)</f>
        <v>166</v>
      </c>
      <c r="E46" s="1026">
        <v>149</v>
      </c>
      <c r="F46" s="1026">
        <v>28</v>
      </c>
      <c r="G46" s="1026">
        <v>17</v>
      </c>
      <c r="H46" s="1026">
        <v>4</v>
      </c>
      <c r="I46" s="1026">
        <v>78</v>
      </c>
      <c r="J46" s="1026">
        <v>8</v>
      </c>
      <c r="K46" s="1026">
        <v>94</v>
      </c>
      <c r="L46" s="1025">
        <v>16</v>
      </c>
      <c r="M46" s="1055"/>
      <c r="N46" s="1056">
        <v>15</v>
      </c>
    </row>
    <row r="47" spans="1:14" s="1013" customFormat="1" ht="7.5" customHeight="1">
      <c r="A47" s="1029"/>
      <c r="B47" s="1027"/>
      <c r="C47" s="1027"/>
      <c r="D47" s="1027"/>
      <c r="E47" s="1027"/>
      <c r="F47" s="1027"/>
      <c r="G47" s="1027"/>
      <c r="H47" s="1027"/>
      <c r="I47" s="1027"/>
      <c r="J47" s="1027"/>
      <c r="K47" s="1027"/>
      <c r="L47" s="1029"/>
      <c r="M47" s="1055"/>
      <c r="N47" s="1056"/>
    </row>
    <row r="48" spans="1:14" ht="12" customHeight="1">
      <c r="A48" s="1034">
        <f aca="true" t="shared" si="1" ref="A48:L48">SUM(A34:A46)</f>
        <v>1631</v>
      </c>
      <c r="B48" s="1035">
        <f t="shared" si="1"/>
        <v>1071</v>
      </c>
      <c r="C48" s="1035">
        <f t="shared" si="1"/>
        <v>449</v>
      </c>
      <c r="D48" s="1035">
        <f t="shared" si="1"/>
        <v>1791</v>
      </c>
      <c r="E48" s="1035">
        <f t="shared" si="1"/>
        <v>1577</v>
      </c>
      <c r="F48" s="1035">
        <f t="shared" si="1"/>
        <v>388</v>
      </c>
      <c r="G48" s="1035">
        <f t="shared" si="1"/>
        <v>214</v>
      </c>
      <c r="H48" s="1035">
        <f t="shared" si="1"/>
        <v>47</v>
      </c>
      <c r="I48" s="1035">
        <f t="shared" si="1"/>
        <v>914</v>
      </c>
      <c r="J48" s="1035">
        <f t="shared" si="1"/>
        <v>126</v>
      </c>
      <c r="K48" s="1035">
        <f t="shared" si="1"/>
        <v>1033</v>
      </c>
      <c r="L48" s="1034">
        <f t="shared" si="1"/>
        <v>178</v>
      </c>
      <c r="M48" s="1055"/>
      <c r="N48" s="1056">
        <v>16</v>
      </c>
    </row>
    <row r="49" spans="1:14" s="1013" customFormat="1" ht="12" customHeight="1">
      <c r="A49" s="1048"/>
      <c r="N49" s="1020"/>
    </row>
    <row r="50" spans="1:14" s="1013" customFormat="1" ht="12" customHeight="1">
      <c r="A50" s="1048"/>
      <c r="N50" s="1020"/>
    </row>
    <row r="51" spans="1:14" s="1013" customFormat="1" ht="12" customHeight="1">
      <c r="A51" s="1706" t="s">
        <v>384</v>
      </c>
      <c r="B51" s="1706"/>
      <c r="C51" s="1706"/>
      <c r="D51" s="1706"/>
      <c r="E51" s="1706"/>
      <c r="F51" s="1706"/>
      <c r="G51" s="1706"/>
      <c r="H51" s="1706"/>
      <c r="I51" s="1706"/>
      <c r="J51" s="1706"/>
      <c r="K51" s="1706"/>
      <c r="L51" s="1706"/>
      <c r="M51" s="1706"/>
      <c r="N51" s="1706"/>
    </row>
    <row r="52" spans="1:14" s="1013" customFormat="1" ht="12" customHeight="1">
      <c r="A52" s="1048"/>
      <c r="N52" s="1020"/>
    </row>
    <row r="53" spans="1:14" ht="12" customHeight="1">
      <c r="A53" s="1034">
        <f aca="true" t="shared" si="2" ref="A53:L53">SUM(A15)+A34</f>
        <v>13591</v>
      </c>
      <c r="B53" s="1035">
        <f t="shared" si="2"/>
        <v>9215</v>
      </c>
      <c r="C53" s="1035">
        <f t="shared" si="2"/>
        <v>3394</v>
      </c>
      <c r="D53" s="1035">
        <f t="shared" si="2"/>
        <v>14390</v>
      </c>
      <c r="E53" s="1035">
        <f t="shared" si="2"/>
        <v>12678</v>
      </c>
      <c r="F53" s="1035">
        <f t="shared" si="2"/>
        <v>2484</v>
      </c>
      <c r="G53" s="1035">
        <f t="shared" si="2"/>
        <v>1712</v>
      </c>
      <c r="H53" s="1035">
        <f t="shared" si="2"/>
        <v>200</v>
      </c>
      <c r="I53" s="1035">
        <f t="shared" si="2"/>
        <v>9126</v>
      </c>
      <c r="J53" s="1035">
        <f t="shared" si="2"/>
        <v>704</v>
      </c>
      <c r="K53" s="1035">
        <f t="shared" si="2"/>
        <v>6038</v>
      </c>
      <c r="L53" s="1034">
        <f t="shared" si="2"/>
        <v>318</v>
      </c>
      <c r="M53" s="1055"/>
      <c r="N53" s="1056">
        <v>17</v>
      </c>
    </row>
    <row r="54" spans="1:14" s="1013" customFormat="1" ht="7.5" customHeight="1">
      <c r="A54" s="1034"/>
      <c r="B54" s="1035"/>
      <c r="C54" s="1035"/>
      <c r="D54" s="1035"/>
      <c r="E54" s="1035"/>
      <c r="F54" s="1035"/>
      <c r="G54" s="1035"/>
      <c r="H54" s="1035"/>
      <c r="I54" s="1035"/>
      <c r="J54" s="1035"/>
      <c r="K54" s="1035"/>
      <c r="L54" s="1034"/>
      <c r="M54" s="1055"/>
      <c r="N54" s="1056"/>
    </row>
    <row r="55" spans="1:14" ht="12" customHeight="1">
      <c r="A55" s="1034">
        <f aca="true" t="shared" si="3" ref="A55:L55">SUM(A17)+A36</f>
        <v>5261</v>
      </c>
      <c r="B55" s="1035">
        <f t="shared" si="3"/>
        <v>3597</v>
      </c>
      <c r="C55" s="1035">
        <f t="shared" si="3"/>
        <v>1407</v>
      </c>
      <c r="D55" s="1035">
        <f t="shared" si="3"/>
        <v>4473</v>
      </c>
      <c r="E55" s="1035">
        <f t="shared" si="3"/>
        <v>3875</v>
      </c>
      <c r="F55" s="1035">
        <f t="shared" si="3"/>
        <v>1097</v>
      </c>
      <c r="G55" s="1035">
        <f t="shared" si="3"/>
        <v>598</v>
      </c>
      <c r="H55" s="1035">
        <f t="shared" si="3"/>
        <v>76</v>
      </c>
      <c r="I55" s="1035">
        <f t="shared" si="3"/>
        <v>2527</v>
      </c>
      <c r="J55" s="1035">
        <f t="shared" si="3"/>
        <v>294</v>
      </c>
      <c r="K55" s="1035">
        <f t="shared" si="3"/>
        <v>2096</v>
      </c>
      <c r="L55" s="1034">
        <f t="shared" si="3"/>
        <v>96</v>
      </c>
      <c r="M55" s="1055"/>
      <c r="N55" s="1056">
        <v>18</v>
      </c>
    </row>
    <row r="56" spans="1:14" s="1013" customFormat="1" ht="7.5" customHeight="1">
      <c r="A56" s="1034"/>
      <c r="B56" s="1035"/>
      <c r="C56" s="1035"/>
      <c r="D56" s="1035"/>
      <c r="E56" s="1035"/>
      <c r="F56" s="1035"/>
      <c r="G56" s="1035"/>
      <c r="H56" s="1035"/>
      <c r="I56" s="1035"/>
      <c r="J56" s="1035"/>
      <c r="K56" s="1035"/>
      <c r="L56" s="1034"/>
      <c r="M56" s="1055"/>
      <c r="N56" s="1056"/>
    </row>
    <row r="57" spans="1:14" ht="12" customHeight="1">
      <c r="A57" s="1034">
        <f aca="true" t="shared" si="4" ref="A57:L57">SUM(A19)+A38</f>
        <v>4568</v>
      </c>
      <c r="B57" s="1035">
        <f t="shared" si="4"/>
        <v>3026</v>
      </c>
      <c r="C57" s="1035">
        <f t="shared" si="4"/>
        <v>1363</v>
      </c>
      <c r="D57" s="1035">
        <f t="shared" si="4"/>
        <v>3995</v>
      </c>
      <c r="E57" s="1035">
        <f t="shared" si="4"/>
        <v>3419</v>
      </c>
      <c r="F57" s="1035">
        <f t="shared" si="4"/>
        <v>1079</v>
      </c>
      <c r="G57" s="1035">
        <f t="shared" si="4"/>
        <v>576</v>
      </c>
      <c r="H57" s="1035">
        <f t="shared" si="4"/>
        <v>82</v>
      </c>
      <c r="I57" s="1035">
        <f t="shared" si="4"/>
        <v>2304</v>
      </c>
      <c r="J57" s="1035">
        <f t="shared" si="4"/>
        <v>348</v>
      </c>
      <c r="K57" s="1035">
        <f t="shared" si="4"/>
        <v>1822</v>
      </c>
      <c r="L57" s="1034">
        <f t="shared" si="4"/>
        <v>94</v>
      </c>
      <c r="M57" s="1055"/>
      <c r="N57" s="1056">
        <v>19</v>
      </c>
    </row>
    <row r="58" spans="1:14" s="1013" customFormat="1" ht="7.5" customHeight="1">
      <c r="A58" s="1034"/>
      <c r="B58" s="1035"/>
      <c r="C58" s="1035"/>
      <c r="D58" s="1035"/>
      <c r="E58" s="1035"/>
      <c r="F58" s="1035"/>
      <c r="G58" s="1035"/>
      <c r="H58" s="1035"/>
      <c r="I58" s="1035"/>
      <c r="J58" s="1035"/>
      <c r="K58" s="1035"/>
      <c r="L58" s="1034"/>
      <c r="M58" s="1055"/>
      <c r="N58" s="1056"/>
    </row>
    <row r="59" spans="1:14" ht="12" customHeight="1">
      <c r="A59" s="1034">
        <f aca="true" t="shared" si="5" ref="A59:L59">SUM(A21)+A40</f>
        <v>3868</v>
      </c>
      <c r="B59" s="1035">
        <f t="shared" si="5"/>
        <v>2608</v>
      </c>
      <c r="C59" s="1035">
        <f t="shared" si="5"/>
        <v>1050</v>
      </c>
      <c r="D59" s="1035">
        <f t="shared" si="5"/>
        <v>3682</v>
      </c>
      <c r="E59" s="1035">
        <f t="shared" si="5"/>
        <v>3120</v>
      </c>
      <c r="F59" s="1035">
        <f t="shared" si="5"/>
        <v>1018</v>
      </c>
      <c r="G59" s="1035">
        <f t="shared" si="5"/>
        <v>562</v>
      </c>
      <c r="H59" s="1035">
        <f t="shared" si="5"/>
        <v>101</v>
      </c>
      <c r="I59" s="1035">
        <f t="shared" si="5"/>
        <v>2190</v>
      </c>
      <c r="J59" s="1035">
        <f t="shared" si="5"/>
        <v>378</v>
      </c>
      <c r="K59" s="1035">
        <f t="shared" si="5"/>
        <v>1606</v>
      </c>
      <c r="L59" s="1034">
        <f t="shared" si="5"/>
        <v>83</v>
      </c>
      <c r="M59" s="1055"/>
      <c r="N59" s="1056">
        <v>20</v>
      </c>
    </row>
    <row r="60" spans="1:14" s="1013" customFormat="1" ht="7.5" customHeight="1">
      <c r="A60" s="1034"/>
      <c r="B60" s="1035"/>
      <c r="C60" s="1035"/>
      <c r="D60" s="1035"/>
      <c r="E60" s="1035"/>
      <c r="F60" s="1035"/>
      <c r="G60" s="1035"/>
      <c r="H60" s="1035"/>
      <c r="I60" s="1035"/>
      <c r="J60" s="1035"/>
      <c r="K60" s="1035"/>
      <c r="L60" s="1034"/>
      <c r="M60" s="1055"/>
      <c r="N60" s="1056"/>
    </row>
    <row r="61" spans="1:14" ht="12" customHeight="1">
      <c r="A61" s="1034">
        <f aca="true" t="shared" si="6" ref="A61:L61">SUM(A23)+A42</f>
        <v>5947</v>
      </c>
      <c r="B61" s="1035">
        <f t="shared" si="6"/>
        <v>4140</v>
      </c>
      <c r="C61" s="1035">
        <f t="shared" si="6"/>
        <v>1418</v>
      </c>
      <c r="D61" s="1035">
        <f t="shared" si="6"/>
        <v>5932</v>
      </c>
      <c r="E61" s="1035">
        <f t="shared" si="6"/>
        <v>5134</v>
      </c>
      <c r="F61" s="1035">
        <f t="shared" si="6"/>
        <v>1243</v>
      </c>
      <c r="G61" s="1035">
        <f t="shared" si="6"/>
        <v>798</v>
      </c>
      <c r="H61" s="1035">
        <f t="shared" si="6"/>
        <v>87</v>
      </c>
      <c r="I61" s="1035">
        <f t="shared" si="6"/>
        <v>3588</v>
      </c>
      <c r="J61" s="1035">
        <f t="shared" si="6"/>
        <v>377</v>
      </c>
      <c r="K61" s="1035">
        <f t="shared" si="6"/>
        <v>2969</v>
      </c>
      <c r="L61" s="1034">
        <f t="shared" si="6"/>
        <v>156</v>
      </c>
      <c r="M61" s="1055"/>
      <c r="N61" s="1056">
        <v>21</v>
      </c>
    </row>
    <row r="62" spans="1:14" s="1013" customFormat="1" ht="7.5" customHeight="1">
      <c r="A62" s="1034"/>
      <c r="B62" s="1035"/>
      <c r="C62" s="1035"/>
      <c r="D62" s="1035"/>
      <c r="E62" s="1035"/>
      <c r="F62" s="1035"/>
      <c r="G62" s="1035"/>
      <c r="H62" s="1035"/>
      <c r="I62" s="1035"/>
      <c r="J62" s="1035"/>
      <c r="K62" s="1035"/>
      <c r="L62" s="1034"/>
      <c r="M62" s="1055"/>
      <c r="N62" s="1056"/>
    </row>
    <row r="63" spans="1:14" ht="12" customHeight="1">
      <c r="A63" s="1034">
        <f aca="true" t="shared" si="7" ref="A63:L63">SUM(A25)+A44</f>
        <v>5122</v>
      </c>
      <c r="B63" s="1035">
        <f t="shared" si="7"/>
        <v>3495</v>
      </c>
      <c r="C63" s="1035">
        <f t="shared" si="7"/>
        <v>1331</v>
      </c>
      <c r="D63" s="1035">
        <f t="shared" si="7"/>
        <v>4740</v>
      </c>
      <c r="E63" s="1035">
        <f t="shared" si="7"/>
        <v>4145</v>
      </c>
      <c r="F63" s="1035">
        <f t="shared" si="7"/>
        <v>1219</v>
      </c>
      <c r="G63" s="1035">
        <f t="shared" si="7"/>
        <v>595</v>
      </c>
      <c r="H63" s="1035">
        <f t="shared" si="7"/>
        <v>92</v>
      </c>
      <c r="I63" s="1035">
        <f t="shared" si="7"/>
        <v>2719</v>
      </c>
      <c r="J63" s="1035">
        <f t="shared" si="7"/>
        <v>360</v>
      </c>
      <c r="K63" s="1035">
        <f t="shared" si="7"/>
        <v>2172</v>
      </c>
      <c r="L63" s="1034">
        <f t="shared" si="7"/>
        <v>117</v>
      </c>
      <c r="M63" s="1055"/>
      <c r="N63" s="1056">
        <v>22</v>
      </c>
    </row>
    <row r="64" spans="1:14" s="1013" customFormat="1" ht="7.5" customHeight="1">
      <c r="A64" s="1034"/>
      <c r="B64" s="1035"/>
      <c r="C64" s="1035"/>
      <c r="D64" s="1035"/>
      <c r="E64" s="1035"/>
      <c r="F64" s="1035"/>
      <c r="G64" s="1035"/>
      <c r="H64" s="1035"/>
      <c r="I64" s="1035"/>
      <c r="J64" s="1035"/>
      <c r="K64" s="1035"/>
      <c r="L64" s="1034"/>
      <c r="M64" s="1055"/>
      <c r="N64" s="1056"/>
    </row>
    <row r="65" spans="1:14" ht="12" customHeight="1">
      <c r="A65" s="1034">
        <f aca="true" t="shared" si="8" ref="A65:L65">SUM(A27)+A46</f>
        <v>7517</v>
      </c>
      <c r="B65" s="1035">
        <f t="shared" si="8"/>
        <v>5406</v>
      </c>
      <c r="C65" s="1035">
        <f t="shared" si="8"/>
        <v>1718</v>
      </c>
      <c r="D65" s="1035">
        <f t="shared" si="8"/>
        <v>6973</v>
      </c>
      <c r="E65" s="1035">
        <f t="shared" si="8"/>
        <v>6020</v>
      </c>
      <c r="F65" s="1035">
        <f t="shared" si="8"/>
        <v>1519</v>
      </c>
      <c r="G65" s="1035">
        <f t="shared" si="8"/>
        <v>953</v>
      </c>
      <c r="H65" s="1035">
        <f t="shared" si="8"/>
        <v>116</v>
      </c>
      <c r="I65" s="1035">
        <f t="shared" si="8"/>
        <v>4050</v>
      </c>
      <c r="J65" s="1035">
        <f t="shared" si="8"/>
        <v>419</v>
      </c>
      <c r="K65" s="1035">
        <f t="shared" si="8"/>
        <v>3398</v>
      </c>
      <c r="L65" s="1034">
        <f t="shared" si="8"/>
        <v>228</v>
      </c>
      <c r="M65" s="1055"/>
      <c r="N65" s="1056">
        <v>23</v>
      </c>
    </row>
    <row r="66" spans="1:14" s="1013" customFormat="1" ht="7.5" customHeight="1">
      <c r="A66" s="1029"/>
      <c r="B66" s="1027"/>
      <c r="C66" s="1035"/>
      <c r="D66" s="1035"/>
      <c r="E66" s="1035"/>
      <c r="F66" s="1035"/>
      <c r="G66" s="1035"/>
      <c r="H66" s="1035"/>
      <c r="I66" s="1035"/>
      <c r="J66" s="1035"/>
      <c r="K66" s="1035"/>
      <c r="L66" s="1034"/>
      <c r="M66" s="1055"/>
      <c r="N66" s="1056"/>
    </row>
    <row r="67" spans="1:14" ht="12" customHeight="1">
      <c r="A67" s="1034">
        <f aca="true" t="shared" si="9" ref="A67:L67">SUM(A29)+A48</f>
        <v>45874</v>
      </c>
      <c r="B67" s="1035">
        <f t="shared" si="9"/>
        <v>31487</v>
      </c>
      <c r="C67" s="1035">
        <f t="shared" si="9"/>
        <v>11681</v>
      </c>
      <c r="D67" s="1035">
        <f t="shared" si="9"/>
        <v>44185</v>
      </c>
      <c r="E67" s="1035">
        <f t="shared" si="9"/>
        <v>38391</v>
      </c>
      <c r="F67" s="1035">
        <f t="shared" si="9"/>
        <v>9659</v>
      </c>
      <c r="G67" s="1035">
        <f t="shared" si="9"/>
        <v>5794</v>
      </c>
      <c r="H67" s="1035">
        <f t="shared" si="9"/>
        <v>754</v>
      </c>
      <c r="I67" s="1035">
        <f t="shared" si="9"/>
        <v>26504</v>
      </c>
      <c r="J67" s="1035">
        <f t="shared" si="9"/>
        <v>2880</v>
      </c>
      <c r="K67" s="1035">
        <f t="shared" si="9"/>
        <v>20101</v>
      </c>
      <c r="L67" s="1034">
        <f t="shared" si="9"/>
        <v>1092</v>
      </c>
      <c r="M67" s="1055"/>
      <c r="N67" s="1056">
        <v>24</v>
      </c>
    </row>
    <row r="68" spans="1:14" s="1013" customFormat="1" ht="12" customHeight="1">
      <c r="A68" s="1048"/>
      <c r="N68" s="1020"/>
    </row>
    <row r="69" spans="1:14" s="1013" customFormat="1" ht="12" customHeight="1">
      <c r="A69" s="1712"/>
      <c r="B69" s="1712"/>
      <c r="N69" s="1020"/>
    </row>
    <row r="70" spans="1:14" s="1013" customFormat="1" ht="11.25" customHeight="1">
      <c r="A70" s="1057"/>
      <c r="B70" s="1058"/>
      <c r="C70" s="1058"/>
      <c r="D70" s="1058"/>
      <c r="E70" s="1058"/>
      <c r="F70" s="1058"/>
      <c r="G70" s="1058"/>
      <c r="H70" s="1058"/>
      <c r="I70" s="1058"/>
      <c r="J70" s="1058"/>
      <c r="K70" s="1058"/>
      <c r="N70" s="1020"/>
    </row>
    <row r="71" spans="1:14" s="1013" customFormat="1" ht="11.25">
      <c r="A71" s="1058"/>
      <c r="B71" s="1058"/>
      <c r="C71" s="1058"/>
      <c r="D71" s="1058"/>
      <c r="E71" s="1058"/>
      <c r="F71" s="1058"/>
      <c r="G71" s="1058"/>
      <c r="H71" s="1058"/>
      <c r="I71" s="1058"/>
      <c r="J71" s="1058"/>
      <c r="K71" s="1058"/>
      <c r="N71" s="1020"/>
    </row>
    <row r="72" spans="1:14" s="1013" customFormat="1" ht="11.25">
      <c r="A72" s="1048"/>
      <c r="N72" s="1020"/>
    </row>
    <row r="73" spans="1:14" s="1013" customFormat="1" ht="11.25">
      <c r="A73" s="1048"/>
      <c r="N73" s="1020"/>
    </row>
    <row r="74" spans="1:14" s="1013" customFormat="1" ht="11.25">
      <c r="A74" s="1048"/>
      <c r="N74" s="1020"/>
    </row>
    <row r="75" spans="1:14" s="1013" customFormat="1" ht="11.25">
      <c r="A75" s="1048"/>
      <c r="N75" s="1020"/>
    </row>
    <row r="76" spans="1:14" s="1013" customFormat="1" ht="11.25">
      <c r="A76" s="1048"/>
      <c r="N76" s="1020"/>
    </row>
    <row r="77" spans="1:14" s="1013" customFormat="1" ht="11.25">
      <c r="A77" s="1048"/>
      <c r="N77" s="1020"/>
    </row>
    <row r="78" spans="1:14" s="1013" customFormat="1" ht="11.25">
      <c r="A78" s="1048"/>
      <c r="N78" s="1020"/>
    </row>
    <row r="79" spans="1:14" s="1013" customFormat="1" ht="11.25">
      <c r="A79" s="1048"/>
      <c r="N79" s="1020"/>
    </row>
    <row r="80" spans="1:14" s="1013" customFormat="1" ht="11.25">
      <c r="A80" s="1048"/>
      <c r="N80" s="1020"/>
    </row>
    <row r="81" spans="1:14" s="1013" customFormat="1" ht="11.25">
      <c r="A81" s="1048"/>
      <c r="N81" s="1020"/>
    </row>
    <row r="82" spans="1:14" s="1013" customFormat="1" ht="11.25">
      <c r="A82" s="1048"/>
      <c r="N82" s="1020"/>
    </row>
    <row r="83" spans="1:14" s="1013" customFormat="1" ht="11.25">
      <c r="A83" s="1048"/>
      <c r="N83" s="1020"/>
    </row>
    <row r="84" spans="1:14" s="1013" customFormat="1" ht="11.25">
      <c r="A84" s="1048"/>
      <c r="N84" s="1020"/>
    </row>
    <row r="85" spans="1:14" s="1013" customFormat="1" ht="11.25">
      <c r="A85" s="1048"/>
      <c r="N85" s="1020"/>
    </row>
    <row r="86" spans="1:14" s="1013" customFormat="1" ht="11.25">
      <c r="A86" s="1048"/>
      <c r="N86" s="1020"/>
    </row>
    <row r="87" spans="1:14" s="1013" customFormat="1" ht="11.25">
      <c r="A87" s="1048"/>
      <c r="N87" s="1020"/>
    </row>
  </sheetData>
  <sheetProtection/>
  <mergeCells count="26">
    <mergeCell ref="A51:N51"/>
    <mergeCell ref="B8:C8"/>
    <mergeCell ref="K8:L8"/>
    <mergeCell ref="K9:K10"/>
    <mergeCell ref="L9:L10"/>
    <mergeCell ref="H9:H10"/>
    <mergeCell ref="A69:B69"/>
    <mergeCell ref="E7:H7"/>
    <mergeCell ref="E8:F8"/>
    <mergeCell ref="G8:H8"/>
    <mergeCell ref="A8:A10"/>
    <mergeCell ref="E9:E10"/>
    <mergeCell ref="A13:N13"/>
    <mergeCell ref="B9:B10"/>
    <mergeCell ref="A32:N32"/>
    <mergeCell ref="M6:N10"/>
    <mergeCell ref="A2:K2"/>
    <mergeCell ref="A4:K4"/>
    <mergeCell ref="A6:C7"/>
    <mergeCell ref="D6:K6"/>
    <mergeCell ref="D7:D10"/>
    <mergeCell ref="I7:L7"/>
    <mergeCell ref="I8:J9"/>
    <mergeCell ref="F9:F10"/>
    <mergeCell ref="G9:G10"/>
    <mergeCell ref="C9:C10"/>
  </mergeCells>
  <printOptions/>
  <pageMargins left="0.4724409448818898" right="0.3937007874015748" top="0.5118110236220472" bottom="0.5118110236220472"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A64"/>
  <sheetViews>
    <sheetView workbookViewId="0" topLeftCell="A1">
      <selection activeCell="N29" sqref="N29"/>
    </sheetView>
  </sheetViews>
  <sheetFormatPr defaultColWidth="12" defaultRowHeight="11.25"/>
  <cols>
    <col min="1" max="1" width="3.16015625" style="1047" customWidth="1"/>
    <col min="2" max="3" width="1.0078125" style="1047" customWidth="1"/>
    <col min="4" max="4" width="29" style="1014" customWidth="1"/>
    <col min="5" max="5" width="1.0078125" style="1014" customWidth="1"/>
    <col min="6" max="7" width="8.33203125" style="1014" customWidth="1"/>
    <col min="8" max="10" width="9" style="1014" customWidth="1"/>
    <col min="11" max="11" width="9.16015625" style="1014" bestFit="1" customWidth="1"/>
    <col min="12" max="13" width="8.5" style="1014" customWidth="1"/>
    <col min="14" max="14" width="7.33203125" style="1014" customWidth="1"/>
    <col min="15" max="27" width="13.33203125" style="1013" customWidth="1"/>
    <col min="28" max="16384" width="13.33203125" style="1014" customWidth="1"/>
  </cols>
  <sheetData>
    <row r="1" spans="1:14" ht="12.75">
      <c r="A1" s="1011" t="s">
        <v>296</v>
      </c>
      <c r="B1" s="1011"/>
      <c r="C1" s="1012"/>
      <c r="D1" s="1013"/>
      <c r="E1" s="1013"/>
      <c r="F1" s="1013"/>
      <c r="G1" s="1013"/>
      <c r="H1" s="1013"/>
      <c r="I1" s="1013"/>
      <c r="J1" s="1013"/>
      <c r="K1" s="1013"/>
      <c r="L1" s="1013"/>
      <c r="M1" s="1013"/>
      <c r="N1" s="1013"/>
    </row>
    <row r="2" spans="1:14" ht="12.75">
      <c r="A2" s="1701" t="s">
        <v>297</v>
      </c>
      <c r="B2" s="1701"/>
      <c r="C2" s="1701"/>
      <c r="D2" s="1701"/>
      <c r="E2" s="1701"/>
      <c r="F2" s="1701"/>
      <c r="G2" s="1701"/>
      <c r="H2" s="1701"/>
      <c r="I2" s="1701"/>
      <c r="J2" s="1701"/>
      <c r="K2" s="1701"/>
      <c r="L2" s="1701"/>
      <c r="M2" s="1701"/>
      <c r="N2" s="1701"/>
    </row>
    <row r="3" spans="1:14" ht="9" customHeight="1">
      <c r="A3" s="1016"/>
      <c r="B3" s="1016"/>
      <c r="C3" s="1016"/>
      <c r="D3" s="1016"/>
      <c r="E3" s="1016"/>
      <c r="F3" s="1016"/>
      <c r="G3" s="1016"/>
      <c r="H3" s="1016"/>
      <c r="I3" s="1016"/>
      <c r="J3" s="1016"/>
      <c r="K3" s="1016"/>
      <c r="L3" s="1016"/>
      <c r="M3" s="1016"/>
      <c r="N3" s="1016"/>
    </row>
    <row r="4" spans="1:14" ht="18" customHeight="1">
      <c r="A4" s="1691" t="s">
        <v>276</v>
      </c>
      <c r="B4" s="1692"/>
      <c r="C4" s="1682" t="s">
        <v>864</v>
      </c>
      <c r="D4" s="1716"/>
      <c r="E4" s="1683"/>
      <c r="F4" s="1702" t="s">
        <v>277</v>
      </c>
      <c r="G4" s="1702" t="s">
        <v>403</v>
      </c>
      <c r="H4" s="1688" t="s">
        <v>404</v>
      </c>
      <c r="I4" s="1689"/>
      <c r="J4" s="1689"/>
      <c r="K4" s="1689"/>
      <c r="L4" s="1689"/>
      <c r="M4" s="1690"/>
      <c r="N4" s="1691" t="s">
        <v>278</v>
      </c>
    </row>
    <row r="5" spans="1:14" ht="15" customHeight="1">
      <c r="A5" s="1697"/>
      <c r="B5" s="1705"/>
      <c r="C5" s="1684"/>
      <c r="D5" s="1708"/>
      <c r="E5" s="1685"/>
      <c r="F5" s="1703"/>
      <c r="G5" s="1703"/>
      <c r="H5" s="1692" t="s">
        <v>447</v>
      </c>
      <c r="I5" s="1691" t="s">
        <v>279</v>
      </c>
      <c r="J5" s="1692"/>
      <c r="K5" s="1688" t="s">
        <v>456</v>
      </c>
      <c r="L5" s="1689"/>
      <c r="M5" s="1690"/>
      <c r="N5" s="1697"/>
    </row>
    <row r="6" spans="1:14" ht="21" customHeight="1">
      <c r="A6" s="1697"/>
      <c r="B6" s="1705"/>
      <c r="C6" s="1684"/>
      <c r="D6" s="1708"/>
      <c r="E6" s="1685"/>
      <c r="F6" s="1703"/>
      <c r="G6" s="1703"/>
      <c r="H6" s="1705"/>
      <c r="I6" s="1693"/>
      <c r="J6" s="1694"/>
      <c r="K6" s="1695" t="s">
        <v>445</v>
      </c>
      <c r="L6" s="1695" t="s">
        <v>280</v>
      </c>
      <c r="M6" s="1695" t="s">
        <v>429</v>
      </c>
      <c r="N6" s="1697"/>
    </row>
    <row r="7" spans="1:14" ht="24" customHeight="1">
      <c r="A7" s="1697"/>
      <c r="B7" s="1705"/>
      <c r="C7" s="1684"/>
      <c r="D7" s="1708"/>
      <c r="E7" s="1685"/>
      <c r="F7" s="1703"/>
      <c r="G7" s="1703"/>
      <c r="H7" s="1705"/>
      <c r="I7" s="1695" t="s">
        <v>281</v>
      </c>
      <c r="J7" s="1695" t="s">
        <v>282</v>
      </c>
      <c r="K7" s="1698"/>
      <c r="L7" s="1698"/>
      <c r="M7" s="1698"/>
      <c r="N7" s="1697"/>
    </row>
    <row r="8" spans="1:14" ht="24" customHeight="1">
      <c r="A8" s="1693"/>
      <c r="B8" s="1694"/>
      <c r="C8" s="1686"/>
      <c r="D8" s="1709"/>
      <c r="E8" s="1687"/>
      <c r="F8" s="1704"/>
      <c r="G8" s="1704"/>
      <c r="H8" s="1694"/>
      <c r="I8" s="1696"/>
      <c r="J8" s="1696"/>
      <c r="K8" s="1696"/>
      <c r="L8" s="1696"/>
      <c r="M8" s="1696"/>
      <c r="N8" s="1693"/>
    </row>
    <row r="9" spans="1:14" ht="11.25">
      <c r="A9" s="1021"/>
      <c r="B9" s="1021"/>
      <c r="C9" s="1021"/>
      <c r="D9" s="1022"/>
      <c r="E9" s="1022"/>
      <c r="F9" s="1022"/>
      <c r="G9" s="1022"/>
      <c r="H9" s="1019"/>
      <c r="I9" s="1019"/>
      <c r="J9" s="1019"/>
      <c r="K9" s="1019"/>
      <c r="L9" s="1019"/>
      <c r="M9" s="1019"/>
      <c r="N9" s="1019"/>
    </row>
    <row r="10" spans="1:14" ht="11.25">
      <c r="A10" s="1015"/>
      <c r="B10" s="1015"/>
      <c r="C10" s="1015"/>
      <c r="D10" s="1013"/>
      <c r="E10" s="1013"/>
      <c r="F10" s="1013"/>
      <c r="G10" s="1013"/>
      <c r="H10" s="1013"/>
      <c r="I10" s="1013"/>
      <c r="J10" s="1013"/>
      <c r="K10" s="1013"/>
      <c r="L10" s="1013"/>
      <c r="M10" s="1013"/>
      <c r="N10" s="1013"/>
    </row>
    <row r="11" spans="1:14" ht="12.75" customHeight="1">
      <c r="A11" s="1706" t="s">
        <v>298</v>
      </c>
      <c r="B11" s="1706"/>
      <c r="C11" s="1706"/>
      <c r="D11" s="1706"/>
      <c r="E11" s="1706"/>
      <c r="F11" s="1706"/>
      <c r="G11" s="1706"/>
      <c r="H11" s="1706"/>
      <c r="I11" s="1706"/>
      <c r="J11" s="1706"/>
      <c r="K11" s="1706"/>
      <c r="L11" s="1706"/>
      <c r="M11" s="1706"/>
      <c r="N11" s="1706"/>
    </row>
    <row r="12" spans="1:14" ht="12.75" customHeight="1">
      <c r="A12" s="1015"/>
      <c r="B12" s="1015"/>
      <c r="C12" s="1015"/>
      <c r="D12" s="1020"/>
      <c r="E12" s="1020"/>
      <c r="F12" s="1048"/>
      <c r="G12" s="1048"/>
      <c r="H12" s="1048"/>
      <c r="I12" s="1048"/>
      <c r="J12" s="1048"/>
      <c r="K12" s="1048"/>
      <c r="L12" s="1048"/>
      <c r="M12" s="1048"/>
      <c r="N12" s="1048"/>
    </row>
    <row r="13" spans="1:14" ht="11.25">
      <c r="A13" s="1061"/>
      <c r="B13" s="1062"/>
      <c r="C13" s="1061"/>
      <c r="D13" s="1063" t="s">
        <v>299</v>
      </c>
      <c r="E13" s="1064"/>
      <c r="F13" s="1013"/>
      <c r="G13" s="1065"/>
      <c r="H13" s="1065"/>
      <c r="I13" s="1065"/>
      <c r="J13" s="1065"/>
      <c r="K13" s="1065"/>
      <c r="L13" s="1065"/>
      <c r="M13" s="1065"/>
      <c r="N13" s="1013"/>
    </row>
    <row r="14" spans="1:14" ht="9" customHeight="1">
      <c r="A14" s="1061"/>
      <c r="B14" s="1062"/>
      <c r="C14" s="1061"/>
      <c r="D14" s="1013"/>
      <c r="E14" s="1066"/>
      <c r="F14" s="1013"/>
      <c r="G14" s="1065"/>
      <c r="H14" s="1065"/>
      <c r="I14" s="1065"/>
      <c r="J14" s="1065"/>
      <c r="K14" s="1065"/>
      <c r="L14" s="1065"/>
      <c r="M14" s="1065"/>
      <c r="N14" s="1013"/>
    </row>
    <row r="15" spans="1:14" ht="12" customHeight="1">
      <c r="A15" s="1061">
        <v>1</v>
      </c>
      <c r="B15" s="1062"/>
      <c r="C15" s="1061"/>
      <c r="D15" s="1067" t="s">
        <v>562</v>
      </c>
      <c r="E15" s="1066"/>
      <c r="F15" s="1025">
        <v>26</v>
      </c>
      <c r="G15" s="1026">
        <v>323</v>
      </c>
      <c r="H15" s="1027">
        <f>SUM(I15:J15)</f>
        <v>6936</v>
      </c>
      <c r="I15" s="1026">
        <v>4563</v>
      </c>
      <c r="J15" s="1026">
        <v>2373</v>
      </c>
      <c r="K15" s="1026">
        <v>3653</v>
      </c>
      <c r="L15" s="1026">
        <v>1094</v>
      </c>
      <c r="M15" s="1026">
        <v>1099</v>
      </c>
      <c r="N15" s="1028">
        <f>H15/G15</f>
        <v>21.473684210526315</v>
      </c>
    </row>
    <row r="16" spans="1:14" ht="12" customHeight="1">
      <c r="A16" s="1061">
        <v>2</v>
      </c>
      <c r="B16" s="1062"/>
      <c r="C16" s="1061"/>
      <c r="D16" s="1067" t="s">
        <v>557</v>
      </c>
      <c r="E16" s="1066"/>
      <c r="F16" s="1025">
        <v>197</v>
      </c>
      <c r="G16" s="1026">
        <v>2452</v>
      </c>
      <c r="H16" s="1027">
        <f>SUM(I16:J16)</f>
        <v>52263</v>
      </c>
      <c r="I16" s="1026">
        <v>39061</v>
      </c>
      <c r="J16" s="1026">
        <v>13202</v>
      </c>
      <c r="K16" s="1026">
        <v>27021</v>
      </c>
      <c r="L16" s="1026">
        <v>14299</v>
      </c>
      <c r="M16" s="1026">
        <v>9642</v>
      </c>
      <c r="N16" s="1028">
        <f>H16/G16</f>
        <v>21.314437194127244</v>
      </c>
    </row>
    <row r="17" spans="1:14" ht="12" customHeight="1">
      <c r="A17" s="1061">
        <v>3</v>
      </c>
      <c r="B17" s="1062"/>
      <c r="C17" s="1061"/>
      <c r="D17" s="1067" t="s">
        <v>300</v>
      </c>
      <c r="E17" s="1066"/>
      <c r="F17" s="1025">
        <v>9</v>
      </c>
      <c r="G17" s="1026">
        <v>153</v>
      </c>
      <c r="H17" s="1027">
        <f>SUM(I17:J17)</f>
        <v>3220</v>
      </c>
      <c r="I17" s="1026">
        <v>2063</v>
      </c>
      <c r="J17" s="1026">
        <v>1157</v>
      </c>
      <c r="K17" s="1026">
        <v>1643</v>
      </c>
      <c r="L17" s="1026">
        <v>662</v>
      </c>
      <c r="M17" s="1026">
        <v>498</v>
      </c>
      <c r="N17" s="1028">
        <f>H17/G17</f>
        <v>21.045751633986928</v>
      </c>
    </row>
    <row r="18" spans="1:14" ht="12" customHeight="1">
      <c r="A18" s="1015"/>
      <c r="B18" s="1062"/>
      <c r="C18" s="1061"/>
      <c r="D18" s="1013"/>
      <c r="E18" s="1066"/>
      <c r="F18" s="1029"/>
      <c r="G18" s="1027"/>
      <c r="H18" s="1027"/>
      <c r="I18" s="1027"/>
      <c r="J18" s="1027"/>
      <c r="K18" s="1027"/>
      <c r="L18" s="1027"/>
      <c r="M18" s="1027"/>
      <c r="N18" s="1028"/>
    </row>
    <row r="19" spans="1:14" ht="12" customHeight="1">
      <c r="A19" s="1061"/>
      <c r="B19" s="1062"/>
      <c r="C19" s="1061"/>
      <c r="D19" s="1063" t="s">
        <v>566</v>
      </c>
      <c r="E19" s="1064"/>
      <c r="F19" s="1013"/>
      <c r="G19" s="1065"/>
      <c r="H19" s="1027"/>
      <c r="I19" s="1065"/>
      <c r="J19" s="1065"/>
      <c r="K19" s="1065"/>
      <c r="L19" s="1065"/>
      <c r="M19" s="1065"/>
      <c r="N19" s="1013"/>
    </row>
    <row r="20" spans="1:14" ht="9" customHeight="1">
      <c r="A20" s="1061"/>
      <c r="B20" s="1062"/>
      <c r="C20" s="1061"/>
      <c r="D20" s="1013"/>
      <c r="E20" s="1066"/>
      <c r="F20" s="1013"/>
      <c r="G20" s="1065"/>
      <c r="H20" s="1027"/>
      <c r="I20" s="1065"/>
      <c r="J20" s="1065"/>
      <c r="K20" s="1065"/>
      <c r="L20" s="1065"/>
      <c r="M20" s="1065"/>
      <c r="N20" s="1013"/>
    </row>
    <row r="21" spans="1:14" ht="12" customHeight="1">
      <c r="A21" s="1061">
        <v>4</v>
      </c>
      <c r="B21" s="1062"/>
      <c r="C21" s="1061"/>
      <c r="D21" s="1067" t="s">
        <v>301</v>
      </c>
      <c r="E21" s="1066"/>
      <c r="F21" s="1025">
        <v>33</v>
      </c>
      <c r="G21" s="1026">
        <v>315</v>
      </c>
      <c r="H21" s="1027">
        <f aca="true" t="shared" si="0" ref="H21:H40">SUM(I21:J21)</f>
        <v>6585</v>
      </c>
      <c r="I21" s="1026">
        <v>4106</v>
      </c>
      <c r="J21" s="1026">
        <v>2479</v>
      </c>
      <c r="K21" s="1026">
        <v>3439</v>
      </c>
      <c r="L21" s="1026">
        <v>356</v>
      </c>
      <c r="M21" s="1026">
        <v>967</v>
      </c>
      <c r="N21" s="1028">
        <f aca="true" t="shared" si="1" ref="N21:N40">H21/G21</f>
        <v>20.904761904761905</v>
      </c>
    </row>
    <row r="22" spans="1:14" ht="12" customHeight="1">
      <c r="A22" s="1061">
        <v>5</v>
      </c>
      <c r="B22" s="1062"/>
      <c r="C22" s="1061"/>
      <c r="D22" s="1067" t="s">
        <v>302</v>
      </c>
      <c r="E22" s="1066"/>
      <c r="F22" s="1025">
        <v>26</v>
      </c>
      <c r="G22" s="1026">
        <v>318</v>
      </c>
      <c r="H22" s="1027">
        <f t="shared" si="0"/>
        <v>6893</v>
      </c>
      <c r="I22" s="1026">
        <v>4569</v>
      </c>
      <c r="J22" s="1026">
        <v>2324</v>
      </c>
      <c r="K22" s="1026">
        <v>3600</v>
      </c>
      <c r="L22" s="1026">
        <v>452</v>
      </c>
      <c r="M22" s="1026">
        <v>1008</v>
      </c>
      <c r="N22" s="1028">
        <f t="shared" si="1"/>
        <v>21.67610062893082</v>
      </c>
    </row>
    <row r="23" spans="1:14" ht="12" customHeight="1">
      <c r="A23" s="1061">
        <v>6</v>
      </c>
      <c r="B23" s="1062"/>
      <c r="C23" s="1061"/>
      <c r="D23" s="1067" t="s">
        <v>303</v>
      </c>
      <c r="E23" s="1066"/>
      <c r="F23" s="1025">
        <v>30</v>
      </c>
      <c r="G23" s="1026">
        <v>238</v>
      </c>
      <c r="H23" s="1027">
        <f t="shared" si="0"/>
        <v>5018</v>
      </c>
      <c r="I23" s="1026">
        <v>3377</v>
      </c>
      <c r="J23" s="1026">
        <v>1641</v>
      </c>
      <c r="K23" s="1026">
        <v>2717</v>
      </c>
      <c r="L23" s="1026">
        <v>281</v>
      </c>
      <c r="M23" s="1026">
        <v>824</v>
      </c>
      <c r="N23" s="1028">
        <f t="shared" si="1"/>
        <v>21.084033613445378</v>
      </c>
    </row>
    <row r="24" spans="1:14" ht="12" customHeight="1">
      <c r="A24" s="1061">
        <v>7</v>
      </c>
      <c r="B24" s="1062"/>
      <c r="C24" s="1061"/>
      <c r="D24" s="1067" t="s">
        <v>304</v>
      </c>
      <c r="E24" s="1066"/>
      <c r="F24" s="1025">
        <v>31</v>
      </c>
      <c r="G24" s="1026">
        <v>392</v>
      </c>
      <c r="H24" s="1027">
        <f t="shared" si="0"/>
        <v>8617</v>
      </c>
      <c r="I24" s="1026">
        <v>5851</v>
      </c>
      <c r="J24" s="1026">
        <v>2766</v>
      </c>
      <c r="K24" s="1026">
        <v>4502</v>
      </c>
      <c r="L24" s="1026">
        <v>1357</v>
      </c>
      <c r="M24" s="1026">
        <v>1381</v>
      </c>
      <c r="N24" s="1028">
        <f t="shared" si="1"/>
        <v>21.982142857142858</v>
      </c>
    </row>
    <row r="25" spans="1:14" ht="12" customHeight="1">
      <c r="A25" s="1061">
        <v>8</v>
      </c>
      <c r="B25" s="1062"/>
      <c r="C25" s="1061"/>
      <c r="D25" s="1067" t="s">
        <v>305</v>
      </c>
      <c r="E25" s="1066"/>
      <c r="F25" s="1025">
        <v>24</v>
      </c>
      <c r="G25" s="1026">
        <v>322</v>
      </c>
      <c r="H25" s="1027">
        <f t="shared" si="0"/>
        <v>7001</v>
      </c>
      <c r="I25" s="1026">
        <v>5240</v>
      </c>
      <c r="J25" s="1026">
        <v>1761</v>
      </c>
      <c r="K25" s="1026">
        <v>3596</v>
      </c>
      <c r="L25" s="1026">
        <v>413</v>
      </c>
      <c r="M25" s="1026">
        <v>1232</v>
      </c>
      <c r="N25" s="1028">
        <f t="shared" si="1"/>
        <v>21.742236024844722</v>
      </c>
    </row>
    <row r="26" spans="1:14" ht="12" customHeight="1">
      <c r="A26" s="1061">
        <v>9</v>
      </c>
      <c r="B26" s="1062"/>
      <c r="C26" s="1061"/>
      <c r="D26" s="1067" t="s">
        <v>306</v>
      </c>
      <c r="E26" s="1066"/>
      <c r="F26" s="1025">
        <v>40</v>
      </c>
      <c r="G26" s="1026">
        <v>364</v>
      </c>
      <c r="H26" s="1027">
        <f t="shared" si="0"/>
        <v>7642</v>
      </c>
      <c r="I26" s="1026">
        <v>5251</v>
      </c>
      <c r="J26" s="1026">
        <v>2391</v>
      </c>
      <c r="K26" s="1026">
        <v>4036</v>
      </c>
      <c r="L26" s="1026">
        <v>384</v>
      </c>
      <c r="M26" s="1026">
        <v>1236</v>
      </c>
      <c r="N26" s="1028">
        <f t="shared" si="1"/>
        <v>20.994505494505493</v>
      </c>
    </row>
    <row r="27" spans="1:14" ht="12" customHeight="1">
      <c r="A27" s="1061">
        <v>10</v>
      </c>
      <c r="B27" s="1062"/>
      <c r="C27" s="1061"/>
      <c r="D27" s="1067" t="s">
        <v>307</v>
      </c>
      <c r="E27" s="1066"/>
      <c r="F27" s="1025">
        <v>37</v>
      </c>
      <c r="G27" s="1026">
        <v>387</v>
      </c>
      <c r="H27" s="1027">
        <f t="shared" si="0"/>
        <v>8082</v>
      </c>
      <c r="I27" s="1026">
        <v>5463</v>
      </c>
      <c r="J27" s="1026">
        <v>2619</v>
      </c>
      <c r="K27" s="1026">
        <v>4248</v>
      </c>
      <c r="L27" s="1026">
        <v>491</v>
      </c>
      <c r="M27" s="1026">
        <v>1291</v>
      </c>
      <c r="N27" s="1028">
        <f t="shared" si="1"/>
        <v>20.88372093023256</v>
      </c>
    </row>
    <row r="28" spans="1:14" ht="12" customHeight="1">
      <c r="A28" s="1061">
        <v>11</v>
      </c>
      <c r="B28" s="1062"/>
      <c r="C28" s="1061"/>
      <c r="D28" s="1067" t="s">
        <v>308</v>
      </c>
      <c r="E28" s="1066"/>
      <c r="F28" s="1025">
        <v>34</v>
      </c>
      <c r="G28" s="1026">
        <v>435</v>
      </c>
      <c r="H28" s="1027">
        <f t="shared" si="0"/>
        <v>9335</v>
      </c>
      <c r="I28" s="1026">
        <v>6426</v>
      </c>
      <c r="J28" s="1026">
        <v>2909</v>
      </c>
      <c r="K28" s="1026">
        <v>4851</v>
      </c>
      <c r="L28" s="1026">
        <v>1158</v>
      </c>
      <c r="M28" s="1026">
        <v>1510</v>
      </c>
      <c r="N28" s="1028">
        <f t="shared" si="1"/>
        <v>21.45977011494253</v>
      </c>
    </row>
    <row r="29" spans="1:14" ht="12" customHeight="1">
      <c r="A29" s="1061">
        <v>12</v>
      </c>
      <c r="B29" s="1062"/>
      <c r="C29" s="1061"/>
      <c r="D29" s="1067" t="s">
        <v>309</v>
      </c>
      <c r="E29" s="1066"/>
      <c r="F29" s="1025">
        <v>45</v>
      </c>
      <c r="G29" s="1026">
        <v>474</v>
      </c>
      <c r="H29" s="1027">
        <f t="shared" si="0"/>
        <v>10246</v>
      </c>
      <c r="I29" s="1026">
        <v>7647</v>
      </c>
      <c r="J29" s="1026">
        <v>2599</v>
      </c>
      <c r="K29" s="1026">
        <v>5297</v>
      </c>
      <c r="L29" s="1026">
        <v>967</v>
      </c>
      <c r="M29" s="1026">
        <v>1797</v>
      </c>
      <c r="N29" s="1028">
        <f t="shared" si="1"/>
        <v>21.616033755274263</v>
      </c>
    </row>
    <row r="30" spans="1:14" ht="12" customHeight="1">
      <c r="A30" s="1061">
        <v>13</v>
      </c>
      <c r="B30" s="1062"/>
      <c r="C30" s="1061"/>
      <c r="D30" s="1067" t="s">
        <v>310</v>
      </c>
      <c r="E30" s="1066"/>
      <c r="F30" s="1025">
        <v>21</v>
      </c>
      <c r="G30" s="1026">
        <v>203</v>
      </c>
      <c r="H30" s="1027">
        <f t="shared" si="0"/>
        <v>4243</v>
      </c>
      <c r="I30" s="1026">
        <v>2783</v>
      </c>
      <c r="J30" s="1026">
        <v>1460</v>
      </c>
      <c r="K30" s="1026">
        <v>2291</v>
      </c>
      <c r="L30" s="1026">
        <v>301</v>
      </c>
      <c r="M30" s="1026">
        <v>616</v>
      </c>
      <c r="N30" s="1028">
        <f t="shared" si="1"/>
        <v>20.901477832512317</v>
      </c>
    </row>
    <row r="31" spans="1:14" ht="12" customHeight="1">
      <c r="A31" s="1061">
        <v>14</v>
      </c>
      <c r="B31" s="1062"/>
      <c r="C31" s="1061"/>
      <c r="D31" s="1067" t="s">
        <v>311</v>
      </c>
      <c r="E31" s="1066"/>
      <c r="F31" s="1025">
        <v>32</v>
      </c>
      <c r="G31" s="1026">
        <v>315</v>
      </c>
      <c r="H31" s="1027">
        <f t="shared" si="0"/>
        <v>6833</v>
      </c>
      <c r="I31" s="1026">
        <v>4593</v>
      </c>
      <c r="J31" s="1026">
        <v>2240</v>
      </c>
      <c r="K31" s="1026">
        <v>3556</v>
      </c>
      <c r="L31" s="1026">
        <v>320</v>
      </c>
      <c r="M31" s="1026">
        <v>1084</v>
      </c>
      <c r="N31" s="1028">
        <f t="shared" si="1"/>
        <v>21.692063492063493</v>
      </c>
    </row>
    <row r="32" spans="1:14" ht="12" customHeight="1">
      <c r="A32" s="1061">
        <v>15</v>
      </c>
      <c r="B32" s="1062"/>
      <c r="C32" s="1061"/>
      <c r="D32" s="1067" t="s">
        <v>312</v>
      </c>
      <c r="E32" s="1066"/>
      <c r="F32" s="1025">
        <v>26</v>
      </c>
      <c r="G32" s="1026">
        <v>232</v>
      </c>
      <c r="H32" s="1027">
        <f t="shared" si="0"/>
        <v>4937</v>
      </c>
      <c r="I32" s="1026">
        <v>3456</v>
      </c>
      <c r="J32" s="1026">
        <v>1481</v>
      </c>
      <c r="K32" s="1026">
        <v>2581</v>
      </c>
      <c r="L32" s="1026">
        <v>335</v>
      </c>
      <c r="M32" s="1026">
        <v>844</v>
      </c>
      <c r="N32" s="1028">
        <f t="shared" si="1"/>
        <v>21.280172413793103</v>
      </c>
    </row>
    <row r="33" spans="1:14" ht="12" customHeight="1">
      <c r="A33" s="1061">
        <v>16</v>
      </c>
      <c r="B33" s="1062"/>
      <c r="C33" s="1061"/>
      <c r="D33" s="1067" t="s">
        <v>313</v>
      </c>
      <c r="E33" s="1066"/>
      <c r="F33" s="1025">
        <v>32</v>
      </c>
      <c r="G33" s="1026">
        <v>326</v>
      </c>
      <c r="H33" s="1027">
        <f t="shared" si="0"/>
        <v>6637</v>
      </c>
      <c r="I33" s="1026">
        <v>4155</v>
      </c>
      <c r="J33" s="1026">
        <v>2482</v>
      </c>
      <c r="K33" s="1026">
        <v>3442</v>
      </c>
      <c r="L33" s="1026">
        <v>467</v>
      </c>
      <c r="M33" s="1026">
        <v>968</v>
      </c>
      <c r="N33" s="1028">
        <f t="shared" si="1"/>
        <v>20.358895705521473</v>
      </c>
    </row>
    <row r="34" spans="1:14" ht="12" customHeight="1">
      <c r="A34" s="1061">
        <v>17</v>
      </c>
      <c r="B34" s="1062"/>
      <c r="C34" s="1061"/>
      <c r="D34" s="1067" t="s">
        <v>557</v>
      </c>
      <c r="E34" s="1066"/>
      <c r="F34" s="1025">
        <v>60</v>
      </c>
      <c r="G34" s="1026">
        <v>718</v>
      </c>
      <c r="H34" s="1027">
        <f t="shared" si="0"/>
        <v>15703</v>
      </c>
      <c r="I34" s="1026">
        <v>12585</v>
      </c>
      <c r="J34" s="1026">
        <v>3118</v>
      </c>
      <c r="K34" s="1026">
        <v>8200</v>
      </c>
      <c r="L34" s="1026">
        <v>1803</v>
      </c>
      <c r="M34" s="1026">
        <v>3143</v>
      </c>
      <c r="N34" s="1028">
        <f t="shared" si="1"/>
        <v>21.870473537604457</v>
      </c>
    </row>
    <row r="35" spans="1:14" ht="12" customHeight="1">
      <c r="A35" s="1061">
        <v>18</v>
      </c>
      <c r="B35" s="1062"/>
      <c r="C35" s="1061"/>
      <c r="D35" s="1067" t="s">
        <v>314</v>
      </c>
      <c r="E35" s="1066"/>
      <c r="F35" s="1025">
        <v>22</v>
      </c>
      <c r="G35" s="1026">
        <v>244</v>
      </c>
      <c r="H35" s="1027">
        <f t="shared" si="0"/>
        <v>5454</v>
      </c>
      <c r="I35" s="1026">
        <v>3600</v>
      </c>
      <c r="J35" s="1026">
        <v>1854</v>
      </c>
      <c r="K35" s="1026">
        <v>2806</v>
      </c>
      <c r="L35" s="1026">
        <v>354</v>
      </c>
      <c r="M35" s="1026">
        <v>833</v>
      </c>
      <c r="N35" s="1028">
        <f t="shared" si="1"/>
        <v>22.352459016393443</v>
      </c>
    </row>
    <row r="36" spans="1:14" ht="12" customHeight="1">
      <c r="A36" s="1061">
        <v>19</v>
      </c>
      <c r="B36" s="1062"/>
      <c r="C36" s="1061"/>
      <c r="D36" s="1067" t="s">
        <v>315</v>
      </c>
      <c r="E36" s="1066"/>
      <c r="F36" s="1025">
        <v>25</v>
      </c>
      <c r="G36" s="1026">
        <v>337</v>
      </c>
      <c r="H36" s="1027">
        <f t="shared" si="0"/>
        <v>6974</v>
      </c>
      <c r="I36" s="1026">
        <v>4673</v>
      </c>
      <c r="J36" s="1026">
        <v>2301</v>
      </c>
      <c r="K36" s="1026">
        <v>3554</v>
      </c>
      <c r="L36" s="1026">
        <v>403</v>
      </c>
      <c r="M36" s="1026">
        <v>1054</v>
      </c>
      <c r="N36" s="1028">
        <f t="shared" si="1"/>
        <v>20.694362017804153</v>
      </c>
    </row>
    <row r="37" spans="1:14" ht="12" customHeight="1">
      <c r="A37" s="1061">
        <v>20</v>
      </c>
      <c r="B37" s="1062"/>
      <c r="C37" s="1061"/>
      <c r="D37" s="1067" t="s">
        <v>300</v>
      </c>
      <c r="E37" s="1066"/>
      <c r="F37" s="1025">
        <v>57</v>
      </c>
      <c r="G37" s="1026">
        <v>674</v>
      </c>
      <c r="H37" s="1027">
        <f t="shared" si="0"/>
        <v>14500</v>
      </c>
      <c r="I37" s="1026">
        <v>9494</v>
      </c>
      <c r="J37" s="1026">
        <v>5006</v>
      </c>
      <c r="K37" s="1026">
        <v>7652</v>
      </c>
      <c r="L37" s="1026">
        <v>723</v>
      </c>
      <c r="M37" s="1026">
        <v>2174</v>
      </c>
      <c r="N37" s="1028">
        <f t="shared" si="1"/>
        <v>21.513353115727003</v>
      </c>
    </row>
    <row r="38" spans="1:14" ht="12" customHeight="1">
      <c r="A38" s="1061">
        <v>21</v>
      </c>
      <c r="B38" s="1062"/>
      <c r="C38" s="1061"/>
      <c r="D38" s="1067" t="s">
        <v>316</v>
      </c>
      <c r="E38" s="1066"/>
      <c r="F38" s="1025">
        <v>29</v>
      </c>
      <c r="G38" s="1026">
        <v>334</v>
      </c>
      <c r="H38" s="1027">
        <f t="shared" si="0"/>
        <v>7455</v>
      </c>
      <c r="I38" s="1026">
        <v>5627</v>
      </c>
      <c r="J38" s="1026">
        <v>1828</v>
      </c>
      <c r="K38" s="1026">
        <v>3798</v>
      </c>
      <c r="L38" s="1026">
        <v>1139</v>
      </c>
      <c r="M38" s="1026">
        <v>1274</v>
      </c>
      <c r="N38" s="1028">
        <f t="shared" si="1"/>
        <v>22.320359281437124</v>
      </c>
    </row>
    <row r="39" spans="1:14" ht="12" customHeight="1">
      <c r="A39" s="1061">
        <v>22</v>
      </c>
      <c r="B39" s="1062"/>
      <c r="C39" s="1061"/>
      <c r="D39" s="1067" t="s">
        <v>317</v>
      </c>
      <c r="E39" s="1066"/>
      <c r="F39" s="1025">
        <v>48</v>
      </c>
      <c r="G39" s="1026">
        <v>475</v>
      </c>
      <c r="H39" s="1027">
        <f t="shared" si="0"/>
        <v>9892</v>
      </c>
      <c r="I39" s="1026">
        <v>6150</v>
      </c>
      <c r="J39" s="1026">
        <v>3742</v>
      </c>
      <c r="K39" s="1026">
        <v>5238</v>
      </c>
      <c r="L39" s="1026">
        <v>346</v>
      </c>
      <c r="M39" s="1026">
        <v>1434</v>
      </c>
      <c r="N39" s="1028">
        <f t="shared" si="1"/>
        <v>20.825263157894735</v>
      </c>
    </row>
    <row r="40" spans="1:14" ht="12" customHeight="1">
      <c r="A40" s="1061">
        <v>23</v>
      </c>
      <c r="B40" s="1062"/>
      <c r="C40" s="1061"/>
      <c r="D40" s="1067" t="s">
        <v>318</v>
      </c>
      <c r="E40" s="1066"/>
      <c r="F40" s="1025">
        <v>39</v>
      </c>
      <c r="G40" s="1026">
        <v>357</v>
      </c>
      <c r="H40" s="1027">
        <f t="shared" si="0"/>
        <v>7703</v>
      </c>
      <c r="I40" s="1026">
        <v>5206</v>
      </c>
      <c r="J40" s="1026">
        <v>2497</v>
      </c>
      <c r="K40" s="1026">
        <v>4029</v>
      </c>
      <c r="L40" s="1026">
        <v>567</v>
      </c>
      <c r="M40" s="1026">
        <v>1156</v>
      </c>
      <c r="N40" s="1028">
        <f t="shared" si="1"/>
        <v>21.57703081232493</v>
      </c>
    </row>
    <row r="41" spans="1:14" ht="12" customHeight="1">
      <c r="A41" s="1061"/>
      <c r="B41" s="1062"/>
      <c r="C41" s="1061"/>
      <c r="D41" s="1013"/>
      <c r="E41" s="1066"/>
      <c r="F41" s="1029"/>
      <c r="G41" s="1027"/>
      <c r="H41" s="1027"/>
      <c r="I41" s="1027"/>
      <c r="J41" s="1027"/>
      <c r="K41" s="1027"/>
      <c r="L41" s="1027"/>
      <c r="M41" s="1027"/>
      <c r="N41" s="1028"/>
    </row>
    <row r="42" spans="1:14" ht="12" customHeight="1">
      <c r="A42" s="1061">
        <v>24</v>
      </c>
      <c r="B42" s="1062"/>
      <c r="C42" s="1061"/>
      <c r="D42" s="1068" t="s">
        <v>448</v>
      </c>
      <c r="E42" s="1069"/>
      <c r="F42" s="1034">
        <f aca="true" t="shared" si="2" ref="F42:M42">SUM(F15:F40)</f>
        <v>923</v>
      </c>
      <c r="G42" s="1035">
        <f t="shared" si="2"/>
        <v>10388</v>
      </c>
      <c r="H42" s="1035">
        <f t="shared" si="2"/>
        <v>222169</v>
      </c>
      <c r="I42" s="1035">
        <f t="shared" si="2"/>
        <v>155939</v>
      </c>
      <c r="J42" s="1035">
        <f t="shared" si="2"/>
        <v>66230</v>
      </c>
      <c r="K42" s="1035">
        <f t="shared" si="2"/>
        <v>115750</v>
      </c>
      <c r="L42" s="1035">
        <f t="shared" si="2"/>
        <v>28672</v>
      </c>
      <c r="M42" s="1035">
        <f t="shared" si="2"/>
        <v>37065</v>
      </c>
      <c r="N42" s="1036">
        <f>H42/G42</f>
        <v>21.387081247593375</v>
      </c>
    </row>
    <row r="43" spans="1:14" ht="12" customHeight="1">
      <c r="A43" s="1015"/>
      <c r="B43" s="1015"/>
      <c r="C43" s="1015"/>
      <c r="D43" s="1013"/>
      <c r="E43" s="1013"/>
      <c r="F43" s="1029"/>
      <c r="G43" s="1029"/>
      <c r="H43" s="1029"/>
      <c r="I43" s="1029"/>
      <c r="J43" s="1029"/>
      <c r="K43" s="1029"/>
      <c r="L43" s="1029"/>
      <c r="M43" s="1029"/>
      <c r="N43" s="1013"/>
    </row>
    <row r="44" spans="1:14" ht="12" customHeight="1">
      <c r="A44" s="1015"/>
      <c r="B44" s="1015"/>
      <c r="C44" s="1015"/>
      <c r="D44" s="1013"/>
      <c r="E44" s="1013"/>
      <c r="F44" s="1029"/>
      <c r="G44" s="1029"/>
      <c r="H44" s="1029"/>
      <c r="I44" s="1029"/>
      <c r="J44" s="1029"/>
      <c r="K44" s="1029"/>
      <c r="L44" s="1029"/>
      <c r="M44" s="1029"/>
      <c r="N44" s="1013"/>
    </row>
    <row r="45" spans="1:14" ht="12" customHeight="1">
      <c r="A45" s="1015"/>
      <c r="B45" s="1015"/>
      <c r="C45" s="1015"/>
      <c r="D45" s="1013"/>
      <c r="E45" s="1013"/>
      <c r="F45" s="1029"/>
      <c r="G45" s="1029"/>
      <c r="H45" s="1029"/>
      <c r="I45" s="1029"/>
      <c r="J45" s="1029"/>
      <c r="K45" s="1029"/>
      <c r="L45" s="1029"/>
      <c r="M45" s="1029"/>
      <c r="N45" s="1013"/>
    </row>
    <row r="46" spans="1:14" ht="12" customHeight="1">
      <c r="A46" s="1015"/>
      <c r="B46" s="1015"/>
      <c r="C46" s="1015"/>
      <c r="D46" s="1013"/>
      <c r="E46" s="1013"/>
      <c r="F46" s="1029"/>
      <c r="G46" s="1029"/>
      <c r="H46" s="1029"/>
      <c r="I46" s="1029"/>
      <c r="J46" s="1029"/>
      <c r="K46" s="1029"/>
      <c r="L46" s="1029"/>
      <c r="M46" s="1029"/>
      <c r="N46" s="1013"/>
    </row>
    <row r="47" spans="1:14" ht="12" customHeight="1">
      <c r="A47" s="1015"/>
      <c r="B47" s="1015"/>
      <c r="C47" s="1015"/>
      <c r="D47" s="1013"/>
      <c r="E47" s="1013"/>
      <c r="F47" s="1029"/>
      <c r="G47" s="1029"/>
      <c r="H47" s="1029"/>
      <c r="I47" s="1029"/>
      <c r="J47" s="1029"/>
      <c r="K47" s="1029"/>
      <c r="L47" s="1029"/>
      <c r="M47" s="1029"/>
      <c r="N47" s="1013"/>
    </row>
    <row r="48" spans="1:14" ht="12" customHeight="1">
      <c r="A48" s="1015"/>
      <c r="B48" s="1015"/>
      <c r="C48" s="1015"/>
      <c r="D48" s="1013"/>
      <c r="E48" s="1013"/>
      <c r="F48" s="1029"/>
      <c r="G48" s="1029"/>
      <c r="H48" s="1029"/>
      <c r="I48" s="1029"/>
      <c r="J48" s="1029"/>
      <c r="K48" s="1029"/>
      <c r="L48" s="1029"/>
      <c r="M48" s="1029"/>
      <c r="N48" s="1013"/>
    </row>
    <row r="49" spans="1:13" s="1013" customFormat="1" ht="12" customHeight="1">
      <c r="A49" s="1015"/>
      <c r="B49" s="1015"/>
      <c r="C49" s="1015"/>
      <c r="F49" s="1029"/>
      <c r="G49" s="1029"/>
      <c r="H49" s="1029"/>
      <c r="I49" s="1029"/>
      <c r="J49" s="1029"/>
      <c r="K49" s="1029"/>
      <c r="L49" s="1029"/>
      <c r="M49" s="1029"/>
    </row>
    <row r="50" spans="1:13" s="1013" customFormat="1" ht="12" customHeight="1">
      <c r="A50" s="1015"/>
      <c r="B50" s="1015"/>
      <c r="C50" s="1015"/>
      <c r="F50" s="1029"/>
      <c r="G50" s="1029"/>
      <c r="H50" s="1029"/>
      <c r="I50" s="1029"/>
      <c r="J50" s="1029"/>
      <c r="K50" s="1029"/>
      <c r="L50" s="1029"/>
      <c r="M50" s="1029"/>
    </row>
    <row r="51" spans="1:13" s="1013" customFormat="1" ht="12" customHeight="1">
      <c r="A51" s="1015"/>
      <c r="B51" s="1015"/>
      <c r="C51" s="1015"/>
      <c r="F51" s="1029"/>
      <c r="G51" s="1029"/>
      <c r="H51" s="1029"/>
      <c r="I51" s="1029"/>
      <c r="J51" s="1029"/>
      <c r="K51" s="1029"/>
      <c r="L51" s="1029"/>
      <c r="M51" s="1029"/>
    </row>
    <row r="52" spans="1:13" s="1013" customFormat="1" ht="12" customHeight="1">
      <c r="A52" s="1015"/>
      <c r="B52" s="1015"/>
      <c r="C52" s="1015"/>
      <c r="F52" s="1029"/>
      <c r="G52" s="1029"/>
      <c r="H52" s="1029"/>
      <c r="I52" s="1029"/>
      <c r="J52" s="1029"/>
      <c r="K52" s="1029"/>
      <c r="L52" s="1029"/>
      <c r="M52" s="1029"/>
    </row>
    <row r="53" spans="1:13" s="1013" customFormat="1" ht="12" customHeight="1">
      <c r="A53" s="1015"/>
      <c r="B53" s="1015"/>
      <c r="C53" s="1015"/>
      <c r="F53" s="1029"/>
      <c r="G53" s="1029"/>
      <c r="H53" s="1029"/>
      <c r="I53" s="1029"/>
      <c r="J53" s="1029"/>
      <c r="K53" s="1029"/>
      <c r="L53" s="1029"/>
      <c r="M53" s="1029"/>
    </row>
    <row r="54" spans="1:13" s="1013" customFormat="1" ht="12" customHeight="1">
      <c r="A54" s="1015"/>
      <c r="B54" s="1015"/>
      <c r="C54" s="1015"/>
      <c r="F54" s="1029"/>
      <c r="G54" s="1029"/>
      <c r="H54" s="1029"/>
      <c r="I54" s="1029"/>
      <c r="J54" s="1029"/>
      <c r="K54" s="1029"/>
      <c r="L54" s="1029"/>
      <c r="M54" s="1029"/>
    </row>
    <row r="55" spans="1:13" s="1013" customFormat="1" ht="12" customHeight="1">
      <c r="A55" s="1015"/>
      <c r="B55" s="1015"/>
      <c r="C55" s="1015"/>
      <c r="F55" s="1029"/>
      <c r="G55" s="1029"/>
      <c r="H55" s="1029"/>
      <c r="I55" s="1029"/>
      <c r="J55" s="1029"/>
      <c r="K55" s="1029"/>
      <c r="L55" s="1029"/>
      <c r="M55" s="1029"/>
    </row>
    <row r="56" spans="1:13" s="1013" customFormat="1" ht="12" customHeight="1">
      <c r="A56" s="1015"/>
      <c r="B56" s="1015"/>
      <c r="C56" s="1015"/>
      <c r="F56" s="1029"/>
      <c r="G56" s="1029"/>
      <c r="H56" s="1029"/>
      <c r="I56" s="1029"/>
      <c r="J56" s="1029"/>
      <c r="K56" s="1029"/>
      <c r="L56" s="1029"/>
      <c r="M56" s="1029"/>
    </row>
    <row r="57" spans="1:13" s="1013" customFormat="1" ht="12" customHeight="1">
      <c r="A57" s="1015"/>
      <c r="B57" s="1015"/>
      <c r="C57" s="1015"/>
      <c r="F57" s="1029"/>
      <c r="G57" s="1029"/>
      <c r="H57" s="1029"/>
      <c r="I57" s="1029"/>
      <c r="J57" s="1029"/>
      <c r="K57" s="1029"/>
      <c r="L57" s="1029"/>
      <c r="M57" s="1029"/>
    </row>
    <row r="58" spans="1:13" s="1013" customFormat="1" ht="12" customHeight="1">
      <c r="A58" s="1015"/>
      <c r="B58" s="1015"/>
      <c r="C58" s="1015"/>
      <c r="F58" s="1029"/>
      <c r="G58" s="1029"/>
      <c r="H58" s="1029"/>
      <c r="I58" s="1029"/>
      <c r="J58" s="1029"/>
      <c r="K58" s="1029"/>
      <c r="L58" s="1029"/>
      <c r="M58" s="1029"/>
    </row>
    <row r="59" spans="6:13" ht="12" customHeight="1">
      <c r="F59" s="1029"/>
      <c r="G59" s="1029"/>
      <c r="H59" s="1029"/>
      <c r="I59" s="1029"/>
      <c r="J59" s="1029"/>
      <c r="K59" s="1029"/>
      <c r="L59" s="1029"/>
      <c r="M59" s="1029"/>
    </row>
    <row r="60" spans="6:13" ht="12" customHeight="1">
      <c r="F60" s="1029"/>
      <c r="G60" s="1029"/>
      <c r="H60" s="1029"/>
      <c r="I60" s="1029"/>
      <c r="J60" s="1029"/>
      <c r="K60" s="1029"/>
      <c r="L60" s="1029"/>
      <c r="M60" s="1029"/>
    </row>
    <row r="61" ht="12" customHeight="1"/>
    <row r="62" spans="1:27" s="1071" customFormat="1" ht="6" customHeight="1">
      <c r="A62" s="1041" t="s">
        <v>408</v>
      </c>
      <c r="B62" s="1041"/>
      <c r="C62" s="1070"/>
      <c r="F62" s="1037"/>
      <c r="G62" s="1037"/>
      <c r="H62" s="1037"/>
      <c r="I62" s="1037"/>
      <c r="J62" s="1037"/>
      <c r="K62" s="1037"/>
      <c r="L62" s="1037"/>
      <c r="M62" s="1072"/>
      <c r="N62" s="1072"/>
      <c r="O62" s="1013"/>
      <c r="P62" s="1013"/>
      <c r="Q62" s="1013"/>
      <c r="R62" s="1013"/>
      <c r="S62" s="1013"/>
      <c r="T62" s="1013"/>
      <c r="U62" s="1013"/>
      <c r="V62" s="1013"/>
      <c r="W62" s="1013"/>
      <c r="X62" s="1013"/>
      <c r="Y62" s="1013"/>
      <c r="Z62" s="1013"/>
      <c r="AA62" s="1013"/>
    </row>
    <row r="63" spans="1:14" ht="11.25" customHeight="1">
      <c r="A63" s="1714" t="s">
        <v>284</v>
      </c>
      <c r="B63" s="1714"/>
      <c r="C63" s="1714"/>
      <c r="D63" s="1715"/>
      <c r="E63" s="1715"/>
      <c r="F63" s="1715"/>
      <c r="G63" s="1715"/>
      <c r="H63" s="1715"/>
      <c r="I63" s="1715"/>
      <c r="J63" s="1715"/>
      <c r="K63" s="1715"/>
      <c r="L63" s="1715"/>
      <c r="M63" s="1715"/>
      <c r="N63" s="1715"/>
    </row>
    <row r="64" spans="1:14" ht="11.25">
      <c r="A64" s="1045"/>
      <c r="B64" s="1045"/>
      <c r="C64" s="1045"/>
      <c r="D64" s="1046"/>
      <c r="E64" s="1046"/>
      <c r="F64" s="1046"/>
      <c r="G64" s="1046"/>
      <c r="H64" s="1046"/>
      <c r="I64" s="1046"/>
      <c r="J64" s="1046"/>
      <c r="K64" s="1046"/>
      <c r="L64" s="1046"/>
      <c r="M64" s="1046"/>
      <c r="N64" s="1046"/>
    </row>
  </sheetData>
  <sheetProtection/>
  <mergeCells count="17">
    <mergeCell ref="A2:N2"/>
    <mergeCell ref="A63:N63"/>
    <mergeCell ref="F4:F8"/>
    <mergeCell ref="G4:G8"/>
    <mergeCell ref="N4:N8"/>
    <mergeCell ref="H5:H8"/>
    <mergeCell ref="K6:K8"/>
    <mergeCell ref="A11:N11"/>
    <mergeCell ref="C4:E8"/>
    <mergeCell ref="A4:B8"/>
    <mergeCell ref="H4:M4"/>
    <mergeCell ref="I5:J6"/>
    <mergeCell ref="K5:M5"/>
    <mergeCell ref="L6:L8"/>
    <mergeCell ref="M6:M8"/>
    <mergeCell ref="I7:I8"/>
    <mergeCell ref="J7:J8"/>
  </mergeCells>
  <printOptions/>
  <pageMargins left="0.3937007874015748" right="0.4724409448818898" top="0.5118110236220472" bottom="0.5118110236220472"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N141"/>
  <sheetViews>
    <sheetView workbookViewId="0" topLeftCell="A1">
      <selection activeCell="P21" sqref="P21"/>
    </sheetView>
  </sheetViews>
  <sheetFormatPr defaultColWidth="12" defaultRowHeight="11.25"/>
  <cols>
    <col min="1" max="1" width="9" style="1014" customWidth="1"/>
    <col min="2" max="2" width="9.16015625" style="1014" customWidth="1"/>
    <col min="3" max="12" width="9" style="1014" customWidth="1"/>
    <col min="13" max="13" width="1.0078125" style="1014" customWidth="1"/>
    <col min="14" max="14" width="3.16015625" style="1014" customWidth="1"/>
    <col min="15" max="16384" width="13.33203125" style="1014" customWidth="1"/>
  </cols>
  <sheetData>
    <row r="1" spans="1:14" ht="12.75">
      <c r="A1" s="1013"/>
      <c r="B1" s="1013"/>
      <c r="C1" s="1013"/>
      <c r="D1" s="1013"/>
      <c r="E1" s="1013"/>
      <c r="F1" s="1013"/>
      <c r="G1" s="1013"/>
      <c r="H1" s="1013"/>
      <c r="I1" s="1013"/>
      <c r="J1" s="1013"/>
      <c r="K1" s="1013"/>
      <c r="L1" s="1013"/>
      <c r="M1" s="1013"/>
      <c r="N1" s="1049" t="s">
        <v>319</v>
      </c>
    </row>
    <row r="2" spans="1:14" s="1075" customFormat="1" ht="12.75">
      <c r="A2" s="1707" t="s">
        <v>320</v>
      </c>
      <c r="B2" s="1707"/>
      <c r="C2" s="1707"/>
      <c r="D2" s="1707"/>
      <c r="E2" s="1707"/>
      <c r="F2" s="1707"/>
      <c r="G2" s="1707"/>
      <c r="H2" s="1707"/>
      <c r="I2" s="1707"/>
      <c r="J2" s="1707"/>
      <c r="K2" s="1707"/>
      <c r="L2" s="1073"/>
      <c r="M2" s="1073"/>
      <c r="N2" s="1074"/>
    </row>
    <row r="3" spans="1:14" ht="9" customHeight="1">
      <c r="A3" s="1076"/>
      <c r="B3" s="1076"/>
      <c r="C3" s="1076"/>
      <c r="D3" s="1076"/>
      <c r="E3" s="1076"/>
      <c r="F3" s="1076"/>
      <c r="G3" s="1076"/>
      <c r="H3" s="1076"/>
      <c r="I3" s="1076"/>
      <c r="J3" s="1076"/>
      <c r="K3" s="1076"/>
      <c r="L3" s="1013"/>
      <c r="M3" s="1013"/>
      <c r="N3" s="1020"/>
    </row>
    <row r="4" spans="1:14" ht="18" customHeight="1">
      <c r="A4" s="1691" t="s">
        <v>321</v>
      </c>
      <c r="B4" s="1691"/>
      <c r="C4" s="1692"/>
      <c r="D4" s="1689" t="s">
        <v>288</v>
      </c>
      <c r="E4" s="1689"/>
      <c r="F4" s="1689"/>
      <c r="G4" s="1689"/>
      <c r="H4" s="1689"/>
      <c r="I4" s="1689"/>
      <c r="J4" s="1689"/>
      <c r="K4" s="1689"/>
      <c r="L4" s="1052"/>
      <c r="M4" s="1710" t="s">
        <v>276</v>
      </c>
      <c r="N4" s="1691"/>
    </row>
    <row r="5" spans="1:14" ht="15" customHeight="1">
      <c r="A5" s="1693"/>
      <c r="B5" s="1693"/>
      <c r="C5" s="1694"/>
      <c r="D5" s="1697" t="s">
        <v>447</v>
      </c>
      <c r="E5" s="1688" t="s">
        <v>653</v>
      </c>
      <c r="F5" s="1689"/>
      <c r="G5" s="1689"/>
      <c r="H5" s="1690"/>
      <c r="I5" s="1689" t="s">
        <v>456</v>
      </c>
      <c r="J5" s="1689"/>
      <c r="K5" s="1689"/>
      <c r="L5" s="1690"/>
      <c r="M5" s="1713"/>
      <c r="N5" s="1697"/>
    </row>
    <row r="6" spans="1:14" ht="21" customHeight="1">
      <c r="A6" s="1697" t="s">
        <v>447</v>
      </c>
      <c r="B6" s="1688" t="s">
        <v>289</v>
      </c>
      <c r="C6" s="1690"/>
      <c r="D6" s="1708"/>
      <c r="E6" s="1688" t="s">
        <v>71</v>
      </c>
      <c r="F6" s="1690"/>
      <c r="G6" s="1689" t="s">
        <v>100</v>
      </c>
      <c r="H6" s="1690"/>
      <c r="I6" s="1710" t="s">
        <v>290</v>
      </c>
      <c r="J6" s="1692"/>
      <c r="K6" s="1689" t="s">
        <v>291</v>
      </c>
      <c r="L6" s="1690"/>
      <c r="M6" s="1713"/>
      <c r="N6" s="1697"/>
    </row>
    <row r="7" spans="1:14" ht="24" customHeight="1">
      <c r="A7" s="1697"/>
      <c r="B7" s="1695" t="s">
        <v>292</v>
      </c>
      <c r="C7" s="1695" t="s">
        <v>293</v>
      </c>
      <c r="D7" s="1708"/>
      <c r="E7" s="1695" t="s">
        <v>207</v>
      </c>
      <c r="F7" s="1705" t="s">
        <v>294</v>
      </c>
      <c r="G7" s="1695" t="s">
        <v>207</v>
      </c>
      <c r="H7" s="1705" t="s">
        <v>294</v>
      </c>
      <c r="I7" s="1711"/>
      <c r="J7" s="1694"/>
      <c r="K7" s="1692" t="s">
        <v>207</v>
      </c>
      <c r="L7" s="1705" t="s">
        <v>294</v>
      </c>
      <c r="M7" s="1713"/>
      <c r="N7" s="1697"/>
    </row>
    <row r="8" spans="1:14" ht="24" customHeight="1">
      <c r="A8" s="1693"/>
      <c r="B8" s="1696"/>
      <c r="C8" s="1696"/>
      <c r="D8" s="1709"/>
      <c r="E8" s="1696"/>
      <c r="F8" s="1694"/>
      <c r="G8" s="1696"/>
      <c r="H8" s="1694"/>
      <c r="I8" s="1053" t="s">
        <v>207</v>
      </c>
      <c r="J8" s="1053" t="s">
        <v>294</v>
      </c>
      <c r="K8" s="1694"/>
      <c r="L8" s="1694"/>
      <c r="M8" s="1711"/>
      <c r="N8" s="1693"/>
    </row>
    <row r="9" spans="1:14" ht="11.25">
      <c r="A9" s="1019"/>
      <c r="B9" s="1022"/>
      <c r="C9" s="1022"/>
      <c r="D9" s="1022"/>
      <c r="E9" s="1019"/>
      <c r="F9" s="1019"/>
      <c r="G9" s="1019"/>
      <c r="H9" s="1019"/>
      <c r="I9" s="1019"/>
      <c r="J9" s="1019"/>
      <c r="K9" s="1019"/>
      <c r="L9" s="1013"/>
      <c r="M9" s="1013"/>
      <c r="N9" s="1013"/>
    </row>
    <row r="10" spans="1:14" ht="11.25">
      <c r="A10" s="1048"/>
      <c r="B10" s="1013"/>
      <c r="C10" s="1013"/>
      <c r="D10" s="1013"/>
      <c r="E10" s="1013"/>
      <c r="F10" s="1013"/>
      <c r="G10" s="1013"/>
      <c r="H10" s="1013"/>
      <c r="I10" s="1013"/>
      <c r="J10" s="1013"/>
      <c r="K10" s="1013"/>
      <c r="L10" s="1013"/>
      <c r="M10" s="1013"/>
      <c r="N10" s="1013"/>
    </row>
    <row r="11" spans="1:14" ht="12.75" customHeight="1">
      <c r="A11" s="1706" t="s">
        <v>298</v>
      </c>
      <c r="B11" s="1706"/>
      <c r="C11" s="1706"/>
      <c r="D11" s="1706"/>
      <c r="E11" s="1706"/>
      <c r="F11" s="1706"/>
      <c r="G11" s="1706"/>
      <c r="H11" s="1706"/>
      <c r="I11" s="1706"/>
      <c r="J11" s="1706"/>
      <c r="K11" s="1706"/>
      <c r="L11" s="1706"/>
      <c r="M11" s="1706"/>
      <c r="N11" s="1706"/>
    </row>
    <row r="12" spans="1:14" ht="12.75" customHeight="1">
      <c r="A12" s="1048"/>
      <c r="B12" s="1020"/>
      <c r="C12" s="1048"/>
      <c r="D12" s="1048"/>
      <c r="E12" s="1048"/>
      <c r="F12" s="1048"/>
      <c r="G12" s="1048"/>
      <c r="H12" s="1048"/>
      <c r="I12" s="1048"/>
      <c r="J12" s="1048"/>
      <c r="K12" s="1048"/>
      <c r="L12" s="1013"/>
      <c r="M12" s="1013"/>
      <c r="N12" s="1013"/>
    </row>
    <row r="13" spans="1:14" ht="11.25">
      <c r="A13" s="1048"/>
      <c r="B13" s="1065"/>
      <c r="C13" s="1065"/>
      <c r="D13" s="1065"/>
      <c r="E13" s="1065"/>
      <c r="F13" s="1065"/>
      <c r="G13" s="1065"/>
      <c r="H13" s="1065"/>
      <c r="I13" s="1065"/>
      <c r="J13" s="1065"/>
      <c r="K13" s="1065"/>
      <c r="L13" s="1013"/>
      <c r="M13" s="1077"/>
      <c r="N13" s="1037"/>
    </row>
    <row r="14" spans="1:14" ht="9" customHeight="1">
      <c r="A14" s="1048"/>
      <c r="B14" s="1065"/>
      <c r="C14" s="1065"/>
      <c r="D14" s="1065"/>
      <c r="E14" s="1065"/>
      <c r="F14" s="1065"/>
      <c r="G14" s="1065"/>
      <c r="H14" s="1065"/>
      <c r="I14" s="1065"/>
      <c r="J14" s="1065"/>
      <c r="K14" s="1065"/>
      <c r="L14" s="1013"/>
      <c r="M14" s="1077"/>
      <c r="N14" s="1037"/>
    </row>
    <row r="15" spans="1:14" ht="12" customHeight="1">
      <c r="A15" s="1025">
        <v>449</v>
      </c>
      <c r="B15" s="1026">
        <v>298</v>
      </c>
      <c r="C15" s="1026">
        <v>99</v>
      </c>
      <c r="D15" s="1027">
        <f>SUM(E15,G15)</f>
        <v>485</v>
      </c>
      <c r="E15" s="1026">
        <v>430</v>
      </c>
      <c r="F15" s="1026">
        <v>100</v>
      </c>
      <c r="G15" s="1026">
        <v>55</v>
      </c>
      <c r="H15" s="1026">
        <v>7</v>
      </c>
      <c r="I15" s="1026">
        <v>279</v>
      </c>
      <c r="J15" s="1026">
        <v>29</v>
      </c>
      <c r="K15" s="1026">
        <v>239</v>
      </c>
      <c r="L15" s="1025">
        <v>12</v>
      </c>
      <c r="M15" s="1055"/>
      <c r="N15" s="1037">
        <v>1</v>
      </c>
    </row>
    <row r="16" spans="1:14" ht="12" customHeight="1">
      <c r="A16" s="1025">
        <v>2775</v>
      </c>
      <c r="B16" s="1026">
        <v>2018</v>
      </c>
      <c r="C16" s="1026">
        <v>356</v>
      </c>
      <c r="D16" s="1027">
        <f>SUM(E16,G16)</f>
        <v>3429</v>
      </c>
      <c r="E16" s="1026">
        <v>3053</v>
      </c>
      <c r="F16" s="1026">
        <v>431</v>
      </c>
      <c r="G16" s="1026">
        <v>376</v>
      </c>
      <c r="H16" s="1026">
        <v>27</v>
      </c>
      <c r="I16" s="1026">
        <v>2322</v>
      </c>
      <c r="J16" s="1026">
        <v>127</v>
      </c>
      <c r="K16" s="1026">
        <v>1239</v>
      </c>
      <c r="L16" s="1025">
        <v>70</v>
      </c>
      <c r="M16" s="1055"/>
      <c r="N16" s="1037">
        <v>2</v>
      </c>
    </row>
    <row r="17" spans="1:14" ht="12" customHeight="1">
      <c r="A17" s="1025">
        <v>264</v>
      </c>
      <c r="B17" s="1026">
        <v>149</v>
      </c>
      <c r="C17" s="1026">
        <v>93</v>
      </c>
      <c r="D17" s="1027">
        <f>SUM(E17,G17)</f>
        <v>211</v>
      </c>
      <c r="E17" s="1026">
        <v>180</v>
      </c>
      <c r="F17" s="1026">
        <v>53</v>
      </c>
      <c r="G17" s="1026">
        <v>31</v>
      </c>
      <c r="H17" s="1026">
        <v>6</v>
      </c>
      <c r="I17" s="1026">
        <v>118</v>
      </c>
      <c r="J17" s="1026">
        <v>11</v>
      </c>
      <c r="K17" s="1026">
        <v>70</v>
      </c>
      <c r="L17" s="1025">
        <v>6</v>
      </c>
      <c r="M17" s="1055"/>
      <c r="N17" s="1037">
        <v>3</v>
      </c>
    </row>
    <row r="18" spans="1:14" s="1013" customFormat="1" ht="12" customHeight="1">
      <c r="A18" s="1048"/>
      <c r="B18" s="1065"/>
      <c r="C18" s="1027"/>
      <c r="D18" s="1027"/>
      <c r="E18" s="1027"/>
      <c r="F18" s="1027"/>
      <c r="G18" s="1027"/>
      <c r="H18" s="1027"/>
      <c r="I18" s="1027"/>
      <c r="J18" s="1027"/>
      <c r="K18" s="1078"/>
      <c r="M18" s="1077"/>
      <c r="N18" s="1037"/>
    </row>
    <row r="19" spans="1:14" s="1013" customFormat="1" ht="12" customHeight="1">
      <c r="A19" s="1048"/>
      <c r="B19" s="1065"/>
      <c r="C19" s="1065"/>
      <c r="D19" s="1065"/>
      <c r="E19" s="1065"/>
      <c r="F19" s="1065"/>
      <c r="G19" s="1065"/>
      <c r="H19" s="1065"/>
      <c r="I19" s="1065"/>
      <c r="J19" s="1065"/>
      <c r="K19" s="1065"/>
      <c r="M19" s="1077"/>
      <c r="N19" s="1037"/>
    </row>
    <row r="20" spans="1:14" s="1013" customFormat="1" ht="9" customHeight="1">
      <c r="A20" s="1048"/>
      <c r="B20" s="1065"/>
      <c r="C20" s="1065"/>
      <c r="D20" s="1065"/>
      <c r="E20" s="1065"/>
      <c r="F20" s="1065"/>
      <c r="G20" s="1065"/>
      <c r="H20" s="1065"/>
      <c r="I20" s="1065"/>
      <c r="J20" s="1065"/>
      <c r="K20" s="1065"/>
      <c r="M20" s="1077"/>
      <c r="N20" s="1037"/>
    </row>
    <row r="21" spans="1:14" ht="12" customHeight="1">
      <c r="A21" s="1025">
        <v>557</v>
      </c>
      <c r="B21" s="1026">
        <v>378</v>
      </c>
      <c r="C21" s="1026">
        <v>161</v>
      </c>
      <c r="D21" s="1027">
        <f aca="true" t="shared" si="0" ref="D21:D40">SUM(E21,G21)</f>
        <v>440</v>
      </c>
      <c r="E21" s="1026">
        <v>387</v>
      </c>
      <c r="F21" s="1026">
        <v>100</v>
      </c>
      <c r="G21" s="1026">
        <v>53</v>
      </c>
      <c r="H21" s="1026">
        <v>8</v>
      </c>
      <c r="I21" s="1026">
        <v>237</v>
      </c>
      <c r="J21" s="1026">
        <v>27</v>
      </c>
      <c r="K21" s="1026">
        <v>181</v>
      </c>
      <c r="L21" s="1025">
        <v>11</v>
      </c>
      <c r="M21" s="1055"/>
      <c r="N21" s="1037">
        <v>4</v>
      </c>
    </row>
    <row r="22" spans="1:14" ht="12" customHeight="1">
      <c r="A22" s="1025">
        <v>512</v>
      </c>
      <c r="B22" s="1026">
        <v>351</v>
      </c>
      <c r="C22" s="1026">
        <v>139</v>
      </c>
      <c r="D22" s="1027">
        <f t="shared" si="0"/>
        <v>443</v>
      </c>
      <c r="E22" s="1026">
        <v>384</v>
      </c>
      <c r="F22" s="1026">
        <v>68</v>
      </c>
      <c r="G22" s="1026">
        <v>59</v>
      </c>
      <c r="H22" s="1026">
        <v>12</v>
      </c>
      <c r="I22" s="1026">
        <v>263</v>
      </c>
      <c r="J22" s="1026">
        <v>17</v>
      </c>
      <c r="K22" s="1026">
        <v>210</v>
      </c>
      <c r="L22" s="1025">
        <v>11</v>
      </c>
      <c r="M22" s="1055"/>
      <c r="N22" s="1037">
        <v>5</v>
      </c>
    </row>
    <row r="23" spans="1:14" ht="12" customHeight="1">
      <c r="A23" s="1025">
        <v>357</v>
      </c>
      <c r="B23" s="1026">
        <v>249</v>
      </c>
      <c r="C23" s="1026">
        <v>89</v>
      </c>
      <c r="D23" s="1027">
        <f t="shared" si="0"/>
        <v>324</v>
      </c>
      <c r="E23" s="1026">
        <v>290</v>
      </c>
      <c r="F23" s="1026">
        <v>97</v>
      </c>
      <c r="G23" s="1026">
        <v>34</v>
      </c>
      <c r="H23" s="1026">
        <v>2</v>
      </c>
      <c r="I23" s="1026">
        <v>190</v>
      </c>
      <c r="J23" s="1026">
        <v>29</v>
      </c>
      <c r="K23" s="1026">
        <v>132</v>
      </c>
      <c r="L23" s="1025">
        <v>11</v>
      </c>
      <c r="M23" s="1055"/>
      <c r="N23" s="1037">
        <v>6</v>
      </c>
    </row>
    <row r="24" spans="1:14" ht="12" customHeight="1">
      <c r="A24" s="1025">
        <v>516</v>
      </c>
      <c r="B24" s="1026">
        <v>403</v>
      </c>
      <c r="C24" s="1026">
        <v>98</v>
      </c>
      <c r="D24" s="1027">
        <f t="shared" si="0"/>
        <v>577</v>
      </c>
      <c r="E24" s="1026">
        <v>472</v>
      </c>
      <c r="F24" s="1026">
        <v>79</v>
      </c>
      <c r="G24" s="1026">
        <v>105</v>
      </c>
      <c r="H24" s="1026">
        <v>18</v>
      </c>
      <c r="I24" s="1026">
        <v>362</v>
      </c>
      <c r="J24" s="1026">
        <v>19</v>
      </c>
      <c r="K24" s="1026">
        <v>255</v>
      </c>
      <c r="L24" s="1025">
        <v>20</v>
      </c>
      <c r="M24" s="1055"/>
      <c r="N24" s="1037">
        <v>7</v>
      </c>
    </row>
    <row r="25" spans="1:14" ht="12" customHeight="1">
      <c r="A25" s="1025">
        <v>329</v>
      </c>
      <c r="B25" s="1026">
        <v>227</v>
      </c>
      <c r="C25" s="1026">
        <v>93</v>
      </c>
      <c r="D25" s="1027">
        <f t="shared" si="0"/>
        <v>457</v>
      </c>
      <c r="E25" s="1026">
        <v>403</v>
      </c>
      <c r="F25" s="1026">
        <v>67</v>
      </c>
      <c r="G25" s="1026">
        <v>54</v>
      </c>
      <c r="H25" s="1026">
        <v>7</v>
      </c>
      <c r="I25" s="1026">
        <v>302</v>
      </c>
      <c r="J25" s="1026">
        <v>21</v>
      </c>
      <c r="K25" s="1026">
        <v>229</v>
      </c>
      <c r="L25" s="1025">
        <v>11</v>
      </c>
      <c r="M25" s="1055"/>
      <c r="N25" s="1037">
        <v>8</v>
      </c>
    </row>
    <row r="26" spans="1:14" ht="12" customHeight="1">
      <c r="A26" s="1025">
        <v>547</v>
      </c>
      <c r="B26" s="1026">
        <v>351</v>
      </c>
      <c r="C26" s="1026">
        <v>168</v>
      </c>
      <c r="D26" s="1027">
        <f t="shared" si="0"/>
        <v>481</v>
      </c>
      <c r="E26" s="1026">
        <v>420</v>
      </c>
      <c r="F26" s="1026">
        <v>124</v>
      </c>
      <c r="G26" s="1026">
        <v>61</v>
      </c>
      <c r="H26" s="1026">
        <v>7</v>
      </c>
      <c r="I26" s="1026">
        <v>293</v>
      </c>
      <c r="J26" s="1026">
        <v>40</v>
      </c>
      <c r="K26" s="1026">
        <v>226</v>
      </c>
      <c r="L26" s="1025">
        <v>6</v>
      </c>
      <c r="M26" s="1055"/>
      <c r="N26" s="1037">
        <v>9</v>
      </c>
    </row>
    <row r="27" spans="1:14" ht="12" customHeight="1">
      <c r="A27" s="1025">
        <v>587</v>
      </c>
      <c r="B27" s="1026">
        <v>434</v>
      </c>
      <c r="C27" s="1026">
        <v>138</v>
      </c>
      <c r="D27" s="1027">
        <f t="shared" si="0"/>
        <v>510</v>
      </c>
      <c r="E27" s="1026">
        <v>456</v>
      </c>
      <c r="F27" s="1026">
        <v>90</v>
      </c>
      <c r="G27" s="1026">
        <v>54</v>
      </c>
      <c r="H27" s="1026">
        <v>4</v>
      </c>
      <c r="I27" s="1026">
        <v>311</v>
      </c>
      <c r="J27" s="1026">
        <v>23</v>
      </c>
      <c r="K27" s="1026">
        <v>178</v>
      </c>
      <c r="L27" s="1025">
        <v>10</v>
      </c>
      <c r="M27" s="1055"/>
      <c r="N27" s="1037">
        <v>10</v>
      </c>
    </row>
    <row r="28" spans="1:14" ht="12" customHeight="1">
      <c r="A28" s="1025">
        <v>559</v>
      </c>
      <c r="B28" s="1026">
        <v>384</v>
      </c>
      <c r="C28" s="1026">
        <v>144</v>
      </c>
      <c r="D28" s="1027">
        <f t="shared" si="0"/>
        <v>606</v>
      </c>
      <c r="E28" s="1026">
        <v>534</v>
      </c>
      <c r="F28" s="1026">
        <v>95</v>
      </c>
      <c r="G28" s="1026">
        <v>72</v>
      </c>
      <c r="H28" s="1026">
        <v>10</v>
      </c>
      <c r="I28" s="1026">
        <v>383</v>
      </c>
      <c r="J28" s="1026">
        <v>21</v>
      </c>
      <c r="K28" s="1026">
        <v>239</v>
      </c>
      <c r="L28" s="1025">
        <v>8</v>
      </c>
      <c r="M28" s="1055"/>
      <c r="N28" s="1037">
        <v>11</v>
      </c>
    </row>
    <row r="29" spans="1:14" ht="12" customHeight="1">
      <c r="A29" s="1025">
        <v>552</v>
      </c>
      <c r="B29" s="1026">
        <v>429</v>
      </c>
      <c r="C29" s="1026">
        <v>99</v>
      </c>
      <c r="D29" s="1027">
        <f t="shared" si="0"/>
        <v>668</v>
      </c>
      <c r="E29" s="1026">
        <v>596</v>
      </c>
      <c r="F29" s="1026">
        <v>80</v>
      </c>
      <c r="G29" s="1026">
        <v>72</v>
      </c>
      <c r="H29" s="1026">
        <v>8</v>
      </c>
      <c r="I29" s="1026">
        <v>449</v>
      </c>
      <c r="J29" s="1026">
        <v>30</v>
      </c>
      <c r="K29" s="1026">
        <v>319</v>
      </c>
      <c r="L29" s="1025">
        <v>15</v>
      </c>
      <c r="M29" s="1055"/>
      <c r="N29" s="1037">
        <v>12</v>
      </c>
    </row>
    <row r="30" spans="1:14" ht="12" customHeight="1">
      <c r="A30" s="1025">
        <v>277</v>
      </c>
      <c r="B30" s="1026">
        <v>187</v>
      </c>
      <c r="C30" s="1026">
        <v>76</v>
      </c>
      <c r="D30" s="1027">
        <f t="shared" si="0"/>
        <v>272</v>
      </c>
      <c r="E30" s="1026">
        <v>240</v>
      </c>
      <c r="F30" s="1026">
        <v>58</v>
      </c>
      <c r="G30" s="1026">
        <v>32</v>
      </c>
      <c r="H30" s="1026">
        <v>9</v>
      </c>
      <c r="I30" s="1026">
        <v>159</v>
      </c>
      <c r="J30" s="1026">
        <v>9</v>
      </c>
      <c r="K30" s="1026">
        <v>118</v>
      </c>
      <c r="L30" s="1025">
        <v>4</v>
      </c>
      <c r="M30" s="1055"/>
      <c r="N30" s="1037">
        <v>13</v>
      </c>
    </row>
    <row r="31" spans="1:14" ht="12" customHeight="1">
      <c r="A31" s="1025">
        <v>430</v>
      </c>
      <c r="B31" s="1026">
        <v>281</v>
      </c>
      <c r="C31" s="1026">
        <v>126</v>
      </c>
      <c r="D31" s="1027">
        <f t="shared" si="0"/>
        <v>443</v>
      </c>
      <c r="E31" s="1026">
        <v>381</v>
      </c>
      <c r="F31" s="1026">
        <v>57</v>
      </c>
      <c r="G31" s="1026">
        <v>62</v>
      </c>
      <c r="H31" s="1026">
        <v>6</v>
      </c>
      <c r="I31" s="1026">
        <v>274</v>
      </c>
      <c r="J31" s="1026">
        <v>15</v>
      </c>
      <c r="K31" s="1026">
        <v>198</v>
      </c>
      <c r="L31" s="1025">
        <v>11</v>
      </c>
      <c r="M31" s="1055"/>
      <c r="N31" s="1037">
        <v>14</v>
      </c>
    </row>
    <row r="32" spans="1:14" ht="12" customHeight="1">
      <c r="A32" s="1025">
        <v>325</v>
      </c>
      <c r="B32" s="1026">
        <v>192</v>
      </c>
      <c r="C32" s="1026">
        <v>120</v>
      </c>
      <c r="D32" s="1027">
        <f t="shared" si="0"/>
        <v>305</v>
      </c>
      <c r="E32" s="1026">
        <v>265</v>
      </c>
      <c r="F32" s="1026">
        <v>64</v>
      </c>
      <c r="G32" s="1026">
        <v>40</v>
      </c>
      <c r="H32" s="1026">
        <v>2</v>
      </c>
      <c r="I32" s="1026">
        <v>183</v>
      </c>
      <c r="J32" s="1026">
        <v>14</v>
      </c>
      <c r="K32" s="1026">
        <v>130</v>
      </c>
      <c r="L32" s="1025">
        <v>3</v>
      </c>
      <c r="M32" s="1055"/>
      <c r="N32" s="1037">
        <v>15</v>
      </c>
    </row>
    <row r="33" spans="1:14" ht="12" customHeight="1">
      <c r="A33" s="1025">
        <v>532</v>
      </c>
      <c r="B33" s="1026">
        <v>324</v>
      </c>
      <c r="C33" s="1026">
        <v>154</v>
      </c>
      <c r="D33" s="1027">
        <f t="shared" si="0"/>
        <v>431</v>
      </c>
      <c r="E33" s="1026">
        <v>383</v>
      </c>
      <c r="F33" s="1026">
        <v>101</v>
      </c>
      <c r="G33" s="1026">
        <v>48</v>
      </c>
      <c r="H33" s="1026">
        <v>10</v>
      </c>
      <c r="I33" s="1026">
        <v>235</v>
      </c>
      <c r="J33" s="1026">
        <v>32</v>
      </c>
      <c r="K33" s="1026">
        <v>158</v>
      </c>
      <c r="L33" s="1025">
        <v>8</v>
      </c>
      <c r="M33" s="1055"/>
      <c r="N33" s="1037">
        <v>16</v>
      </c>
    </row>
    <row r="34" spans="1:14" ht="12" customHeight="1">
      <c r="A34" s="1025">
        <v>627</v>
      </c>
      <c r="B34" s="1026">
        <v>395</v>
      </c>
      <c r="C34" s="1026">
        <v>203</v>
      </c>
      <c r="D34" s="1027">
        <f t="shared" si="0"/>
        <v>968</v>
      </c>
      <c r="E34" s="1026">
        <v>855</v>
      </c>
      <c r="F34" s="1026">
        <v>98</v>
      </c>
      <c r="G34" s="1026">
        <v>113</v>
      </c>
      <c r="H34" s="1026">
        <v>8</v>
      </c>
      <c r="I34" s="1026">
        <v>717</v>
      </c>
      <c r="J34" s="1026">
        <v>24</v>
      </c>
      <c r="K34" s="1026">
        <v>418</v>
      </c>
      <c r="L34" s="1025">
        <v>10</v>
      </c>
      <c r="M34" s="1055"/>
      <c r="N34" s="1037">
        <v>17</v>
      </c>
    </row>
    <row r="35" spans="1:14" ht="12" customHeight="1">
      <c r="A35" s="1025">
        <v>376</v>
      </c>
      <c r="B35" s="1026">
        <v>261</v>
      </c>
      <c r="C35" s="1026">
        <v>92</v>
      </c>
      <c r="D35" s="1027">
        <f t="shared" si="0"/>
        <v>341</v>
      </c>
      <c r="E35" s="1026">
        <v>288</v>
      </c>
      <c r="F35" s="1026">
        <v>65</v>
      </c>
      <c r="G35" s="1026">
        <v>53</v>
      </c>
      <c r="H35" s="1026">
        <v>7</v>
      </c>
      <c r="I35" s="1026">
        <v>204</v>
      </c>
      <c r="J35" s="1026">
        <v>23</v>
      </c>
      <c r="K35" s="1026">
        <v>164</v>
      </c>
      <c r="L35" s="1025">
        <v>4</v>
      </c>
      <c r="M35" s="1055"/>
      <c r="N35" s="1037">
        <v>18</v>
      </c>
    </row>
    <row r="36" spans="1:14" ht="12" customHeight="1">
      <c r="A36" s="1025">
        <v>525</v>
      </c>
      <c r="B36" s="1026">
        <v>383</v>
      </c>
      <c r="C36" s="1026">
        <v>89</v>
      </c>
      <c r="D36" s="1027">
        <f t="shared" si="0"/>
        <v>453</v>
      </c>
      <c r="E36" s="1026">
        <v>403</v>
      </c>
      <c r="F36" s="1026">
        <v>97</v>
      </c>
      <c r="G36" s="1026">
        <v>50</v>
      </c>
      <c r="H36" s="1026">
        <v>9</v>
      </c>
      <c r="I36" s="1026">
        <v>273</v>
      </c>
      <c r="J36" s="1026">
        <v>29</v>
      </c>
      <c r="K36" s="1026">
        <v>214</v>
      </c>
      <c r="L36" s="1025">
        <v>14</v>
      </c>
      <c r="M36" s="1055"/>
      <c r="N36" s="1037">
        <v>19</v>
      </c>
    </row>
    <row r="37" spans="1:14" ht="12" customHeight="1">
      <c r="A37" s="1025">
        <v>926</v>
      </c>
      <c r="B37" s="1026">
        <v>514</v>
      </c>
      <c r="C37" s="1026">
        <v>360</v>
      </c>
      <c r="D37" s="1027">
        <f t="shared" si="0"/>
        <v>945</v>
      </c>
      <c r="E37" s="1026">
        <v>831</v>
      </c>
      <c r="F37" s="1026">
        <v>194</v>
      </c>
      <c r="G37" s="1026">
        <v>114</v>
      </c>
      <c r="H37" s="1026">
        <v>13</v>
      </c>
      <c r="I37" s="1026">
        <v>582</v>
      </c>
      <c r="J37" s="1026">
        <v>50</v>
      </c>
      <c r="K37" s="1026">
        <v>404</v>
      </c>
      <c r="L37" s="1025">
        <v>17</v>
      </c>
      <c r="M37" s="1055"/>
      <c r="N37" s="1037">
        <v>20</v>
      </c>
    </row>
    <row r="38" spans="1:14" ht="12" customHeight="1">
      <c r="A38" s="1025">
        <v>252</v>
      </c>
      <c r="B38" s="1026">
        <v>160</v>
      </c>
      <c r="C38" s="1026">
        <v>89</v>
      </c>
      <c r="D38" s="1027">
        <f t="shared" si="0"/>
        <v>474</v>
      </c>
      <c r="E38" s="1026">
        <v>430</v>
      </c>
      <c r="F38" s="1026">
        <v>71</v>
      </c>
      <c r="G38" s="1026">
        <v>44</v>
      </c>
      <c r="H38" s="1026">
        <v>3</v>
      </c>
      <c r="I38" s="1026">
        <v>328</v>
      </c>
      <c r="J38" s="1026">
        <v>22</v>
      </c>
      <c r="K38" s="1026">
        <v>231</v>
      </c>
      <c r="L38" s="1025">
        <v>15</v>
      </c>
      <c r="M38" s="1055"/>
      <c r="N38" s="1037">
        <v>21</v>
      </c>
    </row>
    <row r="39" spans="1:14" ht="12" customHeight="1">
      <c r="A39" s="1025">
        <v>798</v>
      </c>
      <c r="B39" s="1026">
        <v>473</v>
      </c>
      <c r="C39" s="1026">
        <v>280</v>
      </c>
      <c r="D39" s="1027">
        <f t="shared" si="0"/>
        <v>647</v>
      </c>
      <c r="E39" s="1026">
        <v>572</v>
      </c>
      <c r="F39" s="1026">
        <v>190</v>
      </c>
      <c r="G39" s="1026">
        <v>75</v>
      </c>
      <c r="H39" s="1026">
        <v>12</v>
      </c>
      <c r="I39" s="1026">
        <v>379</v>
      </c>
      <c r="J39" s="1026">
        <v>67</v>
      </c>
      <c r="K39" s="1026">
        <v>261</v>
      </c>
      <c r="L39" s="1025">
        <v>24</v>
      </c>
      <c r="M39" s="1055"/>
      <c r="N39" s="1037">
        <v>22</v>
      </c>
    </row>
    <row r="40" spans="1:14" ht="12" customHeight="1">
      <c r="A40" s="1025">
        <v>519</v>
      </c>
      <c r="B40" s="1026">
        <v>374</v>
      </c>
      <c r="C40" s="1026">
        <v>128</v>
      </c>
      <c r="D40" s="1027">
        <f t="shared" si="0"/>
        <v>480</v>
      </c>
      <c r="E40" s="1026">
        <v>425</v>
      </c>
      <c r="F40" s="1026">
        <v>105</v>
      </c>
      <c r="G40" s="1026">
        <v>55</v>
      </c>
      <c r="H40" s="1026">
        <v>5</v>
      </c>
      <c r="I40" s="1026">
        <v>283</v>
      </c>
      <c r="J40" s="1026">
        <v>25</v>
      </c>
      <c r="K40" s="1026">
        <v>225</v>
      </c>
      <c r="L40" s="1025">
        <v>17</v>
      </c>
      <c r="M40" s="1055"/>
      <c r="N40" s="1037">
        <v>23</v>
      </c>
    </row>
    <row r="41" spans="1:14" s="1013" customFormat="1" ht="12" customHeight="1">
      <c r="A41" s="1048"/>
      <c r="B41" s="1065"/>
      <c r="C41" s="1027"/>
      <c r="D41" s="1027"/>
      <c r="E41" s="1027"/>
      <c r="F41" s="1027"/>
      <c r="G41" s="1027"/>
      <c r="H41" s="1027"/>
      <c r="I41" s="1027"/>
      <c r="J41" s="1027"/>
      <c r="K41" s="1078"/>
      <c r="M41" s="1077"/>
      <c r="N41" s="1037"/>
    </row>
    <row r="42" spans="1:14" s="1013" customFormat="1" ht="12" customHeight="1">
      <c r="A42" s="1034">
        <f aca="true" t="shared" si="1" ref="A42:L42">SUM(A15:A41)</f>
        <v>13591</v>
      </c>
      <c r="B42" s="1035">
        <f t="shared" si="1"/>
        <v>9215</v>
      </c>
      <c r="C42" s="1035">
        <f t="shared" si="1"/>
        <v>3394</v>
      </c>
      <c r="D42" s="1035">
        <f t="shared" si="1"/>
        <v>14390</v>
      </c>
      <c r="E42" s="1035">
        <f t="shared" si="1"/>
        <v>12678</v>
      </c>
      <c r="F42" s="1035">
        <f t="shared" si="1"/>
        <v>2484</v>
      </c>
      <c r="G42" s="1035">
        <f t="shared" si="1"/>
        <v>1712</v>
      </c>
      <c r="H42" s="1035">
        <f t="shared" si="1"/>
        <v>200</v>
      </c>
      <c r="I42" s="1035">
        <f t="shared" si="1"/>
        <v>9126</v>
      </c>
      <c r="J42" s="1035">
        <f t="shared" si="1"/>
        <v>704</v>
      </c>
      <c r="K42" s="1035">
        <f t="shared" si="1"/>
        <v>6038</v>
      </c>
      <c r="L42" s="1034">
        <f t="shared" si="1"/>
        <v>318</v>
      </c>
      <c r="M42" s="1079"/>
      <c r="N42" s="1037">
        <v>24</v>
      </c>
    </row>
    <row r="43" spans="1:14" ht="12" customHeight="1">
      <c r="A43" s="1059"/>
      <c r="C43" s="1029"/>
      <c r="D43" s="1029"/>
      <c r="E43" s="1029"/>
      <c r="F43" s="1029"/>
      <c r="G43" s="1029"/>
      <c r="H43" s="1029"/>
      <c r="I43" s="1029"/>
      <c r="J43" s="1029"/>
      <c r="M43" s="1013"/>
      <c r="N43" s="1013"/>
    </row>
    <row r="44" spans="1:14" ht="12" customHeight="1">
      <c r="A44" s="1059"/>
      <c r="C44" s="1029"/>
      <c r="D44" s="1029"/>
      <c r="E44" s="1029"/>
      <c r="F44" s="1029"/>
      <c r="G44" s="1029"/>
      <c r="H44" s="1029"/>
      <c r="I44" s="1029"/>
      <c r="J44" s="1029"/>
      <c r="M44" s="1013"/>
      <c r="N44" s="1013"/>
    </row>
    <row r="45" spans="1:14" ht="12" customHeight="1">
      <c r="A45" s="1059"/>
      <c r="C45" s="1029"/>
      <c r="D45" s="1029"/>
      <c r="E45" s="1029"/>
      <c r="F45" s="1029"/>
      <c r="G45" s="1029"/>
      <c r="H45" s="1029"/>
      <c r="I45" s="1029"/>
      <c r="J45" s="1029"/>
      <c r="M45" s="1013"/>
      <c r="N45" s="1013"/>
    </row>
    <row r="46" spans="1:14" ht="12" customHeight="1">
      <c r="A46" s="1059"/>
      <c r="C46" s="1029"/>
      <c r="D46" s="1029"/>
      <c r="E46" s="1029"/>
      <c r="F46" s="1029"/>
      <c r="G46" s="1029"/>
      <c r="H46" s="1029"/>
      <c r="I46" s="1029"/>
      <c r="J46" s="1029"/>
      <c r="M46" s="1013"/>
      <c r="N46" s="1013"/>
    </row>
    <row r="47" spans="1:14" ht="12" customHeight="1">
      <c r="A47" s="1059"/>
      <c r="C47" s="1029"/>
      <c r="D47" s="1029"/>
      <c r="E47" s="1029"/>
      <c r="F47" s="1029"/>
      <c r="G47" s="1029"/>
      <c r="H47" s="1029"/>
      <c r="I47" s="1029"/>
      <c r="J47" s="1029"/>
      <c r="M47" s="1013"/>
      <c r="N47" s="1013"/>
    </row>
    <row r="48" spans="1:14" ht="12" customHeight="1">
      <c r="A48" s="1059"/>
      <c r="C48" s="1029"/>
      <c r="D48" s="1029"/>
      <c r="E48" s="1029"/>
      <c r="F48" s="1029"/>
      <c r="G48" s="1029"/>
      <c r="H48" s="1029"/>
      <c r="I48" s="1029"/>
      <c r="J48" s="1029"/>
      <c r="M48" s="1013"/>
      <c r="N48" s="1013"/>
    </row>
    <row r="49" spans="1:14" ht="12" customHeight="1">
      <c r="A49" s="1059"/>
      <c r="M49" s="1013"/>
      <c r="N49" s="1013"/>
    </row>
    <row r="50" spans="1:14" ht="12" customHeight="1">
      <c r="A50" s="1059"/>
      <c r="M50" s="1013"/>
      <c r="N50" s="1013"/>
    </row>
    <row r="51" spans="1:14" ht="12" customHeight="1">
      <c r="A51" s="1059"/>
      <c r="M51" s="1013"/>
      <c r="N51" s="1013"/>
    </row>
    <row r="52" spans="1:14" ht="11.25">
      <c r="A52" s="1059"/>
      <c r="M52" s="1013"/>
      <c r="N52" s="1013"/>
    </row>
    <row r="53" spans="1:14" ht="11.25">
      <c r="A53" s="1059"/>
      <c r="M53" s="1013"/>
      <c r="N53" s="1013"/>
    </row>
    <row r="54" spans="1:14" ht="11.25">
      <c r="A54" s="1059"/>
      <c r="M54" s="1013"/>
      <c r="N54" s="1013"/>
    </row>
    <row r="55" spans="1:14" ht="11.25">
      <c r="A55" s="1059"/>
      <c r="M55" s="1013"/>
      <c r="N55" s="1013"/>
    </row>
    <row r="56" spans="1:14" ht="11.25">
      <c r="A56" s="1059"/>
      <c r="M56" s="1013"/>
      <c r="N56" s="1013"/>
    </row>
    <row r="57" spans="1:14" ht="11.25">
      <c r="A57" s="1059"/>
      <c r="M57" s="1013"/>
      <c r="N57" s="1013"/>
    </row>
    <row r="58" spans="1:14" ht="11.25">
      <c r="A58" s="1059"/>
      <c r="M58" s="1013"/>
      <c r="N58" s="1013"/>
    </row>
    <row r="59" spans="1:14" ht="11.25">
      <c r="A59" s="1059"/>
      <c r="M59" s="1013"/>
      <c r="N59" s="1013"/>
    </row>
    <row r="60" spans="1:14" ht="11.25">
      <c r="A60" s="1059"/>
      <c r="M60" s="1013"/>
      <c r="N60" s="1013"/>
    </row>
    <row r="61" spans="1:14" ht="11.25">
      <c r="A61" s="1059"/>
      <c r="M61" s="1013"/>
      <c r="N61" s="1013"/>
    </row>
    <row r="62" spans="1:14" ht="11.25">
      <c r="A62" s="1059"/>
      <c r="M62" s="1013"/>
      <c r="N62" s="1013"/>
    </row>
    <row r="63" spans="1:14" ht="11.25">
      <c r="A63" s="1059"/>
      <c r="M63" s="1013"/>
      <c r="N63" s="1013"/>
    </row>
    <row r="64" spans="1:14" ht="11.25">
      <c r="A64" s="1059"/>
      <c r="M64" s="1013"/>
      <c r="N64" s="1013"/>
    </row>
    <row r="65" spans="1:14" ht="11.25">
      <c r="A65" s="1059"/>
      <c r="M65" s="1013"/>
      <c r="N65" s="1013"/>
    </row>
    <row r="66" spans="1:14" ht="11.25">
      <c r="A66" s="1059"/>
      <c r="M66" s="1013"/>
      <c r="N66" s="1013"/>
    </row>
    <row r="67" spans="1:14" ht="11.25">
      <c r="A67" s="1059"/>
      <c r="M67" s="1013"/>
      <c r="N67" s="1013"/>
    </row>
    <row r="68" spans="1:14" ht="11.25">
      <c r="A68" s="1059"/>
      <c r="M68" s="1013"/>
      <c r="N68" s="1013"/>
    </row>
    <row r="69" spans="1:14" ht="11.25">
      <c r="A69" s="1059"/>
      <c r="M69" s="1013"/>
      <c r="N69" s="1013"/>
    </row>
    <row r="70" spans="1:14" ht="11.25">
      <c r="A70" s="1059"/>
      <c r="M70" s="1013"/>
      <c r="N70" s="1013"/>
    </row>
    <row r="71" spans="1:14" ht="11.25">
      <c r="A71" s="1059"/>
      <c r="M71" s="1013"/>
      <c r="N71" s="1013"/>
    </row>
    <row r="72" spans="1:14" ht="11.25">
      <c r="A72" s="1059"/>
      <c r="M72" s="1013"/>
      <c r="N72" s="1013"/>
    </row>
    <row r="73" spans="1:14" ht="11.25">
      <c r="A73" s="1059"/>
      <c r="M73" s="1013"/>
      <c r="N73" s="1013"/>
    </row>
    <row r="74" ht="11.25">
      <c r="A74" s="1059"/>
    </row>
    <row r="75" ht="11.25">
      <c r="A75" s="1059"/>
    </row>
    <row r="76" ht="11.25">
      <c r="A76" s="1059"/>
    </row>
    <row r="77" ht="11.25">
      <c r="A77" s="1059"/>
    </row>
    <row r="78" ht="11.25">
      <c r="A78" s="1059"/>
    </row>
    <row r="79" ht="11.25">
      <c r="A79" s="1059"/>
    </row>
    <row r="80" ht="11.25">
      <c r="A80" s="1059"/>
    </row>
    <row r="81" ht="11.25">
      <c r="A81" s="1059"/>
    </row>
    <row r="82" ht="11.25">
      <c r="A82" s="1059"/>
    </row>
    <row r="83" ht="11.25">
      <c r="A83" s="1059"/>
    </row>
    <row r="84" ht="11.25">
      <c r="A84" s="1059"/>
    </row>
    <row r="85" ht="11.25">
      <c r="A85" s="1059"/>
    </row>
    <row r="86" ht="11.25">
      <c r="A86" s="1059"/>
    </row>
    <row r="87" ht="11.25">
      <c r="A87" s="1059"/>
    </row>
    <row r="88" ht="11.25">
      <c r="A88" s="1059"/>
    </row>
    <row r="89" ht="11.25">
      <c r="A89" s="1059"/>
    </row>
    <row r="90" ht="11.25">
      <c r="A90" s="1059"/>
    </row>
    <row r="91" ht="11.25">
      <c r="A91" s="1059"/>
    </row>
    <row r="92" ht="11.25">
      <c r="A92" s="1059"/>
    </row>
    <row r="93" ht="11.25">
      <c r="A93" s="1059"/>
    </row>
    <row r="94" ht="11.25">
      <c r="A94" s="1059"/>
    </row>
    <row r="95" ht="11.25">
      <c r="A95" s="1059"/>
    </row>
    <row r="96" ht="11.25">
      <c r="A96" s="1059"/>
    </row>
    <row r="97" ht="11.25">
      <c r="A97" s="1059"/>
    </row>
    <row r="98" ht="11.25">
      <c r="A98" s="1059"/>
    </row>
    <row r="99" ht="11.25">
      <c r="A99" s="1059"/>
    </row>
    <row r="100" ht="11.25">
      <c r="A100" s="1059"/>
    </row>
    <row r="101" ht="11.25">
      <c r="A101" s="1059"/>
    </row>
    <row r="102" ht="11.25">
      <c r="A102" s="1059"/>
    </row>
    <row r="103" ht="11.25">
      <c r="A103" s="1059"/>
    </row>
    <row r="104" ht="11.25">
      <c r="A104" s="1059"/>
    </row>
    <row r="105" ht="11.25">
      <c r="A105" s="1059"/>
    </row>
    <row r="106" ht="11.25">
      <c r="A106" s="1059"/>
    </row>
    <row r="107" ht="11.25">
      <c r="A107" s="1059"/>
    </row>
    <row r="108" ht="11.25">
      <c r="A108" s="1059"/>
    </row>
    <row r="109" ht="11.25">
      <c r="A109" s="1059"/>
    </row>
    <row r="110" ht="11.25">
      <c r="A110" s="1059"/>
    </row>
    <row r="111" ht="11.25">
      <c r="A111" s="1059"/>
    </row>
    <row r="112" ht="11.25">
      <c r="A112" s="1059"/>
    </row>
    <row r="113" ht="11.25">
      <c r="A113" s="1059"/>
    </row>
    <row r="114" ht="11.25">
      <c r="A114" s="1059"/>
    </row>
    <row r="115" ht="11.25">
      <c r="A115" s="1059"/>
    </row>
    <row r="116" ht="11.25">
      <c r="A116" s="1059"/>
    </row>
    <row r="117" ht="11.25">
      <c r="A117" s="1059"/>
    </row>
    <row r="118" ht="11.25">
      <c r="A118" s="1059"/>
    </row>
    <row r="119" ht="11.25">
      <c r="A119" s="1059"/>
    </row>
    <row r="120" ht="11.25">
      <c r="A120" s="1059"/>
    </row>
    <row r="121" ht="11.25">
      <c r="A121" s="1059"/>
    </row>
    <row r="122" ht="11.25">
      <c r="A122" s="1059"/>
    </row>
    <row r="123" ht="11.25">
      <c r="A123" s="1059"/>
    </row>
    <row r="124" ht="11.25">
      <c r="A124" s="1059"/>
    </row>
    <row r="125" ht="11.25">
      <c r="A125" s="1059"/>
    </row>
    <row r="126" ht="11.25">
      <c r="A126" s="1059"/>
    </row>
    <row r="127" ht="11.25">
      <c r="A127" s="1059"/>
    </row>
    <row r="128" ht="11.25">
      <c r="A128" s="1059"/>
    </row>
    <row r="129" ht="11.25">
      <c r="A129" s="1059"/>
    </row>
    <row r="130" ht="11.25">
      <c r="A130" s="1059"/>
    </row>
    <row r="131" ht="11.25">
      <c r="A131" s="1059"/>
    </row>
    <row r="132" ht="11.25">
      <c r="A132" s="1059"/>
    </row>
    <row r="133" ht="11.25">
      <c r="A133" s="1059"/>
    </row>
    <row r="134" ht="11.25">
      <c r="A134" s="1059"/>
    </row>
    <row r="135" ht="11.25">
      <c r="A135" s="1059"/>
    </row>
    <row r="136" ht="11.25">
      <c r="A136" s="1059"/>
    </row>
    <row r="137" ht="11.25">
      <c r="A137" s="1059"/>
    </row>
    <row r="138" ht="11.25">
      <c r="A138" s="1059"/>
    </row>
    <row r="139" ht="11.25">
      <c r="A139" s="1059"/>
    </row>
    <row r="140" ht="11.25">
      <c r="A140" s="1059"/>
    </row>
    <row r="141" ht="11.25">
      <c r="A141" s="1059"/>
    </row>
  </sheetData>
  <sheetProtection/>
  <mergeCells count="22">
    <mergeCell ref="M4:N8"/>
    <mergeCell ref="H7:H8"/>
    <mergeCell ref="I5:L5"/>
    <mergeCell ref="D5:D8"/>
    <mergeCell ref="A11:N11"/>
    <mergeCell ref="G6:H6"/>
    <mergeCell ref="I6:J7"/>
    <mergeCell ref="K6:L6"/>
    <mergeCell ref="E7:E8"/>
    <mergeCell ref="F7:F8"/>
    <mergeCell ref="G7:G8"/>
    <mergeCell ref="K7:K8"/>
    <mergeCell ref="L7:L8"/>
    <mergeCell ref="E6:F6"/>
    <mergeCell ref="A2:K2"/>
    <mergeCell ref="A4:C5"/>
    <mergeCell ref="D4:K4"/>
    <mergeCell ref="A6:A8"/>
    <mergeCell ref="B6:C6"/>
    <mergeCell ref="B7:B8"/>
    <mergeCell ref="C7:C8"/>
    <mergeCell ref="E5:H5"/>
  </mergeCells>
  <printOptions/>
  <pageMargins left="0.4724409448818898" right="0.3937007874015748" top="0.5118110236220472" bottom="0.51181102362204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21"/>
  <sheetViews>
    <sheetView workbookViewId="0" topLeftCell="A1">
      <selection activeCell="E31" sqref="E31"/>
    </sheetView>
  </sheetViews>
  <sheetFormatPr defaultColWidth="12" defaultRowHeight="11.25"/>
  <cols>
    <col min="1" max="1" width="3.16015625" style="160" customWidth="1"/>
    <col min="2" max="2" width="29" style="160" customWidth="1"/>
    <col min="3" max="3" width="1.0078125" style="160" customWidth="1"/>
    <col min="4" max="9" width="14.16015625" style="160" customWidth="1"/>
    <col min="10" max="10" width="2.16015625" style="160" customWidth="1"/>
    <col min="11" max="16384" width="13.33203125" style="160" customWidth="1"/>
  </cols>
  <sheetData>
    <row r="1" spans="1:9" ht="12.75" customHeight="1">
      <c r="A1" s="158" t="s">
        <v>498</v>
      </c>
      <c r="B1" s="159"/>
      <c r="C1" s="159"/>
      <c r="D1" s="159"/>
      <c r="E1" s="159"/>
      <c r="F1" s="159"/>
      <c r="G1" s="159"/>
      <c r="H1" s="159"/>
      <c r="I1" s="159"/>
    </row>
    <row r="2" spans="1:9" s="163" customFormat="1" ht="12.75" customHeight="1">
      <c r="A2" s="161" t="s">
        <v>499</v>
      </c>
      <c r="B2" s="162"/>
      <c r="C2" s="162"/>
      <c r="D2" s="162"/>
      <c r="E2" s="162"/>
      <c r="F2" s="162"/>
      <c r="G2" s="162"/>
      <c r="H2" s="162"/>
      <c r="I2" s="162"/>
    </row>
    <row r="3" spans="1:15" s="167" customFormat="1" ht="4.5" customHeight="1">
      <c r="A3" s="164"/>
      <c r="B3" s="164"/>
      <c r="C3" s="164"/>
      <c r="D3" s="165"/>
      <c r="E3" s="164"/>
      <c r="F3" s="164"/>
      <c r="G3" s="164"/>
      <c r="H3" s="164"/>
      <c r="I3" s="164"/>
      <c r="J3" s="164"/>
      <c r="K3" s="166"/>
      <c r="L3" s="164"/>
      <c r="M3" s="166"/>
      <c r="N3" s="164"/>
      <c r="O3" s="164"/>
    </row>
    <row r="4" spans="1:9" ht="13.5" customHeight="1">
      <c r="A4" s="1139" t="s">
        <v>442</v>
      </c>
      <c r="B4" s="1140"/>
      <c r="C4" s="1132"/>
      <c r="D4" s="168" t="s">
        <v>500</v>
      </c>
      <c r="E4" s="169"/>
      <c r="F4" s="169"/>
      <c r="G4" s="169"/>
      <c r="H4" s="170"/>
      <c r="I4" s="170"/>
    </row>
    <row r="5" spans="1:10" ht="33.75" customHeight="1">
      <c r="A5" s="1133"/>
      <c r="B5" s="1129"/>
      <c r="C5" s="1130"/>
      <c r="D5" s="1137" t="s">
        <v>501</v>
      </c>
      <c r="E5" s="1138"/>
      <c r="F5" s="1137" t="s">
        <v>502</v>
      </c>
      <c r="G5" s="1138"/>
      <c r="H5" s="1135" t="s">
        <v>503</v>
      </c>
      <c r="I5" s="1136"/>
      <c r="J5" s="172"/>
    </row>
    <row r="6" spans="1:10" ht="23.25" customHeight="1">
      <c r="A6" s="1131"/>
      <c r="B6" s="1131"/>
      <c r="C6" s="1122"/>
      <c r="D6" s="173" t="s">
        <v>447</v>
      </c>
      <c r="E6" s="173" t="s">
        <v>446</v>
      </c>
      <c r="F6" s="173" t="s">
        <v>447</v>
      </c>
      <c r="G6" s="173" t="s">
        <v>446</v>
      </c>
      <c r="H6" s="173" t="s">
        <v>447</v>
      </c>
      <c r="I6" s="171" t="s">
        <v>446</v>
      </c>
      <c r="J6" s="172"/>
    </row>
    <row r="7" spans="1:38" s="167" customFormat="1" ht="4.5" customHeight="1">
      <c r="A7" s="174"/>
      <c r="B7" s="174"/>
      <c r="C7" s="175"/>
      <c r="D7" s="176"/>
      <c r="E7" s="176"/>
      <c r="F7" s="176"/>
      <c r="G7" s="176"/>
      <c r="H7" s="176"/>
      <c r="I7" s="177"/>
      <c r="J7" s="166"/>
      <c r="K7" s="166"/>
      <c r="L7" s="166"/>
      <c r="M7" s="166"/>
      <c r="N7" s="166"/>
      <c r="O7" s="166"/>
      <c r="P7" s="178"/>
      <c r="Q7" s="178"/>
      <c r="R7" s="178"/>
      <c r="S7" s="178"/>
      <c r="T7" s="178"/>
      <c r="U7" s="178"/>
      <c r="V7" s="178"/>
      <c r="W7" s="178"/>
      <c r="X7" s="178"/>
      <c r="Y7" s="178"/>
      <c r="Z7" s="178"/>
      <c r="AA7" s="178"/>
      <c r="AB7" s="178"/>
      <c r="AC7" s="178"/>
      <c r="AD7" s="178"/>
      <c r="AE7" s="178"/>
      <c r="AF7" s="178"/>
      <c r="AG7" s="178"/>
      <c r="AH7" s="178"/>
      <c r="AI7" s="178"/>
      <c r="AJ7" s="178"/>
      <c r="AK7" s="178"/>
      <c r="AL7" s="178"/>
    </row>
    <row r="8" spans="1:38" s="183" customFormat="1" ht="11.25">
      <c r="A8" s="179" t="s">
        <v>448</v>
      </c>
      <c r="B8" s="180"/>
      <c r="C8" s="180" t="s">
        <v>400</v>
      </c>
      <c r="D8" s="181">
        <v>354</v>
      </c>
      <c r="E8" s="181">
        <v>131</v>
      </c>
      <c r="F8" s="181">
        <v>163</v>
      </c>
      <c r="G8" s="181">
        <v>68</v>
      </c>
      <c r="H8" s="181">
        <v>20</v>
      </c>
      <c r="I8" s="181">
        <v>10</v>
      </c>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row>
    <row r="9" spans="1:10" ht="11.25">
      <c r="A9" s="184" t="s">
        <v>449</v>
      </c>
      <c r="B9" s="185"/>
      <c r="C9" s="180" t="s">
        <v>400</v>
      </c>
      <c r="D9" s="181">
        <v>119</v>
      </c>
      <c r="E9" s="181">
        <v>36</v>
      </c>
      <c r="F9" s="181">
        <v>67</v>
      </c>
      <c r="G9" s="181">
        <v>16</v>
      </c>
      <c r="H9" s="181">
        <v>0</v>
      </c>
      <c r="I9" s="181">
        <v>0</v>
      </c>
      <c r="J9" s="172"/>
    </row>
    <row r="10" spans="1:10" ht="11.25">
      <c r="A10" s="184" t="s">
        <v>450</v>
      </c>
      <c r="B10" s="185"/>
      <c r="C10" s="180" t="s">
        <v>400</v>
      </c>
      <c r="D10" s="181">
        <v>95</v>
      </c>
      <c r="E10" s="181">
        <v>27</v>
      </c>
      <c r="F10" s="181">
        <v>56</v>
      </c>
      <c r="G10" s="181">
        <v>14</v>
      </c>
      <c r="H10" s="181">
        <v>13</v>
      </c>
      <c r="I10" s="181">
        <v>7</v>
      </c>
      <c r="J10" s="172"/>
    </row>
    <row r="11" spans="1:10" ht="11.25">
      <c r="A11" s="184" t="s">
        <v>451</v>
      </c>
      <c r="B11" s="185"/>
      <c r="C11" s="180" t="s">
        <v>400</v>
      </c>
      <c r="D11" s="181">
        <v>73</v>
      </c>
      <c r="E11" s="181">
        <v>30</v>
      </c>
      <c r="F11" s="181">
        <v>44</v>
      </c>
      <c r="G11" s="181">
        <v>15</v>
      </c>
      <c r="H11" s="181">
        <v>9</v>
      </c>
      <c r="I11" s="181">
        <v>4</v>
      </c>
      <c r="J11" s="172"/>
    </row>
    <row r="12" spans="1:10" ht="11.25">
      <c r="A12" s="184" t="s">
        <v>452</v>
      </c>
      <c r="B12" s="185"/>
      <c r="C12" s="180" t="s">
        <v>400</v>
      </c>
      <c r="D12" s="181">
        <v>48</v>
      </c>
      <c r="E12" s="181">
        <v>22</v>
      </c>
      <c r="F12" s="181">
        <v>21</v>
      </c>
      <c r="G12" s="181">
        <v>8</v>
      </c>
      <c r="H12" s="181">
        <v>10</v>
      </c>
      <c r="I12" s="181">
        <v>7</v>
      </c>
      <c r="J12" s="172"/>
    </row>
    <row r="13" spans="1:10" ht="11.25">
      <c r="A13" s="184" t="s">
        <v>453</v>
      </c>
      <c r="B13" s="185"/>
      <c r="C13" s="180" t="s">
        <v>400</v>
      </c>
      <c r="D13" s="181">
        <v>82</v>
      </c>
      <c r="E13" s="181">
        <v>34</v>
      </c>
      <c r="F13" s="181">
        <v>41</v>
      </c>
      <c r="G13" s="181">
        <v>20</v>
      </c>
      <c r="H13" s="181">
        <v>0</v>
      </c>
      <c r="I13" s="181">
        <v>0</v>
      </c>
      <c r="J13" s="172"/>
    </row>
    <row r="14" spans="1:10" ht="11.25">
      <c r="A14" s="184" t="s">
        <v>454</v>
      </c>
      <c r="B14" s="185"/>
      <c r="C14" s="180" t="s">
        <v>400</v>
      </c>
      <c r="D14" s="181">
        <v>128</v>
      </c>
      <c r="E14" s="181">
        <v>43</v>
      </c>
      <c r="F14" s="181">
        <v>64</v>
      </c>
      <c r="G14" s="181">
        <v>21</v>
      </c>
      <c r="H14" s="181">
        <v>2</v>
      </c>
      <c r="I14" s="181">
        <v>0</v>
      </c>
      <c r="J14" s="172"/>
    </row>
    <row r="15" spans="1:10" ht="4.5" customHeight="1">
      <c r="A15" s="184"/>
      <c r="B15" s="185"/>
      <c r="C15" s="180" t="s">
        <v>400</v>
      </c>
      <c r="D15" s="186"/>
      <c r="E15" s="186"/>
      <c r="F15" s="186"/>
      <c r="G15" s="186"/>
      <c r="H15" s="186"/>
      <c r="I15" s="187"/>
      <c r="J15" s="172"/>
    </row>
    <row r="16" spans="2:10" s="145" customFormat="1" ht="11.25">
      <c r="B16" s="188" t="s">
        <v>455</v>
      </c>
      <c r="C16" s="180" t="s">
        <v>400</v>
      </c>
      <c r="D16" s="105">
        <f aca="true" t="shared" si="0" ref="D16:I16">SUM(D8:D14)</f>
        <v>899</v>
      </c>
      <c r="E16" s="105">
        <f t="shared" si="0"/>
        <v>323</v>
      </c>
      <c r="F16" s="105">
        <f t="shared" si="0"/>
        <v>456</v>
      </c>
      <c r="G16" s="105">
        <f t="shared" si="0"/>
        <v>162</v>
      </c>
      <c r="H16" s="105">
        <f t="shared" si="0"/>
        <v>54</v>
      </c>
      <c r="I16" s="105">
        <f t="shared" si="0"/>
        <v>28</v>
      </c>
      <c r="J16" s="189"/>
    </row>
    <row r="17" spans="1:10" s="145" customFormat="1" ht="4.5" customHeight="1">
      <c r="A17" s="190"/>
      <c r="B17" s="191"/>
      <c r="C17" s="192"/>
      <c r="D17" s="193"/>
      <c r="E17" s="193"/>
      <c r="F17" s="193"/>
      <c r="G17" s="193"/>
      <c r="H17" s="193"/>
      <c r="I17" s="194"/>
      <c r="J17" s="189"/>
    </row>
    <row r="18" spans="1:10" ht="10.5" customHeight="1">
      <c r="A18" s="160" t="s">
        <v>467</v>
      </c>
      <c r="B18" s="172"/>
      <c r="C18" s="195"/>
      <c r="D18" s="186"/>
      <c r="E18" s="186"/>
      <c r="F18" s="186"/>
      <c r="G18" s="186"/>
      <c r="H18" s="186"/>
      <c r="I18" s="187"/>
      <c r="J18" s="172"/>
    </row>
    <row r="19" spans="2:10" ht="11.25">
      <c r="B19" s="196" t="s">
        <v>468</v>
      </c>
      <c r="C19" s="196"/>
      <c r="D19" s="181">
        <v>0</v>
      </c>
      <c r="E19" s="181">
        <v>0</v>
      </c>
      <c r="F19" s="181">
        <v>0</v>
      </c>
      <c r="G19" s="181">
        <v>0</v>
      </c>
      <c r="H19" s="197">
        <v>0</v>
      </c>
      <c r="I19" s="197">
        <v>0</v>
      </c>
      <c r="J19" s="172"/>
    </row>
    <row r="20" spans="2:10" ht="11.25">
      <c r="B20" s="196" t="s">
        <v>458</v>
      </c>
      <c r="C20" s="196"/>
      <c r="D20" s="181">
        <v>174</v>
      </c>
      <c r="E20" s="181">
        <v>55</v>
      </c>
      <c r="F20" s="181">
        <v>49</v>
      </c>
      <c r="G20" s="181">
        <v>21</v>
      </c>
      <c r="H20" s="197">
        <v>2</v>
      </c>
      <c r="I20" s="197">
        <v>1</v>
      </c>
      <c r="J20" s="172"/>
    </row>
    <row r="21" spans="1:13" ht="12.75">
      <c r="A21" s="113"/>
      <c r="B21" s="113"/>
      <c r="C21" s="113"/>
      <c r="D21" s="113"/>
      <c r="E21" s="113"/>
      <c r="F21" s="113"/>
      <c r="G21" s="113"/>
      <c r="H21" s="113"/>
      <c r="I21" s="113"/>
      <c r="J21" s="113"/>
      <c r="K21" s="113"/>
      <c r="L21" s="113"/>
      <c r="M21" s="113"/>
    </row>
  </sheetData>
  <sheetProtection/>
  <mergeCells count="4">
    <mergeCell ref="H5:I5"/>
    <mergeCell ref="D5:E5"/>
    <mergeCell ref="F5:G5"/>
    <mergeCell ref="A4:C6"/>
  </mergeCells>
  <printOptions/>
  <pageMargins left="0.75" right="0.75" top="1" bottom="1" header="0.4921259845" footer="0.4921259845"/>
  <pageSetup horizontalDpi="1200" verticalDpi="1200" orientation="portrait" paperSize="9" r:id="rId1"/>
</worksheet>
</file>

<file path=xl/worksheets/sheet40.xml><?xml version="1.0" encoding="utf-8"?>
<worksheet xmlns="http://schemas.openxmlformats.org/spreadsheetml/2006/main" xmlns:r="http://schemas.openxmlformats.org/officeDocument/2006/relationships">
  <dimension ref="A1:N65"/>
  <sheetViews>
    <sheetView workbookViewId="0" topLeftCell="A1">
      <selection activeCell="K29" sqref="K29"/>
    </sheetView>
  </sheetViews>
  <sheetFormatPr defaultColWidth="12" defaultRowHeight="11.25"/>
  <cols>
    <col min="1" max="1" width="3.16015625" style="1047" customWidth="1"/>
    <col min="2" max="3" width="1.0078125" style="1047" customWidth="1"/>
    <col min="4" max="4" width="29" style="1014" customWidth="1"/>
    <col min="5" max="5" width="1.0078125" style="1014" customWidth="1"/>
    <col min="6" max="7" width="8.33203125" style="1014" customWidth="1"/>
    <col min="8" max="10" width="9" style="1014" customWidth="1"/>
    <col min="11" max="11" width="9.16015625" style="1014" customWidth="1"/>
    <col min="12" max="13" width="8.5" style="1014" customWidth="1"/>
    <col min="14" max="14" width="7.33203125" style="1014" bestFit="1" customWidth="1"/>
    <col min="15" max="26" width="13.33203125" style="1013" customWidth="1"/>
    <col min="27" max="16384" width="13.33203125" style="1014" customWidth="1"/>
  </cols>
  <sheetData>
    <row r="1" spans="1:14" ht="12.75">
      <c r="A1" s="1011" t="s">
        <v>322</v>
      </c>
      <c r="B1" s="1011"/>
      <c r="C1" s="1012"/>
      <c r="D1" s="1013"/>
      <c r="E1" s="1013"/>
      <c r="F1" s="1013"/>
      <c r="G1" s="1013"/>
      <c r="H1" s="1013"/>
      <c r="I1" s="1013"/>
      <c r="J1" s="1013"/>
      <c r="K1" s="1013"/>
      <c r="L1" s="1013"/>
      <c r="M1" s="1013"/>
      <c r="N1" s="1013"/>
    </row>
    <row r="2" spans="1:14" ht="12.75">
      <c r="A2" s="1701" t="s">
        <v>323</v>
      </c>
      <c r="B2" s="1701"/>
      <c r="C2" s="1701"/>
      <c r="D2" s="1701"/>
      <c r="E2" s="1701"/>
      <c r="F2" s="1701"/>
      <c r="G2" s="1701"/>
      <c r="H2" s="1701"/>
      <c r="I2" s="1701"/>
      <c r="J2" s="1701"/>
      <c r="K2" s="1701"/>
      <c r="L2" s="1701"/>
      <c r="M2" s="1701"/>
      <c r="N2" s="1701"/>
    </row>
    <row r="3" spans="1:14" ht="9" customHeight="1">
      <c r="A3" s="1016"/>
      <c r="B3" s="1016"/>
      <c r="C3" s="1016"/>
      <c r="D3" s="1016"/>
      <c r="E3" s="1016"/>
      <c r="F3" s="1016"/>
      <c r="G3" s="1016"/>
      <c r="H3" s="1016"/>
      <c r="I3" s="1016"/>
      <c r="J3" s="1016"/>
      <c r="K3" s="1016"/>
      <c r="L3" s="1016"/>
      <c r="M3" s="1016"/>
      <c r="N3" s="1016"/>
    </row>
    <row r="4" spans="1:14" ht="18" customHeight="1">
      <c r="A4" s="1691" t="s">
        <v>276</v>
      </c>
      <c r="B4" s="1692"/>
      <c r="C4" s="1682" t="s">
        <v>864</v>
      </c>
      <c r="D4" s="1716"/>
      <c r="E4" s="1683"/>
      <c r="F4" s="1702" t="s">
        <v>277</v>
      </c>
      <c r="G4" s="1702" t="s">
        <v>403</v>
      </c>
      <c r="H4" s="1688" t="s">
        <v>404</v>
      </c>
      <c r="I4" s="1689"/>
      <c r="J4" s="1689"/>
      <c r="K4" s="1689"/>
      <c r="L4" s="1689"/>
      <c r="M4" s="1690"/>
      <c r="N4" s="1691" t="s">
        <v>278</v>
      </c>
    </row>
    <row r="5" spans="1:14" ht="15" customHeight="1">
      <c r="A5" s="1697"/>
      <c r="B5" s="1705"/>
      <c r="C5" s="1684"/>
      <c r="D5" s="1708"/>
      <c r="E5" s="1685"/>
      <c r="F5" s="1703"/>
      <c r="G5" s="1703"/>
      <c r="H5" s="1692" t="s">
        <v>447</v>
      </c>
      <c r="I5" s="1691" t="s">
        <v>279</v>
      </c>
      <c r="J5" s="1692"/>
      <c r="K5" s="1688" t="s">
        <v>456</v>
      </c>
      <c r="L5" s="1689"/>
      <c r="M5" s="1690"/>
      <c r="N5" s="1697"/>
    </row>
    <row r="6" spans="1:14" ht="21" customHeight="1">
      <c r="A6" s="1697"/>
      <c r="B6" s="1705"/>
      <c r="C6" s="1684"/>
      <c r="D6" s="1708"/>
      <c r="E6" s="1685"/>
      <c r="F6" s="1703"/>
      <c r="G6" s="1703"/>
      <c r="H6" s="1705"/>
      <c r="I6" s="1693"/>
      <c r="J6" s="1694"/>
      <c r="K6" s="1695" t="s">
        <v>445</v>
      </c>
      <c r="L6" s="1695" t="s">
        <v>280</v>
      </c>
      <c r="M6" s="1695" t="s">
        <v>429</v>
      </c>
      <c r="N6" s="1697"/>
    </row>
    <row r="7" spans="1:14" ht="24" customHeight="1">
      <c r="A7" s="1697"/>
      <c r="B7" s="1705"/>
      <c r="C7" s="1684"/>
      <c r="D7" s="1708"/>
      <c r="E7" s="1685"/>
      <c r="F7" s="1703"/>
      <c r="G7" s="1703"/>
      <c r="H7" s="1705"/>
      <c r="I7" s="1695" t="s">
        <v>281</v>
      </c>
      <c r="J7" s="1695" t="s">
        <v>282</v>
      </c>
      <c r="K7" s="1698"/>
      <c r="L7" s="1698"/>
      <c r="M7" s="1698"/>
      <c r="N7" s="1697"/>
    </row>
    <row r="8" spans="1:14" ht="24" customHeight="1">
      <c r="A8" s="1693"/>
      <c r="B8" s="1694"/>
      <c r="C8" s="1686"/>
      <c r="D8" s="1709"/>
      <c r="E8" s="1687"/>
      <c r="F8" s="1704"/>
      <c r="G8" s="1704"/>
      <c r="H8" s="1694"/>
      <c r="I8" s="1696"/>
      <c r="J8" s="1696"/>
      <c r="K8" s="1696"/>
      <c r="L8" s="1696"/>
      <c r="M8" s="1696"/>
      <c r="N8" s="1693"/>
    </row>
    <row r="9" spans="1:14" ht="11.25">
      <c r="A9" s="1021"/>
      <c r="B9" s="1021"/>
      <c r="C9" s="1021"/>
      <c r="D9" s="1022"/>
      <c r="E9" s="1022"/>
      <c r="F9" s="1022"/>
      <c r="G9" s="1022"/>
      <c r="H9" s="1019"/>
      <c r="I9" s="1019"/>
      <c r="J9" s="1019"/>
      <c r="K9" s="1019"/>
      <c r="L9" s="1019"/>
      <c r="M9" s="1019"/>
      <c r="N9" s="1019"/>
    </row>
    <row r="10" spans="1:14" ht="11.25">
      <c r="A10" s="1015"/>
      <c r="B10" s="1015"/>
      <c r="C10" s="1015"/>
      <c r="D10" s="1013"/>
      <c r="E10" s="1013"/>
      <c r="F10" s="1013"/>
      <c r="G10" s="1013"/>
      <c r="H10" s="1013"/>
      <c r="I10" s="1013"/>
      <c r="J10" s="1013"/>
      <c r="K10" s="1013"/>
      <c r="L10" s="1013"/>
      <c r="M10" s="1013"/>
      <c r="N10" s="1013"/>
    </row>
    <row r="11" spans="1:14" ht="12.75" customHeight="1">
      <c r="A11" s="1706" t="s">
        <v>449</v>
      </c>
      <c r="B11" s="1706"/>
      <c r="C11" s="1706"/>
      <c r="D11" s="1706"/>
      <c r="E11" s="1706"/>
      <c r="F11" s="1706"/>
      <c r="G11" s="1706"/>
      <c r="H11" s="1706"/>
      <c r="I11" s="1706"/>
      <c r="J11" s="1706"/>
      <c r="K11" s="1706"/>
      <c r="L11" s="1706"/>
      <c r="M11" s="1706"/>
      <c r="N11" s="1706"/>
    </row>
    <row r="12" spans="1:14" ht="12.75" customHeight="1">
      <c r="A12" s="1015"/>
      <c r="B12" s="1015"/>
      <c r="C12" s="1015"/>
      <c r="D12" s="1020"/>
      <c r="E12" s="1020"/>
      <c r="F12" s="1048"/>
      <c r="G12" s="1048"/>
      <c r="H12" s="1048"/>
      <c r="I12" s="1048"/>
      <c r="J12" s="1048"/>
      <c r="K12" s="1048"/>
      <c r="L12" s="1048"/>
      <c r="M12" s="1048"/>
      <c r="N12" s="1048"/>
    </row>
    <row r="13" spans="1:14" ht="11.25">
      <c r="A13" s="1015"/>
      <c r="B13" s="1015"/>
      <c r="C13" s="1080"/>
      <c r="D13" s="1081" t="s">
        <v>299</v>
      </c>
      <c r="E13" s="1064"/>
      <c r="F13" s="1013"/>
      <c r="G13" s="1065"/>
      <c r="H13" s="1065"/>
      <c r="I13" s="1065"/>
      <c r="J13" s="1065"/>
      <c r="K13" s="1065"/>
      <c r="L13" s="1065"/>
      <c r="M13" s="1065"/>
      <c r="N13" s="1013"/>
    </row>
    <row r="14" spans="1:14" ht="9" customHeight="1">
      <c r="A14" s="1015"/>
      <c r="B14" s="1015"/>
      <c r="C14" s="1080"/>
      <c r="D14" s="1082"/>
      <c r="E14" s="1066"/>
      <c r="F14" s="1013"/>
      <c r="G14" s="1065"/>
      <c r="H14" s="1065"/>
      <c r="I14" s="1065"/>
      <c r="J14" s="1065"/>
      <c r="K14" s="1065"/>
      <c r="L14" s="1065"/>
      <c r="M14" s="1065"/>
      <c r="N14" s="1013"/>
    </row>
    <row r="15" spans="1:14" ht="12" customHeight="1">
      <c r="A15" s="1015">
        <v>1</v>
      </c>
      <c r="B15" s="1015"/>
      <c r="C15" s="1080"/>
      <c r="D15" s="1083" t="s">
        <v>324</v>
      </c>
      <c r="E15" s="1066"/>
      <c r="F15" s="1025">
        <v>11</v>
      </c>
      <c r="G15" s="1026">
        <v>130</v>
      </c>
      <c r="H15" s="1027">
        <f>SUM(I15:J15)</f>
        <v>2850</v>
      </c>
      <c r="I15" s="1026">
        <v>2049</v>
      </c>
      <c r="J15" s="1026">
        <v>801</v>
      </c>
      <c r="K15" s="1026">
        <v>1469</v>
      </c>
      <c r="L15" s="1026">
        <v>349</v>
      </c>
      <c r="M15" s="1026">
        <v>475</v>
      </c>
      <c r="N15" s="1028">
        <f>H15/G15</f>
        <v>21.923076923076923</v>
      </c>
    </row>
    <row r="16" spans="1:14" ht="12" customHeight="1">
      <c r="A16" s="1015">
        <v>2</v>
      </c>
      <c r="B16" s="1015"/>
      <c r="C16" s="1080"/>
      <c r="D16" s="1083" t="s">
        <v>325</v>
      </c>
      <c r="E16" s="1066"/>
      <c r="F16" s="1025">
        <v>9</v>
      </c>
      <c r="G16" s="1026">
        <v>102</v>
      </c>
      <c r="H16" s="1027">
        <f>SUM(I16:J16)</f>
        <v>2184</v>
      </c>
      <c r="I16" s="1026">
        <v>1483</v>
      </c>
      <c r="J16" s="1026">
        <v>701</v>
      </c>
      <c r="K16" s="1026">
        <v>1138</v>
      </c>
      <c r="L16" s="1026">
        <v>131</v>
      </c>
      <c r="M16" s="1026">
        <v>343</v>
      </c>
      <c r="N16" s="1028">
        <f>H16/G16</f>
        <v>21.41176470588235</v>
      </c>
    </row>
    <row r="17" spans="1:14" ht="12" customHeight="1">
      <c r="A17" s="1015">
        <v>3</v>
      </c>
      <c r="B17" s="1015"/>
      <c r="C17" s="1080"/>
      <c r="D17" s="1083" t="s">
        <v>326</v>
      </c>
      <c r="E17" s="1066"/>
      <c r="F17" s="1025">
        <v>10</v>
      </c>
      <c r="G17" s="1026">
        <v>104</v>
      </c>
      <c r="H17" s="1027">
        <f>SUM(I17:J17)</f>
        <v>2122</v>
      </c>
      <c r="I17" s="1026">
        <v>1254</v>
      </c>
      <c r="J17" s="1026">
        <v>868</v>
      </c>
      <c r="K17" s="1026">
        <v>1110</v>
      </c>
      <c r="L17" s="1026">
        <v>244</v>
      </c>
      <c r="M17" s="1026">
        <v>319</v>
      </c>
      <c r="N17" s="1028">
        <f>H17/G17</f>
        <v>20.403846153846153</v>
      </c>
    </row>
    <row r="18" spans="1:14" ht="12" customHeight="1">
      <c r="A18" s="1015"/>
      <c r="B18" s="1015"/>
      <c r="C18" s="1080"/>
      <c r="D18" s="1082"/>
      <c r="E18" s="1066"/>
      <c r="F18" s="1029"/>
      <c r="G18" s="1027"/>
      <c r="H18" s="1027"/>
      <c r="I18" s="1027"/>
      <c r="J18" s="1027"/>
      <c r="K18" s="1027"/>
      <c r="L18" s="1027"/>
      <c r="M18" s="1027"/>
      <c r="N18" s="1028"/>
    </row>
    <row r="19" spans="1:14" ht="12" customHeight="1">
      <c r="A19" s="1015"/>
      <c r="B19" s="1015"/>
      <c r="C19" s="1080"/>
      <c r="D19" s="1081" t="s">
        <v>566</v>
      </c>
      <c r="E19" s="1064"/>
      <c r="F19" s="1013"/>
      <c r="G19" s="1065"/>
      <c r="H19" s="1027"/>
      <c r="I19" s="1065"/>
      <c r="J19" s="1065"/>
      <c r="K19" s="1065"/>
      <c r="L19" s="1065"/>
      <c r="M19" s="1065"/>
      <c r="N19" s="1013"/>
    </row>
    <row r="20" spans="1:14" ht="9" customHeight="1">
      <c r="A20" s="1015"/>
      <c r="B20" s="1015"/>
      <c r="C20" s="1080"/>
      <c r="D20" s="1082"/>
      <c r="E20" s="1066"/>
      <c r="F20" s="1013"/>
      <c r="G20" s="1065"/>
      <c r="H20" s="1027"/>
      <c r="I20" s="1065"/>
      <c r="J20" s="1065"/>
      <c r="K20" s="1065"/>
      <c r="L20" s="1065"/>
      <c r="M20" s="1065"/>
      <c r="N20" s="1013"/>
    </row>
    <row r="21" spans="1:14" ht="12" customHeight="1">
      <c r="A21" s="1015">
        <v>4</v>
      </c>
      <c r="B21" s="1015"/>
      <c r="C21" s="1080"/>
      <c r="D21" s="1083" t="s">
        <v>327</v>
      </c>
      <c r="E21" s="1066"/>
      <c r="F21" s="1025">
        <v>36</v>
      </c>
      <c r="G21" s="1026">
        <v>304</v>
      </c>
      <c r="H21" s="1027">
        <f aca="true" t="shared" si="0" ref="H21:H29">SUM(I21:J21)</f>
        <v>6526</v>
      </c>
      <c r="I21" s="1026">
        <v>4300</v>
      </c>
      <c r="J21" s="1026">
        <v>2226</v>
      </c>
      <c r="K21" s="1026">
        <v>3412</v>
      </c>
      <c r="L21" s="1026">
        <v>299</v>
      </c>
      <c r="M21" s="1026">
        <v>989</v>
      </c>
      <c r="N21" s="1028">
        <f aca="true" t="shared" si="1" ref="N21:N29">H21/G21</f>
        <v>21.467105263157894</v>
      </c>
    </row>
    <row r="22" spans="1:14" ht="12" customHeight="1">
      <c r="A22" s="1015">
        <v>5</v>
      </c>
      <c r="B22" s="1015"/>
      <c r="C22" s="1080"/>
      <c r="D22" s="1083" t="s">
        <v>328</v>
      </c>
      <c r="E22" s="1066"/>
      <c r="F22" s="1025">
        <v>23</v>
      </c>
      <c r="G22" s="1026">
        <v>245</v>
      </c>
      <c r="H22" s="1027">
        <f t="shared" si="0"/>
        <v>5334</v>
      </c>
      <c r="I22" s="1026">
        <v>3405</v>
      </c>
      <c r="J22" s="1026">
        <v>1929</v>
      </c>
      <c r="K22" s="1026">
        <v>2762</v>
      </c>
      <c r="L22" s="1026">
        <v>271</v>
      </c>
      <c r="M22" s="1026">
        <v>765</v>
      </c>
      <c r="N22" s="1028">
        <f t="shared" si="1"/>
        <v>21.771428571428572</v>
      </c>
    </row>
    <row r="23" spans="1:14" ht="12" customHeight="1">
      <c r="A23" s="1015">
        <v>6</v>
      </c>
      <c r="B23" s="1015"/>
      <c r="C23" s="1080"/>
      <c r="D23" s="1083" t="s">
        <v>329</v>
      </c>
      <c r="E23" s="1066"/>
      <c r="F23" s="1025">
        <v>32</v>
      </c>
      <c r="G23" s="1026">
        <v>233</v>
      </c>
      <c r="H23" s="1027">
        <f t="shared" si="0"/>
        <v>4752</v>
      </c>
      <c r="I23" s="1026">
        <v>2885</v>
      </c>
      <c r="J23" s="1026">
        <v>1867</v>
      </c>
      <c r="K23" s="1026">
        <v>2507</v>
      </c>
      <c r="L23" s="1026">
        <v>90</v>
      </c>
      <c r="M23" s="1026">
        <v>627</v>
      </c>
      <c r="N23" s="1028">
        <f t="shared" si="1"/>
        <v>20.394849785407725</v>
      </c>
    </row>
    <row r="24" spans="1:14" ht="12" customHeight="1">
      <c r="A24" s="1015">
        <v>7</v>
      </c>
      <c r="B24" s="1015"/>
      <c r="C24" s="1080"/>
      <c r="D24" s="1083" t="s">
        <v>330</v>
      </c>
      <c r="E24" s="1066"/>
      <c r="F24" s="1025">
        <v>36</v>
      </c>
      <c r="G24" s="1026">
        <v>326</v>
      </c>
      <c r="H24" s="1027">
        <f t="shared" si="0"/>
        <v>7127</v>
      </c>
      <c r="I24" s="1026">
        <v>4483</v>
      </c>
      <c r="J24" s="1026">
        <v>2644</v>
      </c>
      <c r="K24" s="1026">
        <v>3692</v>
      </c>
      <c r="L24" s="1026">
        <v>705</v>
      </c>
      <c r="M24" s="1026">
        <v>975</v>
      </c>
      <c r="N24" s="1028">
        <f t="shared" si="1"/>
        <v>21.86196319018405</v>
      </c>
    </row>
    <row r="25" spans="1:14" ht="12" customHeight="1">
      <c r="A25" s="1015">
        <v>8</v>
      </c>
      <c r="B25" s="1015"/>
      <c r="C25" s="1080"/>
      <c r="D25" s="1083" t="s">
        <v>324</v>
      </c>
      <c r="E25" s="1066"/>
      <c r="F25" s="1025">
        <v>38</v>
      </c>
      <c r="G25" s="1026">
        <v>403</v>
      </c>
      <c r="H25" s="1027">
        <f t="shared" si="0"/>
        <v>8727</v>
      </c>
      <c r="I25" s="1026">
        <v>5881</v>
      </c>
      <c r="J25" s="1026">
        <v>2846</v>
      </c>
      <c r="K25" s="1026">
        <v>4563</v>
      </c>
      <c r="L25" s="1026">
        <v>345</v>
      </c>
      <c r="M25" s="1026">
        <v>1346</v>
      </c>
      <c r="N25" s="1028">
        <f t="shared" si="1"/>
        <v>21.655086848635236</v>
      </c>
    </row>
    <row r="26" spans="1:14" ht="12" customHeight="1">
      <c r="A26" s="1015">
        <v>9</v>
      </c>
      <c r="B26" s="1015"/>
      <c r="C26" s="1080"/>
      <c r="D26" s="1083" t="s">
        <v>325</v>
      </c>
      <c r="E26" s="1066"/>
      <c r="F26" s="1025">
        <v>61</v>
      </c>
      <c r="G26" s="1026">
        <v>533</v>
      </c>
      <c r="H26" s="1027">
        <f t="shared" si="0"/>
        <v>11092</v>
      </c>
      <c r="I26" s="1026">
        <v>6898</v>
      </c>
      <c r="J26" s="1026">
        <v>4194</v>
      </c>
      <c r="K26" s="1026">
        <v>5857</v>
      </c>
      <c r="L26" s="1026">
        <v>223</v>
      </c>
      <c r="M26" s="1026">
        <v>1522</v>
      </c>
      <c r="N26" s="1028">
        <f t="shared" si="1"/>
        <v>20.81050656660413</v>
      </c>
    </row>
    <row r="27" spans="1:14" ht="12" customHeight="1">
      <c r="A27" s="1015">
        <v>10</v>
      </c>
      <c r="B27" s="1015"/>
      <c r="C27" s="1080"/>
      <c r="D27" s="1083" t="s">
        <v>331</v>
      </c>
      <c r="E27" s="1066"/>
      <c r="F27" s="1025">
        <v>30</v>
      </c>
      <c r="G27" s="1026">
        <v>215</v>
      </c>
      <c r="H27" s="1027">
        <f t="shared" si="0"/>
        <v>4437</v>
      </c>
      <c r="I27" s="1026">
        <v>2778</v>
      </c>
      <c r="J27" s="1026">
        <v>1659</v>
      </c>
      <c r="K27" s="1026">
        <v>2312</v>
      </c>
      <c r="L27" s="1026">
        <v>63</v>
      </c>
      <c r="M27" s="1026">
        <v>638</v>
      </c>
      <c r="N27" s="1028">
        <f t="shared" si="1"/>
        <v>20.63720930232558</v>
      </c>
    </row>
    <row r="28" spans="1:14" ht="12" customHeight="1">
      <c r="A28" s="1015">
        <v>11</v>
      </c>
      <c r="B28" s="1015"/>
      <c r="C28" s="1080"/>
      <c r="D28" s="1083" t="s">
        <v>332</v>
      </c>
      <c r="E28" s="1066"/>
      <c r="F28" s="1025">
        <v>36</v>
      </c>
      <c r="G28" s="1026">
        <v>348</v>
      </c>
      <c r="H28" s="1027">
        <f t="shared" si="0"/>
        <v>7198</v>
      </c>
      <c r="I28" s="1026">
        <v>4311</v>
      </c>
      <c r="J28" s="1026">
        <v>2887</v>
      </c>
      <c r="K28" s="1026">
        <v>3708</v>
      </c>
      <c r="L28" s="1026">
        <v>347</v>
      </c>
      <c r="M28" s="1026">
        <v>989</v>
      </c>
      <c r="N28" s="1028">
        <f t="shared" si="1"/>
        <v>20.683908045977013</v>
      </c>
    </row>
    <row r="29" spans="1:14" ht="12" customHeight="1">
      <c r="A29" s="1015">
        <v>12</v>
      </c>
      <c r="B29" s="1015"/>
      <c r="C29" s="1080"/>
      <c r="D29" s="1083" t="s">
        <v>333</v>
      </c>
      <c r="E29" s="1066"/>
      <c r="F29" s="1025">
        <v>43</v>
      </c>
      <c r="G29" s="1026">
        <v>273</v>
      </c>
      <c r="H29" s="1027">
        <f t="shared" si="0"/>
        <v>5699</v>
      </c>
      <c r="I29" s="1026">
        <v>3808</v>
      </c>
      <c r="J29" s="1026">
        <v>1891</v>
      </c>
      <c r="K29" s="1026">
        <v>3039</v>
      </c>
      <c r="L29" s="1026">
        <v>93</v>
      </c>
      <c r="M29" s="1026">
        <v>863</v>
      </c>
      <c r="N29" s="1028">
        <f t="shared" si="1"/>
        <v>20.875457875457876</v>
      </c>
    </row>
    <row r="30" spans="1:14" ht="12" customHeight="1">
      <c r="A30" s="1015"/>
      <c r="B30" s="1015"/>
      <c r="C30" s="1080"/>
      <c r="D30" s="1037"/>
      <c r="E30" s="1066"/>
      <c r="F30" s="1029"/>
      <c r="G30" s="1027"/>
      <c r="H30" s="1027"/>
      <c r="I30" s="1027"/>
      <c r="J30" s="1027"/>
      <c r="K30" s="1027"/>
      <c r="L30" s="1027"/>
      <c r="M30" s="1027"/>
      <c r="N30" s="1028"/>
    </row>
    <row r="31" spans="1:14" ht="12" customHeight="1">
      <c r="A31" s="1015">
        <v>13</v>
      </c>
      <c r="B31" s="1015"/>
      <c r="C31" s="1080"/>
      <c r="D31" s="1084" t="s">
        <v>449</v>
      </c>
      <c r="E31" s="1069"/>
      <c r="F31" s="1034">
        <f aca="true" t="shared" si="2" ref="F31:M31">SUM(F15:F29)</f>
        <v>365</v>
      </c>
      <c r="G31" s="1035">
        <f t="shared" si="2"/>
        <v>3216</v>
      </c>
      <c r="H31" s="1035">
        <f t="shared" si="2"/>
        <v>68048</v>
      </c>
      <c r="I31" s="1035">
        <f t="shared" si="2"/>
        <v>43535</v>
      </c>
      <c r="J31" s="1035">
        <f t="shared" si="2"/>
        <v>24513</v>
      </c>
      <c r="K31" s="1035">
        <f t="shared" si="2"/>
        <v>35569</v>
      </c>
      <c r="L31" s="1035">
        <f t="shared" si="2"/>
        <v>3160</v>
      </c>
      <c r="M31" s="1035">
        <f t="shared" si="2"/>
        <v>9851</v>
      </c>
      <c r="N31" s="1036">
        <f>H31/G31</f>
        <v>21.1592039800995</v>
      </c>
    </row>
    <row r="32" spans="1:14" ht="12" customHeight="1">
      <c r="A32" s="1015"/>
      <c r="B32" s="1015"/>
      <c r="C32" s="1015"/>
      <c r="D32" s="1013"/>
      <c r="E32" s="1013"/>
      <c r="F32" s="1029"/>
      <c r="G32" s="1029"/>
      <c r="H32" s="1029"/>
      <c r="I32" s="1029"/>
      <c r="J32" s="1029"/>
      <c r="K32" s="1029"/>
      <c r="L32" s="1029"/>
      <c r="M32" s="1029"/>
      <c r="N32" s="1028"/>
    </row>
    <row r="33" spans="1:14" ht="12" customHeight="1">
      <c r="A33" s="1015"/>
      <c r="B33" s="1015"/>
      <c r="C33" s="1015"/>
      <c r="D33" s="1013"/>
      <c r="E33" s="1013"/>
      <c r="F33" s="1029"/>
      <c r="G33" s="1029"/>
      <c r="H33" s="1029"/>
      <c r="I33" s="1029"/>
      <c r="J33" s="1029"/>
      <c r="K33" s="1029"/>
      <c r="L33" s="1029"/>
      <c r="M33" s="1029"/>
      <c r="N33" s="1028"/>
    </row>
    <row r="34" spans="1:14" ht="12" customHeight="1">
      <c r="A34" s="1717" t="s">
        <v>450</v>
      </c>
      <c r="B34" s="1717"/>
      <c r="C34" s="1717"/>
      <c r="D34" s="1717"/>
      <c r="E34" s="1717"/>
      <c r="F34" s="1717"/>
      <c r="G34" s="1717"/>
      <c r="H34" s="1717"/>
      <c r="I34" s="1717"/>
      <c r="J34" s="1717"/>
      <c r="K34" s="1717"/>
      <c r="L34" s="1717"/>
      <c r="M34" s="1717"/>
      <c r="N34" s="1717"/>
    </row>
    <row r="35" spans="1:14" ht="12" customHeight="1">
      <c r="A35" s="1015"/>
      <c r="B35" s="1015"/>
      <c r="C35" s="1015"/>
      <c r="D35" s="1013"/>
      <c r="E35" s="1013"/>
      <c r="F35" s="1029"/>
      <c r="G35" s="1029"/>
      <c r="H35" s="1029"/>
      <c r="I35" s="1029"/>
      <c r="J35" s="1029"/>
      <c r="K35" s="1029"/>
      <c r="L35" s="1029"/>
      <c r="M35" s="1029"/>
      <c r="N35" s="1028"/>
    </row>
    <row r="36" spans="1:14" ht="12" customHeight="1">
      <c r="A36" s="1015"/>
      <c r="B36" s="1015"/>
      <c r="C36" s="1080"/>
      <c r="D36" s="1081" t="s">
        <v>299</v>
      </c>
      <c r="E36" s="1064"/>
      <c r="F36" s="1029"/>
      <c r="G36" s="1027"/>
      <c r="H36" s="1027"/>
      <c r="I36" s="1027"/>
      <c r="J36" s="1027"/>
      <c r="K36" s="1027"/>
      <c r="L36" s="1027"/>
      <c r="M36" s="1027"/>
      <c r="N36" s="1028"/>
    </row>
    <row r="37" spans="1:14" ht="9" customHeight="1">
      <c r="A37" s="1015"/>
      <c r="B37" s="1015"/>
      <c r="C37" s="1080"/>
      <c r="D37" s="1082"/>
      <c r="E37" s="1066"/>
      <c r="F37" s="1029"/>
      <c r="G37" s="1027"/>
      <c r="H37" s="1027"/>
      <c r="I37" s="1027"/>
      <c r="J37" s="1027"/>
      <c r="K37" s="1027"/>
      <c r="L37" s="1027"/>
      <c r="M37" s="1027"/>
      <c r="N37" s="1028"/>
    </row>
    <row r="38" spans="1:14" ht="12" customHeight="1">
      <c r="A38" s="1015">
        <v>14</v>
      </c>
      <c r="B38" s="1015"/>
      <c r="C38" s="1080"/>
      <c r="D38" s="1083" t="s">
        <v>334</v>
      </c>
      <c r="E38" s="1066"/>
      <c r="F38" s="1025">
        <v>9</v>
      </c>
      <c r="G38" s="1026">
        <v>111</v>
      </c>
      <c r="H38" s="1027">
        <f>SUM(I38:J38)</f>
        <v>2360</v>
      </c>
      <c r="I38" s="1026">
        <v>1415</v>
      </c>
      <c r="J38" s="1026">
        <v>945</v>
      </c>
      <c r="K38" s="1026">
        <v>1192</v>
      </c>
      <c r="L38" s="1026">
        <v>134</v>
      </c>
      <c r="M38" s="1026">
        <v>300</v>
      </c>
      <c r="N38" s="1028">
        <f>H38/G38</f>
        <v>21.26126126126126</v>
      </c>
    </row>
    <row r="39" spans="1:14" ht="12" customHeight="1">
      <c r="A39" s="1015">
        <v>15</v>
      </c>
      <c r="B39" s="1015"/>
      <c r="C39" s="1080"/>
      <c r="D39" s="1083" t="s">
        <v>561</v>
      </c>
      <c r="E39" s="1066"/>
      <c r="F39" s="1025">
        <v>26</v>
      </c>
      <c r="G39" s="1026">
        <v>290</v>
      </c>
      <c r="H39" s="1027">
        <f>SUM(I39:J39)</f>
        <v>6297</v>
      </c>
      <c r="I39" s="1026">
        <v>4078</v>
      </c>
      <c r="J39" s="1026">
        <v>2219</v>
      </c>
      <c r="K39" s="1026">
        <v>3170</v>
      </c>
      <c r="L39" s="1026">
        <v>871</v>
      </c>
      <c r="M39" s="1026">
        <v>1000</v>
      </c>
      <c r="N39" s="1028">
        <f>H39/G39</f>
        <v>21.713793103448275</v>
      </c>
    </row>
    <row r="40" spans="1:14" ht="12" customHeight="1">
      <c r="A40" s="1015">
        <v>16</v>
      </c>
      <c r="B40" s="1015"/>
      <c r="C40" s="1080"/>
      <c r="D40" s="1083" t="s">
        <v>335</v>
      </c>
      <c r="E40" s="1066"/>
      <c r="F40" s="1025">
        <v>10</v>
      </c>
      <c r="G40" s="1026">
        <v>102</v>
      </c>
      <c r="H40" s="1027">
        <f>SUM(I40:J40)</f>
        <v>2259</v>
      </c>
      <c r="I40" s="1026">
        <v>1426</v>
      </c>
      <c r="J40" s="1026">
        <v>833</v>
      </c>
      <c r="K40" s="1026">
        <v>1118</v>
      </c>
      <c r="L40" s="1026">
        <v>166</v>
      </c>
      <c r="M40" s="1026">
        <v>307</v>
      </c>
      <c r="N40" s="1028">
        <f>H40/G40</f>
        <v>22.147058823529413</v>
      </c>
    </row>
    <row r="41" spans="1:14" ht="12" customHeight="1">
      <c r="A41" s="1015"/>
      <c r="B41" s="1015"/>
      <c r="C41" s="1080"/>
      <c r="D41" s="1037"/>
      <c r="E41" s="1013"/>
      <c r="F41" s="1055"/>
      <c r="G41" s="1027"/>
      <c r="H41" s="1027"/>
      <c r="I41" s="1027"/>
      <c r="J41" s="1027"/>
      <c r="K41" s="1027"/>
      <c r="L41" s="1027"/>
      <c r="M41" s="1027"/>
      <c r="N41" s="1028"/>
    </row>
    <row r="42" spans="1:14" ht="12" customHeight="1">
      <c r="A42" s="1015"/>
      <c r="B42" s="1015"/>
      <c r="C42" s="1080"/>
      <c r="D42" s="1081" t="s">
        <v>566</v>
      </c>
      <c r="E42" s="1064"/>
      <c r="F42" s="1029"/>
      <c r="G42" s="1027"/>
      <c r="H42" s="1027"/>
      <c r="I42" s="1027"/>
      <c r="J42" s="1027"/>
      <c r="K42" s="1027"/>
      <c r="L42" s="1027"/>
      <c r="M42" s="1027"/>
      <c r="N42" s="1028"/>
    </row>
    <row r="43" spans="1:14" ht="9" customHeight="1">
      <c r="A43" s="1015"/>
      <c r="B43" s="1015"/>
      <c r="C43" s="1080"/>
      <c r="D43" s="1082"/>
      <c r="E43" s="1066"/>
      <c r="F43" s="1029"/>
      <c r="G43" s="1027"/>
      <c r="H43" s="1027"/>
      <c r="I43" s="1027"/>
      <c r="J43" s="1027"/>
      <c r="K43" s="1027"/>
      <c r="L43" s="1027"/>
      <c r="M43" s="1027"/>
      <c r="N43" s="1013"/>
    </row>
    <row r="44" spans="1:14" ht="12" customHeight="1">
      <c r="A44" s="1015">
        <v>17</v>
      </c>
      <c r="B44" s="1015"/>
      <c r="C44" s="1080"/>
      <c r="D44" s="1083" t="s">
        <v>336</v>
      </c>
      <c r="E44" s="1066"/>
      <c r="F44" s="1025">
        <v>35</v>
      </c>
      <c r="G44" s="1026">
        <v>282</v>
      </c>
      <c r="H44" s="1027">
        <f aca="true" t="shared" si="3" ref="H44:H50">SUM(I44:J44)</f>
        <v>6021</v>
      </c>
      <c r="I44" s="1026">
        <v>3805</v>
      </c>
      <c r="J44" s="1026">
        <v>2216</v>
      </c>
      <c r="K44" s="1026">
        <v>3139</v>
      </c>
      <c r="L44" s="1026">
        <v>86</v>
      </c>
      <c r="M44" s="1026">
        <v>819</v>
      </c>
      <c r="N44" s="1028">
        <f aca="true" t="shared" si="4" ref="N44:N50">H44/G44</f>
        <v>21.351063829787233</v>
      </c>
    </row>
    <row r="45" spans="1:14" ht="12" customHeight="1">
      <c r="A45" s="1015">
        <v>18</v>
      </c>
      <c r="B45" s="1015"/>
      <c r="C45" s="1080"/>
      <c r="D45" s="1083" t="s">
        <v>337</v>
      </c>
      <c r="E45" s="1066"/>
      <c r="F45" s="1025">
        <v>52</v>
      </c>
      <c r="G45" s="1026">
        <v>357</v>
      </c>
      <c r="H45" s="1027">
        <f t="shared" si="3"/>
        <v>7344</v>
      </c>
      <c r="I45" s="1026">
        <v>4631</v>
      </c>
      <c r="J45" s="1026">
        <v>2713</v>
      </c>
      <c r="K45" s="1026">
        <v>3834</v>
      </c>
      <c r="L45" s="1026">
        <v>132</v>
      </c>
      <c r="M45" s="1026">
        <v>1056</v>
      </c>
      <c r="N45" s="1028">
        <f t="shared" si="4"/>
        <v>20.571428571428573</v>
      </c>
    </row>
    <row r="46" spans="1:14" ht="12" customHeight="1">
      <c r="A46" s="1015">
        <v>19</v>
      </c>
      <c r="B46" s="1015"/>
      <c r="C46" s="1080"/>
      <c r="D46" s="1083" t="s">
        <v>338</v>
      </c>
      <c r="E46" s="1066"/>
      <c r="F46" s="1025">
        <v>46</v>
      </c>
      <c r="G46" s="1026">
        <v>374</v>
      </c>
      <c r="H46" s="1027">
        <f t="shared" si="3"/>
        <v>8030</v>
      </c>
      <c r="I46" s="1026">
        <v>4956</v>
      </c>
      <c r="J46" s="1026">
        <v>3074</v>
      </c>
      <c r="K46" s="1026">
        <v>4174</v>
      </c>
      <c r="L46" s="1026">
        <v>338</v>
      </c>
      <c r="M46" s="1026">
        <v>1126</v>
      </c>
      <c r="N46" s="1028">
        <f t="shared" si="4"/>
        <v>21.470588235294116</v>
      </c>
    </row>
    <row r="47" spans="1:14" ht="12" customHeight="1">
      <c r="A47" s="1015">
        <v>20</v>
      </c>
      <c r="B47" s="1015"/>
      <c r="C47" s="1080"/>
      <c r="D47" s="1083" t="s">
        <v>339</v>
      </c>
      <c r="E47" s="1066"/>
      <c r="F47" s="1025">
        <v>40</v>
      </c>
      <c r="G47" s="1026">
        <v>267</v>
      </c>
      <c r="H47" s="1027">
        <f t="shared" si="3"/>
        <v>5552</v>
      </c>
      <c r="I47" s="1026">
        <v>3571</v>
      </c>
      <c r="J47" s="1026">
        <v>1981</v>
      </c>
      <c r="K47" s="1026">
        <v>2884</v>
      </c>
      <c r="L47" s="1026">
        <v>101</v>
      </c>
      <c r="M47" s="1026">
        <v>799</v>
      </c>
      <c r="N47" s="1028">
        <f t="shared" si="4"/>
        <v>20.794007490636705</v>
      </c>
    </row>
    <row r="48" spans="1:14" ht="12" customHeight="1">
      <c r="A48" s="1015">
        <v>21</v>
      </c>
      <c r="B48" s="1015"/>
      <c r="C48" s="1080"/>
      <c r="D48" s="1083" t="s">
        <v>561</v>
      </c>
      <c r="E48" s="1066"/>
      <c r="F48" s="1025">
        <v>52</v>
      </c>
      <c r="G48" s="1026">
        <v>446</v>
      </c>
      <c r="H48" s="1027">
        <f t="shared" si="3"/>
        <v>9732</v>
      </c>
      <c r="I48" s="1026">
        <v>6949</v>
      </c>
      <c r="J48" s="1026">
        <v>2783</v>
      </c>
      <c r="K48" s="1026">
        <v>5096</v>
      </c>
      <c r="L48" s="1026">
        <v>340</v>
      </c>
      <c r="M48" s="1026">
        <v>1594</v>
      </c>
      <c r="N48" s="1028">
        <f t="shared" si="4"/>
        <v>21.820627802690584</v>
      </c>
    </row>
    <row r="49" spans="1:14" ht="12" customHeight="1">
      <c r="A49" s="1015">
        <v>22</v>
      </c>
      <c r="B49" s="1015"/>
      <c r="C49" s="1080"/>
      <c r="D49" s="1083" t="s">
        <v>340</v>
      </c>
      <c r="E49" s="1066"/>
      <c r="F49" s="1025">
        <v>43</v>
      </c>
      <c r="G49" s="1026">
        <v>394</v>
      </c>
      <c r="H49" s="1027">
        <f t="shared" si="3"/>
        <v>8524</v>
      </c>
      <c r="I49" s="1026">
        <v>5306</v>
      </c>
      <c r="J49" s="1026">
        <v>3218</v>
      </c>
      <c r="K49" s="1026">
        <v>4484</v>
      </c>
      <c r="L49" s="1026">
        <v>246</v>
      </c>
      <c r="M49" s="1026">
        <v>1233</v>
      </c>
      <c r="N49" s="1028">
        <f t="shared" si="4"/>
        <v>21.634517766497463</v>
      </c>
    </row>
    <row r="50" spans="1:14" ht="12" customHeight="1">
      <c r="A50" s="1015">
        <v>23</v>
      </c>
      <c r="B50" s="1015"/>
      <c r="C50" s="1080"/>
      <c r="D50" s="1083" t="s">
        <v>341</v>
      </c>
      <c r="E50" s="1066"/>
      <c r="F50" s="1025">
        <v>27</v>
      </c>
      <c r="G50" s="1026">
        <v>195</v>
      </c>
      <c r="H50" s="1027">
        <f t="shared" si="3"/>
        <v>4169</v>
      </c>
      <c r="I50" s="1026">
        <v>2558</v>
      </c>
      <c r="J50" s="1026">
        <v>1611</v>
      </c>
      <c r="K50" s="1026">
        <v>2172</v>
      </c>
      <c r="L50" s="1026">
        <v>97</v>
      </c>
      <c r="M50" s="1026">
        <v>566</v>
      </c>
      <c r="N50" s="1028">
        <f t="shared" si="4"/>
        <v>21.379487179487178</v>
      </c>
    </row>
    <row r="51" spans="1:14" ht="12" customHeight="1">
      <c r="A51" s="1015"/>
      <c r="B51" s="1015"/>
      <c r="C51" s="1080"/>
      <c r="D51" s="1037"/>
      <c r="E51" s="1066"/>
      <c r="F51" s="1029"/>
      <c r="G51" s="1027"/>
      <c r="H51" s="1027"/>
      <c r="I51" s="1027"/>
      <c r="J51" s="1027"/>
      <c r="K51" s="1027"/>
      <c r="L51" s="1027"/>
      <c r="M51" s="1027"/>
      <c r="N51" s="1028"/>
    </row>
    <row r="52" spans="1:14" ht="12" customHeight="1">
      <c r="A52" s="1015">
        <v>24</v>
      </c>
      <c r="B52" s="1015"/>
      <c r="C52" s="1080"/>
      <c r="D52" s="1084" t="s">
        <v>450</v>
      </c>
      <c r="E52" s="1069"/>
      <c r="F52" s="1034">
        <f aca="true" t="shared" si="5" ref="F52:M52">SUM(F38:F50)</f>
        <v>340</v>
      </c>
      <c r="G52" s="1035">
        <f t="shared" si="5"/>
        <v>2818</v>
      </c>
      <c r="H52" s="1035">
        <f t="shared" si="5"/>
        <v>60288</v>
      </c>
      <c r="I52" s="1035">
        <f t="shared" si="5"/>
        <v>38695</v>
      </c>
      <c r="J52" s="1035">
        <f t="shared" si="5"/>
        <v>21593</v>
      </c>
      <c r="K52" s="1035">
        <f t="shared" si="5"/>
        <v>31263</v>
      </c>
      <c r="L52" s="1035">
        <f t="shared" si="5"/>
        <v>2511</v>
      </c>
      <c r="M52" s="1035">
        <f t="shared" si="5"/>
        <v>8800</v>
      </c>
      <c r="N52" s="1036">
        <f>H52/G52</f>
        <v>21.39389638041164</v>
      </c>
    </row>
    <row r="53" spans="1:14" ht="12" customHeight="1">
      <c r="A53" s="1015"/>
      <c r="B53" s="1015"/>
      <c r="C53" s="1015"/>
      <c r="D53" s="1013"/>
      <c r="E53" s="1013"/>
      <c r="F53" s="1013"/>
      <c r="G53" s="1013"/>
      <c r="H53" s="1013"/>
      <c r="I53" s="1013"/>
      <c r="J53" s="1013"/>
      <c r="K53" s="1013"/>
      <c r="L53" s="1013"/>
      <c r="M53" s="1013"/>
      <c r="N53" s="1013"/>
    </row>
    <row r="54" spans="1:14" ht="12" customHeight="1">
      <c r="A54" s="1015"/>
      <c r="B54" s="1015"/>
      <c r="C54" s="1015"/>
      <c r="D54" s="1013"/>
      <c r="E54" s="1013"/>
      <c r="F54" s="1013"/>
      <c r="G54" s="1013"/>
      <c r="H54" s="1013"/>
      <c r="I54" s="1013"/>
      <c r="J54" s="1013"/>
      <c r="K54" s="1013"/>
      <c r="L54" s="1013"/>
      <c r="M54" s="1013"/>
      <c r="N54" s="1013"/>
    </row>
    <row r="55" spans="1:14" ht="12" customHeight="1">
      <c r="A55" s="1015"/>
      <c r="B55" s="1015"/>
      <c r="C55" s="1015"/>
      <c r="D55" s="1013"/>
      <c r="E55" s="1013"/>
      <c r="F55" s="1013"/>
      <c r="G55" s="1013"/>
      <c r="H55" s="1013"/>
      <c r="I55" s="1013"/>
      <c r="J55" s="1013"/>
      <c r="K55" s="1013"/>
      <c r="L55" s="1013"/>
      <c r="M55" s="1013"/>
      <c r="N55" s="1013"/>
    </row>
    <row r="56" spans="1:14" ht="12" customHeight="1">
      <c r="A56" s="1015"/>
      <c r="B56" s="1015"/>
      <c r="C56" s="1015"/>
      <c r="D56" s="1013"/>
      <c r="E56" s="1013"/>
      <c r="F56" s="1013"/>
      <c r="G56" s="1013"/>
      <c r="H56" s="1013"/>
      <c r="I56" s="1013"/>
      <c r="J56" s="1013"/>
      <c r="K56" s="1013"/>
      <c r="L56" s="1013"/>
      <c r="M56" s="1013"/>
      <c r="N56" s="1013"/>
    </row>
    <row r="57" spans="1:14" ht="12" customHeight="1">
      <c r="A57" s="1015"/>
      <c r="B57" s="1015"/>
      <c r="C57" s="1015"/>
      <c r="D57" s="1013"/>
      <c r="E57" s="1013"/>
      <c r="F57" s="1013"/>
      <c r="G57" s="1013"/>
      <c r="H57" s="1013"/>
      <c r="I57" s="1013"/>
      <c r="J57" s="1013"/>
      <c r="K57" s="1013"/>
      <c r="L57" s="1013"/>
      <c r="M57" s="1013"/>
      <c r="N57" s="1013"/>
    </row>
    <row r="58" spans="1:14" ht="12" customHeight="1">
      <c r="A58" s="1015"/>
      <c r="B58" s="1015"/>
      <c r="C58" s="1015"/>
      <c r="D58" s="1013"/>
      <c r="E58" s="1013"/>
      <c r="F58" s="1013"/>
      <c r="G58" s="1013"/>
      <c r="H58" s="1013"/>
      <c r="I58" s="1013"/>
      <c r="J58" s="1013"/>
      <c r="K58" s="1013"/>
      <c r="L58" s="1013"/>
      <c r="M58" s="1013"/>
      <c r="N58" s="1013"/>
    </row>
    <row r="59" spans="1:14" ht="12" customHeight="1">
      <c r="A59" s="1015"/>
      <c r="B59" s="1015"/>
      <c r="C59" s="1015"/>
      <c r="D59" s="1013"/>
      <c r="E59" s="1013"/>
      <c r="F59" s="1013"/>
      <c r="G59" s="1013"/>
      <c r="H59" s="1013"/>
      <c r="I59" s="1013"/>
      <c r="J59" s="1013"/>
      <c r="K59" s="1013"/>
      <c r="L59" s="1013"/>
      <c r="M59" s="1013"/>
      <c r="N59" s="1013"/>
    </row>
    <row r="60" spans="1:14" ht="12" customHeight="1">
      <c r="A60" s="1015"/>
      <c r="B60" s="1015"/>
      <c r="C60" s="1015"/>
      <c r="D60" s="1013"/>
      <c r="E60" s="1013"/>
      <c r="F60" s="1013"/>
      <c r="G60" s="1013"/>
      <c r="H60" s="1013"/>
      <c r="I60" s="1013"/>
      <c r="J60" s="1013"/>
      <c r="K60" s="1013"/>
      <c r="L60" s="1013"/>
      <c r="M60" s="1013"/>
      <c r="N60" s="1013"/>
    </row>
    <row r="61" spans="1:14" ht="12" customHeight="1">
      <c r="A61" s="1015"/>
      <c r="B61" s="1015"/>
      <c r="C61" s="1015"/>
      <c r="D61" s="1013"/>
      <c r="E61" s="1013"/>
      <c r="F61" s="1013"/>
      <c r="G61" s="1013"/>
      <c r="H61" s="1013"/>
      <c r="I61" s="1013"/>
      <c r="J61" s="1013"/>
      <c r="K61" s="1013"/>
      <c r="L61" s="1013"/>
      <c r="M61" s="1013"/>
      <c r="N61" s="1013"/>
    </row>
    <row r="62" spans="1:14" ht="12" customHeight="1">
      <c r="A62" s="1015"/>
      <c r="B62" s="1015"/>
      <c r="C62" s="1015"/>
      <c r="D62" s="1013"/>
      <c r="E62" s="1013"/>
      <c r="F62" s="1013"/>
      <c r="G62" s="1013"/>
      <c r="H62" s="1013"/>
      <c r="I62" s="1013"/>
      <c r="J62" s="1013"/>
      <c r="K62" s="1013"/>
      <c r="L62" s="1013"/>
      <c r="M62" s="1013"/>
      <c r="N62" s="1013"/>
    </row>
    <row r="63" spans="1:14" ht="6" customHeight="1">
      <c r="A63" s="1041" t="s">
        <v>408</v>
      </c>
      <c r="B63" s="1041"/>
      <c r="C63" s="1070"/>
      <c r="D63" s="1013"/>
      <c r="E63" s="1013"/>
      <c r="F63" s="1037"/>
      <c r="G63" s="1037"/>
      <c r="H63" s="1037"/>
      <c r="I63" s="1037"/>
      <c r="J63" s="1037"/>
      <c r="K63" s="1037"/>
      <c r="L63" s="1037"/>
      <c r="M63" s="1037"/>
      <c r="N63" s="1037"/>
    </row>
    <row r="64" spans="1:14" ht="11.25" customHeight="1">
      <c r="A64" s="1699" t="s">
        <v>284</v>
      </c>
      <c r="B64" s="1699"/>
      <c r="C64" s="1699"/>
      <c r="D64" s="1700"/>
      <c r="E64" s="1700"/>
      <c r="F64" s="1700"/>
      <c r="G64" s="1700"/>
      <c r="H64" s="1700"/>
      <c r="I64" s="1700"/>
      <c r="J64" s="1700"/>
      <c r="K64" s="1700"/>
      <c r="L64" s="1700"/>
      <c r="M64" s="1700"/>
      <c r="N64" s="1700"/>
    </row>
    <row r="65" spans="1:14" ht="11.25">
      <c r="A65" s="1045"/>
      <c r="B65" s="1045"/>
      <c r="C65" s="1045"/>
      <c r="D65" s="1046"/>
      <c r="E65" s="1046"/>
      <c r="F65" s="1046"/>
      <c r="G65" s="1046"/>
      <c r="H65" s="1046"/>
      <c r="I65" s="1046"/>
      <c r="J65" s="1046"/>
      <c r="K65" s="1046"/>
      <c r="L65" s="1046"/>
      <c r="M65" s="1046"/>
      <c r="N65" s="1046"/>
    </row>
  </sheetData>
  <sheetProtection/>
  <mergeCells count="18">
    <mergeCell ref="A64:N64"/>
    <mergeCell ref="K6:K8"/>
    <mergeCell ref="L6:L8"/>
    <mergeCell ref="M6:M8"/>
    <mergeCell ref="I7:I8"/>
    <mergeCell ref="J7:J8"/>
    <mergeCell ref="C4:E8"/>
    <mergeCell ref="A4:B8"/>
    <mergeCell ref="A2:N2"/>
    <mergeCell ref="A11:N11"/>
    <mergeCell ref="A34:N34"/>
    <mergeCell ref="F4:F8"/>
    <mergeCell ref="G4:G8"/>
    <mergeCell ref="H4:M4"/>
    <mergeCell ref="N4:N8"/>
    <mergeCell ref="H5:H8"/>
    <mergeCell ref="I5:J6"/>
    <mergeCell ref="K5:M5"/>
  </mergeCells>
  <printOptions/>
  <pageMargins left="0.3937007874015748" right="0.4724409448818898" top="0.5118110236220472" bottom="0.5118110236220472"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AA140"/>
  <sheetViews>
    <sheetView workbookViewId="0" topLeftCell="A1">
      <selection activeCell="H26" sqref="H26"/>
    </sheetView>
  </sheetViews>
  <sheetFormatPr defaultColWidth="12" defaultRowHeight="11.25"/>
  <cols>
    <col min="1" max="1" width="9" style="1014" customWidth="1"/>
    <col min="2" max="2" width="9.16015625" style="1014" customWidth="1"/>
    <col min="3" max="12" width="9" style="1014" customWidth="1"/>
    <col min="13" max="13" width="1.0078125" style="1014" customWidth="1"/>
    <col min="14" max="14" width="3.16015625" style="1060" customWidth="1"/>
    <col min="15" max="27" width="13.33203125" style="1013" customWidth="1"/>
    <col min="28" max="16384" width="13.33203125" style="1014" customWidth="1"/>
  </cols>
  <sheetData>
    <row r="1" spans="1:14" ht="12.75">
      <c r="A1" s="1013"/>
      <c r="B1" s="1013"/>
      <c r="C1" s="1013"/>
      <c r="D1" s="1013"/>
      <c r="E1" s="1013"/>
      <c r="F1" s="1013"/>
      <c r="G1" s="1013"/>
      <c r="H1" s="1013"/>
      <c r="I1" s="1013"/>
      <c r="J1" s="1013"/>
      <c r="K1" s="1013"/>
      <c r="L1" s="1013"/>
      <c r="M1" s="1013"/>
      <c r="N1" s="1049" t="s">
        <v>342</v>
      </c>
    </row>
    <row r="2" spans="1:27" s="1075" customFormat="1" ht="12.75">
      <c r="A2" s="1707" t="s">
        <v>320</v>
      </c>
      <c r="B2" s="1707"/>
      <c r="C2" s="1707"/>
      <c r="D2" s="1707"/>
      <c r="E2" s="1707"/>
      <c r="F2" s="1707"/>
      <c r="G2" s="1707"/>
      <c r="H2" s="1707"/>
      <c r="I2" s="1707"/>
      <c r="J2" s="1707"/>
      <c r="K2" s="1707"/>
      <c r="L2" s="1707"/>
      <c r="M2" s="1707"/>
      <c r="N2" s="1707"/>
      <c r="O2" s="1073"/>
      <c r="P2" s="1073"/>
      <c r="Q2" s="1073"/>
      <c r="R2" s="1073"/>
      <c r="S2" s="1073"/>
      <c r="T2" s="1073"/>
      <c r="U2" s="1073"/>
      <c r="V2" s="1073"/>
      <c r="W2" s="1073"/>
      <c r="X2" s="1073"/>
      <c r="Y2" s="1073"/>
      <c r="Z2" s="1073"/>
      <c r="AA2" s="1073"/>
    </row>
    <row r="3" spans="1:14" ht="9" customHeight="1">
      <c r="A3" s="1050"/>
      <c r="B3" s="1018"/>
      <c r="C3" s="1018"/>
      <c r="D3" s="1018"/>
      <c r="E3" s="1018"/>
      <c r="F3" s="1018"/>
      <c r="G3" s="1018"/>
      <c r="H3" s="1018"/>
      <c r="I3" s="1018"/>
      <c r="J3" s="1018"/>
      <c r="K3" s="1018"/>
      <c r="L3" s="1018"/>
      <c r="M3" s="1018"/>
      <c r="N3" s="1017"/>
    </row>
    <row r="4" spans="1:14" ht="18" customHeight="1">
      <c r="A4" s="1691" t="s">
        <v>321</v>
      </c>
      <c r="B4" s="1691"/>
      <c r="C4" s="1692"/>
      <c r="D4" s="1689" t="s">
        <v>288</v>
      </c>
      <c r="E4" s="1689"/>
      <c r="F4" s="1689"/>
      <c r="G4" s="1689"/>
      <c r="H4" s="1689"/>
      <c r="I4" s="1689"/>
      <c r="J4" s="1689"/>
      <c r="K4" s="1689"/>
      <c r="L4" s="1052"/>
      <c r="M4" s="1710" t="s">
        <v>276</v>
      </c>
      <c r="N4" s="1691"/>
    </row>
    <row r="5" spans="1:14" ht="15" customHeight="1">
      <c r="A5" s="1693"/>
      <c r="B5" s="1693"/>
      <c r="C5" s="1694"/>
      <c r="D5" s="1697" t="s">
        <v>447</v>
      </c>
      <c r="E5" s="1688" t="s">
        <v>653</v>
      </c>
      <c r="F5" s="1689"/>
      <c r="G5" s="1689"/>
      <c r="H5" s="1690"/>
      <c r="I5" s="1689" t="s">
        <v>456</v>
      </c>
      <c r="J5" s="1689"/>
      <c r="K5" s="1689"/>
      <c r="L5" s="1690"/>
      <c r="M5" s="1713"/>
      <c r="N5" s="1697"/>
    </row>
    <row r="6" spans="1:14" ht="21" customHeight="1">
      <c r="A6" s="1697" t="s">
        <v>447</v>
      </c>
      <c r="B6" s="1688" t="s">
        <v>289</v>
      </c>
      <c r="C6" s="1690"/>
      <c r="D6" s="1708"/>
      <c r="E6" s="1688" t="s">
        <v>71</v>
      </c>
      <c r="F6" s="1690"/>
      <c r="G6" s="1689" t="s">
        <v>100</v>
      </c>
      <c r="H6" s="1690"/>
      <c r="I6" s="1710" t="s">
        <v>290</v>
      </c>
      <c r="J6" s="1692"/>
      <c r="K6" s="1689" t="s">
        <v>291</v>
      </c>
      <c r="L6" s="1690"/>
      <c r="M6" s="1713"/>
      <c r="N6" s="1697"/>
    </row>
    <row r="7" spans="1:14" ht="24" customHeight="1">
      <c r="A7" s="1697"/>
      <c r="B7" s="1695" t="s">
        <v>292</v>
      </c>
      <c r="C7" s="1695" t="s">
        <v>293</v>
      </c>
      <c r="D7" s="1708"/>
      <c r="E7" s="1695" t="s">
        <v>207</v>
      </c>
      <c r="F7" s="1705" t="s">
        <v>294</v>
      </c>
      <c r="G7" s="1695" t="s">
        <v>207</v>
      </c>
      <c r="H7" s="1705" t="s">
        <v>294</v>
      </c>
      <c r="I7" s="1711"/>
      <c r="J7" s="1694"/>
      <c r="K7" s="1692" t="s">
        <v>207</v>
      </c>
      <c r="L7" s="1705" t="s">
        <v>294</v>
      </c>
      <c r="M7" s="1713"/>
      <c r="N7" s="1697"/>
    </row>
    <row r="8" spans="1:14" ht="24" customHeight="1">
      <c r="A8" s="1693"/>
      <c r="B8" s="1696"/>
      <c r="C8" s="1696"/>
      <c r="D8" s="1709"/>
      <c r="E8" s="1696"/>
      <c r="F8" s="1694"/>
      <c r="G8" s="1696"/>
      <c r="H8" s="1694"/>
      <c r="I8" s="1053" t="s">
        <v>207</v>
      </c>
      <c r="J8" s="1053" t="s">
        <v>294</v>
      </c>
      <c r="K8" s="1694"/>
      <c r="L8" s="1694"/>
      <c r="M8" s="1711"/>
      <c r="N8" s="1693"/>
    </row>
    <row r="9" spans="1:14" s="1013" customFormat="1" ht="11.25">
      <c r="A9" s="1019"/>
      <c r="B9" s="1022"/>
      <c r="C9" s="1022"/>
      <c r="D9" s="1022"/>
      <c r="E9" s="1019"/>
      <c r="F9" s="1019"/>
      <c r="G9" s="1019"/>
      <c r="H9" s="1019"/>
      <c r="I9" s="1019"/>
      <c r="J9" s="1019"/>
      <c r="K9" s="1019"/>
      <c r="N9" s="1020"/>
    </row>
    <row r="10" spans="1:14" s="1013" customFormat="1" ht="11.25">
      <c r="A10" s="1048"/>
      <c r="N10" s="1020"/>
    </row>
    <row r="11" spans="1:14" s="1013" customFormat="1" ht="12.75" customHeight="1">
      <c r="A11" s="1706" t="s">
        <v>449</v>
      </c>
      <c r="B11" s="1706"/>
      <c r="C11" s="1706"/>
      <c r="D11" s="1706"/>
      <c r="E11" s="1706"/>
      <c r="F11" s="1706"/>
      <c r="G11" s="1706"/>
      <c r="H11" s="1706"/>
      <c r="I11" s="1706"/>
      <c r="J11" s="1706"/>
      <c r="K11" s="1706"/>
      <c r="L11" s="1706"/>
      <c r="M11" s="1706"/>
      <c r="N11" s="1706"/>
    </row>
    <row r="12" spans="1:14" s="1013" customFormat="1" ht="12.75" customHeight="1">
      <c r="A12" s="1048"/>
      <c r="B12" s="1020"/>
      <c r="C12" s="1048"/>
      <c r="D12" s="1048"/>
      <c r="E12" s="1048"/>
      <c r="F12" s="1048"/>
      <c r="G12" s="1048"/>
      <c r="H12" s="1048"/>
      <c r="I12" s="1048"/>
      <c r="J12" s="1048"/>
      <c r="K12" s="1048"/>
      <c r="N12" s="1020"/>
    </row>
    <row r="13" spans="1:14" s="1013" customFormat="1" ht="11.25">
      <c r="A13" s="1048"/>
      <c r="B13" s="1065"/>
      <c r="C13" s="1065"/>
      <c r="D13" s="1065"/>
      <c r="E13" s="1065"/>
      <c r="F13" s="1065"/>
      <c r="G13" s="1065"/>
      <c r="H13" s="1065"/>
      <c r="I13" s="1065"/>
      <c r="J13" s="1065"/>
      <c r="K13" s="1065"/>
      <c r="M13" s="1077"/>
      <c r="N13" s="1056"/>
    </row>
    <row r="14" spans="1:14" s="1013" customFormat="1" ht="9" customHeight="1">
      <c r="A14" s="1048"/>
      <c r="B14" s="1065"/>
      <c r="C14" s="1065"/>
      <c r="D14" s="1065"/>
      <c r="E14" s="1065"/>
      <c r="F14" s="1065"/>
      <c r="G14" s="1065"/>
      <c r="H14" s="1065"/>
      <c r="I14" s="1065"/>
      <c r="J14" s="1065"/>
      <c r="K14" s="1065"/>
      <c r="M14" s="1077"/>
      <c r="N14" s="1056"/>
    </row>
    <row r="15" spans="1:14" ht="12" customHeight="1">
      <c r="A15" s="1025">
        <v>151</v>
      </c>
      <c r="B15" s="1026">
        <v>119</v>
      </c>
      <c r="C15" s="1026">
        <v>27</v>
      </c>
      <c r="D15" s="1027">
        <f>SUM(E15,G15)</f>
        <v>184</v>
      </c>
      <c r="E15" s="1026">
        <v>159</v>
      </c>
      <c r="F15" s="1026">
        <v>31</v>
      </c>
      <c r="G15" s="1026">
        <v>25</v>
      </c>
      <c r="H15" s="1026">
        <v>2</v>
      </c>
      <c r="I15" s="1026">
        <v>116</v>
      </c>
      <c r="J15" s="1026">
        <v>4</v>
      </c>
      <c r="K15" s="1026">
        <v>87</v>
      </c>
      <c r="L15" s="1025">
        <v>2</v>
      </c>
      <c r="M15" s="1055"/>
      <c r="N15" s="1056">
        <v>1</v>
      </c>
    </row>
    <row r="16" spans="1:14" ht="12" customHeight="1">
      <c r="A16" s="1025">
        <v>129</v>
      </c>
      <c r="B16" s="1026">
        <v>69</v>
      </c>
      <c r="C16" s="1026">
        <v>37</v>
      </c>
      <c r="D16" s="1027">
        <f>SUM(E16,G16)</f>
        <v>149</v>
      </c>
      <c r="E16" s="1026">
        <v>126</v>
      </c>
      <c r="F16" s="1026">
        <v>30</v>
      </c>
      <c r="G16" s="1026">
        <v>23</v>
      </c>
      <c r="H16" s="1026">
        <v>5</v>
      </c>
      <c r="I16" s="1026">
        <v>90</v>
      </c>
      <c r="J16" s="1026">
        <v>13</v>
      </c>
      <c r="K16" s="1026">
        <v>70</v>
      </c>
      <c r="L16" s="1025">
        <v>6</v>
      </c>
      <c r="M16" s="1055"/>
      <c r="N16" s="1056">
        <v>2</v>
      </c>
    </row>
    <row r="17" spans="1:14" ht="12" customHeight="1">
      <c r="A17" s="1025">
        <v>249</v>
      </c>
      <c r="B17" s="1026">
        <v>134</v>
      </c>
      <c r="C17" s="1026">
        <v>90</v>
      </c>
      <c r="D17" s="1027">
        <f>SUM(E17,G17)</f>
        <v>145</v>
      </c>
      <c r="E17" s="1026">
        <v>126</v>
      </c>
      <c r="F17" s="1026">
        <v>38</v>
      </c>
      <c r="G17" s="1026">
        <v>19</v>
      </c>
      <c r="H17" s="1026">
        <v>5</v>
      </c>
      <c r="I17" s="1026">
        <v>73</v>
      </c>
      <c r="J17" s="1026">
        <v>8</v>
      </c>
      <c r="K17" s="1026">
        <v>67</v>
      </c>
      <c r="L17" s="1025">
        <v>2</v>
      </c>
      <c r="M17" s="1055"/>
      <c r="N17" s="1056">
        <v>3</v>
      </c>
    </row>
    <row r="18" spans="1:14" ht="12" customHeight="1">
      <c r="A18" s="1048"/>
      <c r="B18" s="1065"/>
      <c r="C18" s="1027"/>
      <c r="D18" s="1027"/>
      <c r="E18" s="1027"/>
      <c r="F18" s="1027"/>
      <c r="G18" s="1027"/>
      <c r="H18" s="1027"/>
      <c r="I18" s="1027"/>
      <c r="J18" s="1027"/>
      <c r="K18" s="1078"/>
      <c r="L18" s="1013"/>
      <c r="M18" s="1077"/>
      <c r="N18" s="1056"/>
    </row>
    <row r="19" spans="1:14" ht="12" customHeight="1">
      <c r="A19" s="1048"/>
      <c r="B19" s="1065"/>
      <c r="C19" s="1065"/>
      <c r="D19" s="1065"/>
      <c r="E19" s="1065"/>
      <c r="F19" s="1065"/>
      <c r="G19" s="1065"/>
      <c r="H19" s="1065"/>
      <c r="I19" s="1065"/>
      <c r="J19" s="1065"/>
      <c r="K19" s="1065"/>
      <c r="L19" s="1013"/>
      <c r="M19" s="1077"/>
      <c r="N19" s="1056"/>
    </row>
    <row r="20" spans="1:14" ht="9" customHeight="1">
      <c r="A20" s="1048"/>
      <c r="B20" s="1065"/>
      <c r="C20" s="1065"/>
      <c r="D20" s="1065"/>
      <c r="E20" s="1065"/>
      <c r="F20" s="1065"/>
      <c r="G20" s="1065"/>
      <c r="H20" s="1065"/>
      <c r="I20" s="1065"/>
      <c r="J20" s="1065"/>
      <c r="K20" s="1065"/>
      <c r="L20" s="1013"/>
      <c r="M20" s="1077"/>
      <c r="N20" s="1056"/>
    </row>
    <row r="21" spans="1:14" ht="12" customHeight="1">
      <c r="A21" s="1025">
        <v>508</v>
      </c>
      <c r="B21" s="1026">
        <v>394</v>
      </c>
      <c r="C21" s="1026">
        <v>85</v>
      </c>
      <c r="D21" s="1027">
        <f aca="true" t="shared" si="0" ref="D21:D29">SUM(E21,G21)</f>
        <v>430</v>
      </c>
      <c r="E21" s="1026">
        <v>370</v>
      </c>
      <c r="F21" s="1026">
        <v>110</v>
      </c>
      <c r="G21" s="1026">
        <v>60</v>
      </c>
      <c r="H21" s="1026">
        <v>9</v>
      </c>
      <c r="I21" s="1026">
        <v>254</v>
      </c>
      <c r="J21" s="1026">
        <v>37</v>
      </c>
      <c r="K21" s="1026">
        <v>207</v>
      </c>
      <c r="L21" s="1025">
        <v>9</v>
      </c>
      <c r="M21" s="1055"/>
      <c r="N21" s="1056">
        <v>4</v>
      </c>
    </row>
    <row r="22" spans="1:14" ht="12" customHeight="1">
      <c r="A22" s="1025">
        <v>453</v>
      </c>
      <c r="B22" s="1026">
        <v>347</v>
      </c>
      <c r="C22" s="1026">
        <v>100</v>
      </c>
      <c r="D22" s="1027">
        <f t="shared" si="0"/>
        <v>343</v>
      </c>
      <c r="E22" s="1026">
        <v>306</v>
      </c>
      <c r="F22" s="1026">
        <v>98</v>
      </c>
      <c r="G22" s="1026">
        <v>37</v>
      </c>
      <c r="H22" s="1026">
        <v>4</v>
      </c>
      <c r="I22" s="1026">
        <v>196</v>
      </c>
      <c r="J22" s="1026">
        <v>19</v>
      </c>
      <c r="K22" s="1026">
        <v>147</v>
      </c>
      <c r="L22" s="1025">
        <v>7</v>
      </c>
      <c r="M22" s="1055"/>
      <c r="N22" s="1056">
        <v>5</v>
      </c>
    </row>
    <row r="23" spans="1:14" ht="12" customHeight="1">
      <c r="A23" s="1025">
        <v>426</v>
      </c>
      <c r="B23" s="1026">
        <v>269</v>
      </c>
      <c r="C23" s="1026">
        <v>132</v>
      </c>
      <c r="D23" s="1027">
        <f t="shared" si="0"/>
        <v>322</v>
      </c>
      <c r="E23" s="1026">
        <v>278</v>
      </c>
      <c r="F23" s="1026">
        <v>92</v>
      </c>
      <c r="G23" s="1026">
        <v>44</v>
      </c>
      <c r="H23" s="1026">
        <v>4</v>
      </c>
      <c r="I23" s="1026">
        <v>166</v>
      </c>
      <c r="J23" s="1026">
        <v>24</v>
      </c>
      <c r="K23" s="1026">
        <v>133</v>
      </c>
      <c r="L23" s="1025">
        <v>9</v>
      </c>
      <c r="M23" s="1055"/>
      <c r="N23" s="1056">
        <v>6</v>
      </c>
    </row>
    <row r="24" spans="1:14" ht="12" customHeight="1">
      <c r="A24" s="1025">
        <v>568</v>
      </c>
      <c r="B24" s="1026">
        <v>399</v>
      </c>
      <c r="C24" s="1026">
        <v>148</v>
      </c>
      <c r="D24" s="1027">
        <f t="shared" si="0"/>
        <v>450</v>
      </c>
      <c r="E24" s="1026">
        <v>396</v>
      </c>
      <c r="F24" s="1026">
        <v>105</v>
      </c>
      <c r="G24" s="1026">
        <v>54</v>
      </c>
      <c r="H24" s="1026">
        <v>5</v>
      </c>
      <c r="I24" s="1026">
        <v>250</v>
      </c>
      <c r="J24" s="1026">
        <v>25</v>
      </c>
      <c r="K24" s="1026">
        <v>217</v>
      </c>
      <c r="L24" s="1025">
        <v>8</v>
      </c>
      <c r="M24" s="1055"/>
      <c r="N24" s="1056">
        <v>7</v>
      </c>
    </row>
    <row r="25" spans="1:14" ht="12" customHeight="1">
      <c r="A25" s="1025">
        <v>594</v>
      </c>
      <c r="B25" s="1026">
        <v>438</v>
      </c>
      <c r="C25" s="1026">
        <v>128</v>
      </c>
      <c r="D25" s="1027">
        <f t="shared" si="0"/>
        <v>561</v>
      </c>
      <c r="E25" s="1026">
        <v>494</v>
      </c>
      <c r="F25" s="1026">
        <v>121</v>
      </c>
      <c r="G25" s="1026">
        <v>67</v>
      </c>
      <c r="H25" s="1026">
        <v>6</v>
      </c>
      <c r="I25" s="1026">
        <v>339</v>
      </c>
      <c r="J25" s="1026">
        <v>25</v>
      </c>
      <c r="K25" s="1026">
        <v>269</v>
      </c>
      <c r="L25" s="1025">
        <v>9</v>
      </c>
      <c r="M25" s="1055"/>
      <c r="N25" s="1056">
        <v>8</v>
      </c>
    </row>
    <row r="26" spans="1:14" ht="12" customHeight="1">
      <c r="A26" s="1025">
        <v>857</v>
      </c>
      <c r="B26" s="1026">
        <v>546</v>
      </c>
      <c r="C26" s="1026">
        <v>278</v>
      </c>
      <c r="D26" s="1027">
        <f t="shared" si="0"/>
        <v>761</v>
      </c>
      <c r="E26" s="1026">
        <v>639</v>
      </c>
      <c r="F26" s="1026">
        <v>181</v>
      </c>
      <c r="G26" s="1026">
        <v>122</v>
      </c>
      <c r="H26" s="1026">
        <v>13</v>
      </c>
      <c r="I26" s="1026">
        <v>412</v>
      </c>
      <c r="J26" s="1026">
        <v>54</v>
      </c>
      <c r="K26" s="1026">
        <v>374</v>
      </c>
      <c r="L26" s="1025">
        <v>16</v>
      </c>
      <c r="M26" s="1055"/>
      <c r="N26" s="1056">
        <v>9</v>
      </c>
    </row>
    <row r="27" spans="1:14" ht="12" customHeight="1">
      <c r="A27" s="1025">
        <v>350</v>
      </c>
      <c r="B27" s="1026">
        <v>227</v>
      </c>
      <c r="C27" s="1026">
        <v>106</v>
      </c>
      <c r="D27" s="1027">
        <f t="shared" si="0"/>
        <v>291</v>
      </c>
      <c r="E27" s="1026">
        <v>252</v>
      </c>
      <c r="F27" s="1026">
        <v>87</v>
      </c>
      <c r="G27" s="1026">
        <v>39</v>
      </c>
      <c r="H27" s="1026">
        <v>5</v>
      </c>
      <c r="I27" s="1026">
        <v>162</v>
      </c>
      <c r="J27" s="1026">
        <v>27</v>
      </c>
      <c r="K27" s="1026">
        <v>133</v>
      </c>
      <c r="L27" s="1025">
        <v>9</v>
      </c>
      <c r="M27" s="1055"/>
      <c r="N27" s="1056">
        <v>10</v>
      </c>
    </row>
    <row r="28" spans="1:14" ht="12" customHeight="1">
      <c r="A28" s="1025">
        <v>597</v>
      </c>
      <c r="B28" s="1026">
        <v>410</v>
      </c>
      <c r="C28" s="1026">
        <v>158</v>
      </c>
      <c r="D28" s="1027">
        <f t="shared" si="0"/>
        <v>472</v>
      </c>
      <c r="E28" s="1026">
        <v>408</v>
      </c>
      <c r="F28" s="1026">
        <v>108</v>
      </c>
      <c r="G28" s="1026">
        <v>64</v>
      </c>
      <c r="H28" s="1026">
        <v>8</v>
      </c>
      <c r="I28" s="1026">
        <v>251</v>
      </c>
      <c r="J28" s="1026">
        <v>24</v>
      </c>
      <c r="K28" s="1026">
        <v>215</v>
      </c>
      <c r="L28" s="1025">
        <v>15</v>
      </c>
      <c r="M28" s="1055"/>
      <c r="N28" s="1056">
        <v>11</v>
      </c>
    </row>
    <row r="29" spans="1:14" ht="12" customHeight="1">
      <c r="A29" s="1025">
        <v>379</v>
      </c>
      <c r="B29" s="1026">
        <v>245</v>
      </c>
      <c r="C29" s="1026">
        <v>118</v>
      </c>
      <c r="D29" s="1027">
        <f t="shared" si="0"/>
        <v>365</v>
      </c>
      <c r="E29" s="1026">
        <v>321</v>
      </c>
      <c r="F29" s="1026">
        <v>96</v>
      </c>
      <c r="G29" s="1026">
        <v>44</v>
      </c>
      <c r="H29" s="1026">
        <v>10</v>
      </c>
      <c r="I29" s="1026">
        <v>218</v>
      </c>
      <c r="J29" s="1026">
        <v>34</v>
      </c>
      <c r="K29" s="1026">
        <v>177</v>
      </c>
      <c r="L29" s="1025">
        <v>4</v>
      </c>
      <c r="M29" s="1055"/>
      <c r="N29" s="1056">
        <v>12</v>
      </c>
    </row>
    <row r="30" spans="1:14" ht="12" customHeight="1">
      <c r="A30" s="1048"/>
      <c r="B30" s="1065"/>
      <c r="C30" s="1027"/>
      <c r="D30" s="1027"/>
      <c r="E30" s="1027"/>
      <c r="F30" s="1027"/>
      <c r="G30" s="1027"/>
      <c r="H30" s="1027"/>
      <c r="I30" s="1027"/>
      <c r="J30" s="1027"/>
      <c r="K30" s="1078"/>
      <c r="L30" s="1013"/>
      <c r="M30" s="1077"/>
      <c r="N30" s="1056"/>
    </row>
    <row r="31" spans="1:14" ht="12" customHeight="1">
      <c r="A31" s="1034">
        <f aca="true" t="shared" si="1" ref="A31:L31">SUM(A15:A29)</f>
        <v>5261</v>
      </c>
      <c r="B31" s="1035">
        <f t="shared" si="1"/>
        <v>3597</v>
      </c>
      <c r="C31" s="1035">
        <f t="shared" si="1"/>
        <v>1407</v>
      </c>
      <c r="D31" s="1035">
        <f t="shared" si="1"/>
        <v>4473</v>
      </c>
      <c r="E31" s="1035">
        <f t="shared" si="1"/>
        <v>3875</v>
      </c>
      <c r="F31" s="1035">
        <f t="shared" si="1"/>
        <v>1097</v>
      </c>
      <c r="G31" s="1035">
        <f t="shared" si="1"/>
        <v>598</v>
      </c>
      <c r="H31" s="1035">
        <f t="shared" si="1"/>
        <v>76</v>
      </c>
      <c r="I31" s="1035">
        <f t="shared" si="1"/>
        <v>2527</v>
      </c>
      <c r="J31" s="1035">
        <f t="shared" si="1"/>
        <v>294</v>
      </c>
      <c r="K31" s="1035">
        <f t="shared" si="1"/>
        <v>2096</v>
      </c>
      <c r="L31" s="1034">
        <f t="shared" si="1"/>
        <v>96</v>
      </c>
      <c r="M31" s="1079"/>
      <c r="N31" s="1056">
        <v>13</v>
      </c>
    </row>
    <row r="32" spans="1:14" ht="12" customHeight="1">
      <c r="A32" s="1048"/>
      <c r="B32" s="1013"/>
      <c r="C32" s="1029"/>
      <c r="D32" s="1029"/>
      <c r="E32" s="1029"/>
      <c r="F32" s="1029"/>
      <c r="G32" s="1029"/>
      <c r="H32" s="1029"/>
      <c r="I32" s="1029"/>
      <c r="J32" s="1029"/>
      <c r="K32" s="1028"/>
      <c r="L32" s="1013"/>
      <c r="M32" s="1013"/>
      <c r="N32" s="1020"/>
    </row>
    <row r="33" spans="1:14" ht="12" customHeight="1">
      <c r="A33" s="1048"/>
      <c r="B33" s="1013"/>
      <c r="C33" s="1029"/>
      <c r="D33" s="1029"/>
      <c r="E33" s="1029"/>
      <c r="F33" s="1029"/>
      <c r="G33" s="1029"/>
      <c r="H33" s="1029"/>
      <c r="I33" s="1029"/>
      <c r="J33" s="1029"/>
      <c r="K33" s="1028"/>
      <c r="L33" s="1013"/>
      <c r="M33" s="1013"/>
      <c r="N33" s="1020"/>
    </row>
    <row r="34" spans="1:14" ht="12" customHeight="1">
      <c r="A34" s="1717" t="s">
        <v>450</v>
      </c>
      <c r="B34" s="1717"/>
      <c r="C34" s="1717"/>
      <c r="D34" s="1717"/>
      <c r="E34" s="1717"/>
      <c r="F34" s="1717"/>
      <c r="G34" s="1717"/>
      <c r="H34" s="1717"/>
      <c r="I34" s="1717"/>
      <c r="J34" s="1717"/>
      <c r="K34" s="1717"/>
      <c r="L34" s="1717"/>
      <c r="M34" s="1717"/>
      <c r="N34" s="1717"/>
    </row>
    <row r="35" spans="1:14" ht="12" customHeight="1">
      <c r="A35" s="1048"/>
      <c r="B35" s="1013"/>
      <c r="C35" s="1029"/>
      <c r="D35" s="1029"/>
      <c r="E35" s="1029"/>
      <c r="F35" s="1029"/>
      <c r="G35" s="1029"/>
      <c r="H35" s="1029"/>
      <c r="I35" s="1029"/>
      <c r="J35" s="1029"/>
      <c r="K35" s="1028"/>
      <c r="L35" s="1013"/>
      <c r="M35" s="1013"/>
      <c r="N35" s="1020"/>
    </row>
    <row r="36" spans="1:14" ht="12" customHeight="1">
      <c r="A36" s="1048"/>
      <c r="B36" s="1065"/>
      <c r="C36" s="1027"/>
      <c r="D36" s="1027"/>
      <c r="E36" s="1027"/>
      <c r="F36" s="1027"/>
      <c r="G36" s="1027"/>
      <c r="H36" s="1027"/>
      <c r="I36" s="1027"/>
      <c r="J36" s="1027"/>
      <c r="K36" s="1078"/>
      <c r="L36" s="1013"/>
      <c r="M36" s="1077"/>
      <c r="N36" s="1056"/>
    </row>
    <row r="37" spans="1:14" ht="9" customHeight="1">
      <c r="A37" s="1048"/>
      <c r="B37" s="1065"/>
      <c r="C37" s="1027"/>
      <c r="D37" s="1027"/>
      <c r="E37" s="1027"/>
      <c r="F37" s="1027"/>
      <c r="G37" s="1027"/>
      <c r="H37" s="1027"/>
      <c r="I37" s="1027"/>
      <c r="J37" s="1027"/>
      <c r="K37" s="1078"/>
      <c r="L37" s="1013"/>
      <c r="M37" s="1077"/>
      <c r="N37" s="1056"/>
    </row>
    <row r="38" spans="1:14" ht="12" customHeight="1">
      <c r="A38" s="1025">
        <v>214</v>
      </c>
      <c r="B38" s="1026">
        <v>171</v>
      </c>
      <c r="C38" s="1026">
        <v>36</v>
      </c>
      <c r="D38" s="1027">
        <f>SUM(E38,G38)</f>
        <v>158</v>
      </c>
      <c r="E38" s="1026">
        <v>136</v>
      </c>
      <c r="F38" s="1026">
        <v>41</v>
      </c>
      <c r="G38" s="1026">
        <v>22</v>
      </c>
      <c r="H38" s="1026">
        <v>2</v>
      </c>
      <c r="I38" s="1026">
        <v>85</v>
      </c>
      <c r="J38" s="1026">
        <v>7</v>
      </c>
      <c r="K38" s="1026">
        <v>63</v>
      </c>
      <c r="L38" s="1025">
        <v>4</v>
      </c>
      <c r="M38" s="1055"/>
      <c r="N38" s="1056">
        <v>14</v>
      </c>
    </row>
    <row r="39" spans="1:14" ht="12" customHeight="1">
      <c r="A39" s="1025">
        <v>453</v>
      </c>
      <c r="B39" s="1026">
        <v>288</v>
      </c>
      <c r="C39" s="1026">
        <v>120</v>
      </c>
      <c r="D39" s="1027">
        <f>SUM(E39,G39)</f>
        <v>440</v>
      </c>
      <c r="E39" s="1026">
        <v>378</v>
      </c>
      <c r="F39" s="1026">
        <v>89</v>
      </c>
      <c r="G39" s="1026">
        <v>62</v>
      </c>
      <c r="H39" s="1026">
        <v>10</v>
      </c>
      <c r="I39" s="1026">
        <v>250</v>
      </c>
      <c r="J39" s="1026">
        <v>26</v>
      </c>
      <c r="K39" s="1026">
        <v>228</v>
      </c>
      <c r="L39" s="1025">
        <v>19</v>
      </c>
      <c r="M39" s="1055"/>
      <c r="N39" s="1056">
        <v>15</v>
      </c>
    </row>
    <row r="40" spans="1:14" ht="12" customHeight="1">
      <c r="A40" s="1025">
        <v>170</v>
      </c>
      <c r="B40" s="1026">
        <v>122</v>
      </c>
      <c r="C40" s="1026">
        <v>46</v>
      </c>
      <c r="D40" s="1027">
        <f>SUM(E40,G40)</f>
        <v>155</v>
      </c>
      <c r="E40" s="1026">
        <v>131</v>
      </c>
      <c r="F40" s="1026">
        <v>45</v>
      </c>
      <c r="G40" s="1026">
        <v>24</v>
      </c>
      <c r="H40" s="1026">
        <v>6</v>
      </c>
      <c r="I40" s="1026">
        <v>97</v>
      </c>
      <c r="J40" s="1026">
        <v>18</v>
      </c>
      <c r="K40" s="1026">
        <v>79</v>
      </c>
      <c r="L40" s="1025">
        <v>4</v>
      </c>
      <c r="M40" s="1055"/>
      <c r="N40" s="1056">
        <v>16</v>
      </c>
    </row>
    <row r="41" spans="1:14" ht="12" customHeight="1">
      <c r="A41" s="1048"/>
      <c r="B41" s="1065"/>
      <c r="C41" s="1027"/>
      <c r="D41" s="1027"/>
      <c r="E41" s="1027"/>
      <c r="F41" s="1027"/>
      <c r="G41" s="1027"/>
      <c r="H41" s="1027"/>
      <c r="I41" s="1027"/>
      <c r="J41" s="1027"/>
      <c r="K41" s="1078"/>
      <c r="L41" s="1013"/>
      <c r="M41" s="1077"/>
      <c r="N41" s="1056"/>
    </row>
    <row r="42" spans="1:14" ht="12" customHeight="1">
      <c r="A42" s="1048"/>
      <c r="B42" s="1065"/>
      <c r="C42" s="1027"/>
      <c r="D42" s="1027"/>
      <c r="E42" s="1027"/>
      <c r="F42" s="1027"/>
      <c r="G42" s="1027"/>
      <c r="H42" s="1027"/>
      <c r="I42" s="1027"/>
      <c r="J42" s="1027"/>
      <c r="K42" s="1078"/>
      <c r="L42" s="1013"/>
      <c r="M42" s="1077"/>
      <c r="N42" s="1056"/>
    </row>
    <row r="43" spans="1:14" ht="9" customHeight="1">
      <c r="A43" s="1048"/>
      <c r="B43" s="1065"/>
      <c r="C43" s="1027"/>
      <c r="D43" s="1027"/>
      <c r="E43" s="1027"/>
      <c r="F43" s="1027"/>
      <c r="G43" s="1027"/>
      <c r="H43" s="1027"/>
      <c r="I43" s="1027"/>
      <c r="J43" s="1027"/>
      <c r="K43" s="1065"/>
      <c r="L43" s="1013"/>
      <c r="M43" s="1077"/>
      <c r="N43" s="1056"/>
    </row>
    <row r="44" spans="1:14" ht="12" customHeight="1">
      <c r="A44" s="1025">
        <v>485</v>
      </c>
      <c r="B44" s="1026">
        <v>321</v>
      </c>
      <c r="C44" s="1026">
        <v>150</v>
      </c>
      <c r="D44" s="1027">
        <f aca="true" t="shared" si="2" ref="D44:D50">SUM(E44,G44)</f>
        <v>406</v>
      </c>
      <c r="E44" s="1026">
        <v>342</v>
      </c>
      <c r="F44" s="1026">
        <v>114</v>
      </c>
      <c r="G44" s="1026">
        <v>64</v>
      </c>
      <c r="H44" s="1026">
        <v>8</v>
      </c>
      <c r="I44" s="1026">
        <v>234</v>
      </c>
      <c r="J44" s="1026">
        <v>36</v>
      </c>
      <c r="K44" s="1026">
        <v>188</v>
      </c>
      <c r="L44" s="1025">
        <v>7</v>
      </c>
      <c r="M44" s="1055"/>
      <c r="N44" s="1056">
        <v>17</v>
      </c>
    </row>
    <row r="45" spans="1:14" ht="12" customHeight="1">
      <c r="A45" s="1025">
        <v>601</v>
      </c>
      <c r="B45" s="1026">
        <v>428</v>
      </c>
      <c r="C45" s="1026">
        <v>148</v>
      </c>
      <c r="D45" s="1027">
        <f t="shared" si="2"/>
        <v>491</v>
      </c>
      <c r="E45" s="1026">
        <v>424</v>
      </c>
      <c r="F45" s="1026">
        <v>176</v>
      </c>
      <c r="G45" s="1026">
        <v>67</v>
      </c>
      <c r="H45" s="1026">
        <v>10</v>
      </c>
      <c r="I45" s="1026">
        <v>278</v>
      </c>
      <c r="J45" s="1026">
        <v>57</v>
      </c>
      <c r="K45" s="1026">
        <v>226</v>
      </c>
      <c r="L45" s="1025">
        <v>15</v>
      </c>
      <c r="M45" s="1055"/>
      <c r="N45" s="1056">
        <v>18</v>
      </c>
    </row>
    <row r="46" spans="1:14" ht="12" customHeight="1">
      <c r="A46" s="1025">
        <v>659</v>
      </c>
      <c r="B46" s="1026">
        <v>424</v>
      </c>
      <c r="C46" s="1026">
        <v>209</v>
      </c>
      <c r="D46" s="1027">
        <f t="shared" si="2"/>
        <v>532</v>
      </c>
      <c r="E46" s="1026">
        <v>451</v>
      </c>
      <c r="F46" s="1026">
        <v>134</v>
      </c>
      <c r="G46" s="1026">
        <v>81</v>
      </c>
      <c r="H46" s="1026">
        <v>15</v>
      </c>
      <c r="I46" s="1026">
        <v>291</v>
      </c>
      <c r="J46" s="1026">
        <v>40</v>
      </c>
      <c r="K46" s="1026">
        <v>239</v>
      </c>
      <c r="L46" s="1025">
        <v>9</v>
      </c>
      <c r="M46" s="1055"/>
      <c r="N46" s="1056">
        <v>19</v>
      </c>
    </row>
    <row r="47" spans="1:14" ht="12" customHeight="1">
      <c r="A47" s="1025">
        <v>406</v>
      </c>
      <c r="B47" s="1026">
        <v>255</v>
      </c>
      <c r="C47" s="1026">
        <v>137</v>
      </c>
      <c r="D47" s="1027">
        <f t="shared" si="2"/>
        <v>371</v>
      </c>
      <c r="E47" s="1026">
        <v>310</v>
      </c>
      <c r="F47" s="1026">
        <v>120</v>
      </c>
      <c r="G47" s="1026">
        <v>61</v>
      </c>
      <c r="H47" s="1026">
        <v>7</v>
      </c>
      <c r="I47" s="1026">
        <v>211</v>
      </c>
      <c r="J47" s="1026">
        <v>51</v>
      </c>
      <c r="K47" s="1026">
        <v>164</v>
      </c>
      <c r="L47" s="1025">
        <v>12</v>
      </c>
      <c r="M47" s="1055"/>
      <c r="N47" s="1056">
        <v>20</v>
      </c>
    </row>
    <row r="48" spans="1:14" ht="12" customHeight="1">
      <c r="A48" s="1025">
        <v>561</v>
      </c>
      <c r="B48" s="1026">
        <v>354</v>
      </c>
      <c r="C48" s="1026">
        <v>194</v>
      </c>
      <c r="D48" s="1027">
        <f t="shared" si="2"/>
        <v>625</v>
      </c>
      <c r="E48" s="1026">
        <v>548</v>
      </c>
      <c r="F48" s="1026">
        <v>112</v>
      </c>
      <c r="G48" s="1026">
        <v>77</v>
      </c>
      <c r="H48" s="1026">
        <v>8</v>
      </c>
      <c r="I48" s="1026">
        <v>396</v>
      </c>
      <c r="J48" s="1026">
        <v>29</v>
      </c>
      <c r="K48" s="1026">
        <v>294</v>
      </c>
      <c r="L48" s="1025">
        <v>9</v>
      </c>
      <c r="M48" s="1055"/>
      <c r="N48" s="1056">
        <v>21</v>
      </c>
    </row>
    <row r="49" spans="1:14" ht="12" customHeight="1">
      <c r="A49" s="1025">
        <v>698</v>
      </c>
      <c r="B49" s="1026">
        <v>458</v>
      </c>
      <c r="C49" s="1026">
        <v>217</v>
      </c>
      <c r="D49" s="1027">
        <f t="shared" si="2"/>
        <v>545</v>
      </c>
      <c r="E49" s="1026">
        <v>470</v>
      </c>
      <c r="F49" s="1026">
        <v>167</v>
      </c>
      <c r="G49" s="1026">
        <v>75</v>
      </c>
      <c r="H49" s="1026">
        <v>11</v>
      </c>
      <c r="I49" s="1026">
        <v>310</v>
      </c>
      <c r="J49" s="1026">
        <v>54</v>
      </c>
      <c r="K49" s="1026">
        <v>224</v>
      </c>
      <c r="L49" s="1025">
        <v>8</v>
      </c>
      <c r="M49" s="1055"/>
      <c r="N49" s="1056">
        <v>22</v>
      </c>
    </row>
    <row r="50" spans="1:14" ht="12" customHeight="1">
      <c r="A50" s="1025">
        <v>321</v>
      </c>
      <c r="B50" s="1026">
        <v>205</v>
      </c>
      <c r="C50" s="1026">
        <v>106</v>
      </c>
      <c r="D50" s="1027">
        <f t="shared" si="2"/>
        <v>272</v>
      </c>
      <c r="E50" s="1026">
        <v>229</v>
      </c>
      <c r="F50" s="1026">
        <v>81</v>
      </c>
      <c r="G50" s="1026">
        <v>43</v>
      </c>
      <c r="H50" s="1026">
        <v>5</v>
      </c>
      <c r="I50" s="1026">
        <v>152</v>
      </c>
      <c r="J50" s="1026">
        <v>30</v>
      </c>
      <c r="K50" s="1026">
        <v>117</v>
      </c>
      <c r="L50" s="1025">
        <v>7</v>
      </c>
      <c r="M50" s="1055"/>
      <c r="N50" s="1056">
        <v>23</v>
      </c>
    </row>
    <row r="51" spans="1:14" ht="12" customHeight="1">
      <c r="A51" s="1048"/>
      <c r="B51" s="1065"/>
      <c r="C51" s="1027"/>
      <c r="D51" s="1027"/>
      <c r="E51" s="1027"/>
      <c r="F51" s="1027"/>
      <c r="G51" s="1027"/>
      <c r="H51" s="1027"/>
      <c r="I51" s="1027"/>
      <c r="J51" s="1027"/>
      <c r="K51" s="1078"/>
      <c r="L51" s="1013"/>
      <c r="M51" s="1077"/>
      <c r="N51" s="1056"/>
    </row>
    <row r="52" spans="1:14" ht="12" customHeight="1">
      <c r="A52" s="1034">
        <f aca="true" t="shared" si="3" ref="A52:L52">SUM(A38:A50)</f>
        <v>4568</v>
      </c>
      <c r="B52" s="1035">
        <f t="shared" si="3"/>
        <v>3026</v>
      </c>
      <c r="C52" s="1035">
        <f t="shared" si="3"/>
        <v>1363</v>
      </c>
      <c r="D52" s="1035">
        <f t="shared" si="3"/>
        <v>3995</v>
      </c>
      <c r="E52" s="1035">
        <f t="shared" si="3"/>
        <v>3419</v>
      </c>
      <c r="F52" s="1035">
        <f t="shared" si="3"/>
        <v>1079</v>
      </c>
      <c r="G52" s="1035">
        <f t="shared" si="3"/>
        <v>576</v>
      </c>
      <c r="H52" s="1035">
        <f t="shared" si="3"/>
        <v>82</v>
      </c>
      <c r="I52" s="1035">
        <f t="shared" si="3"/>
        <v>2304</v>
      </c>
      <c r="J52" s="1035">
        <f t="shared" si="3"/>
        <v>348</v>
      </c>
      <c r="K52" s="1035">
        <f t="shared" si="3"/>
        <v>1822</v>
      </c>
      <c r="L52" s="1034">
        <f t="shared" si="3"/>
        <v>94</v>
      </c>
      <c r="M52" s="1079"/>
      <c r="N52" s="1056">
        <v>24</v>
      </c>
    </row>
    <row r="53" spans="1:14" ht="12" customHeight="1">
      <c r="A53" s="1048"/>
      <c r="B53" s="1013"/>
      <c r="C53" s="1013"/>
      <c r="D53" s="1013"/>
      <c r="E53" s="1013"/>
      <c r="F53" s="1013"/>
      <c r="G53" s="1013"/>
      <c r="H53" s="1013"/>
      <c r="I53" s="1013"/>
      <c r="J53" s="1013"/>
      <c r="K53" s="1013"/>
      <c r="L53" s="1013"/>
      <c r="M53" s="1013"/>
      <c r="N53" s="1020"/>
    </row>
    <row r="54" spans="1:14" ht="12" customHeight="1">
      <c r="A54" s="1048"/>
      <c r="B54" s="1013"/>
      <c r="C54" s="1013"/>
      <c r="D54" s="1013"/>
      <c r="E54" s="1013"/>
      <c r="F54" s="1013"/>
      <c r="G54" s="1013"/>
      <c r="H54" s="1013"/>
      <c r="I54" s="1013"/>
      <c r="J54" s="1013"/>
      <c r="K54" s="1013"/>
      <c r="L54" s="1013"/>
      <c r="M54" s="1013"/>
      <c r="N54" s="1020"/>
    </row>
    <row r="55" spans="1:14" ht="12" customHeight="1">
      <c r="A55" s="1048"/>
      <c r="B55" s="1013"/>
      <c r="C55" s="1013"/>
      <c r="D55" s="1013"/>
      <c r="E55" s="1013"/>
      <c r="F55" s="1013"/>
      <c r="G55" s="1013"/>
      <c r="H55" s="1013"/>
      <c r="I55" s="1013"/>
      <c r="J55" s="1013"/>
      <c r="K55" s="1013"/>
      <c r="L55" s="1013"/>
      <c r="M55" s="1013"/>
      <c r="N55" s="1020"/>
    </row>
    <row r="56" spans="1:14" ht="12" customHeight="1">
      <c r="A56" s="1048"/>
      <c r="B56" s="1013"/>
      <c r="C56" s="1013"/>
      <c r="D56" s="1013"/>
      <c r="E56" s="1013"/>
      <c r="F56" s="1013"/>
      <c r="G56" s="1013"/>
      <c r="H56" s="1013"/>
      <c r="I56" s="1013"/>
      <c r="J56" s="1013"/>
      <c r="K56" s="1013"/>
      <c r="L56" s="1013"/>
      <c r="M56" s="1013"/>
      <c r="N56" s="1020"/>
    </row>
    <row r="57" spans="1:14" ht="12" customHeight="1">
      <c r="A57" s="1048"/>
      <c r="B57" s="1013"/>
      <c r="C57" s="1013"/>
      <c r="D57" s="1013"/>
      <c r="E57" s="1013"/>
      <c r="F57" s="1013"/>
      <c r="G57" s="1013"/>
      <c r="H57" s="1013"/>
      <c r="I57" s="1013"/>
      <c r="J57" s="1013"/>
      <c r="K57" s="1013"/>
      <c r="L57" s="1013"/>
      <c r="M57" s="1013"/>
      <c r="N57" s="1020"/>
    </row>
    <row r="58" spans="1:14" ht="12" customHeight="1">
      <c r="A58" s="1048"/>
      <c r="B58" s="1013"/>
      <c r="C58" s="1013"/>
      <c r="D58" s="1013"/>
      <c r="E58" s="1013"/>
      <c r="F58" s="1013"/>
      <c r="G58" s="1013"/>
      <c r="H58" s="1013"/>
      <c r="I58" s="1013"/>
      <c r="J58" s="1013"/>
      <c r="K58" s="1013"/>
      <c r="L58" s="1013"/>
      <c r="M58" s="1013"/>
      <c r="N58" s="1020"/>
    </row>
    <row r="59" spans="1:14" ht="12" customHeight="1">
      <c r="A59" s="1048"/>
      <c r="B59" s="1013"/>
      <c r="C59" s="1013"/>
      <c r="D59" s="1013"/>
      <c r="E59" s="1013"/>
      <c r="F59" s="1013"/>
      <c r="G59" s="1013"/>
      <c r="H59" s="1013"/>
      <c r="I59" s="1013"/>
      <c r="J59" s="1013"/>
      <c r="K59" s="1013"/>
      <c r="L59" s="1013"/>
      <c r="M59" s="1013"/>
      <c r="N59" s="1020"/>
    </row>
    <row r="60" spans="1:14" ht="12" customHeight="1">
      <c r="A60" s="1048"/>
      <c r="B60" s="1013"/>
      <c r="C60" s="1013"/>
      <c r="D60" s="1013"/>
      <c r="E60" s="1013"/>
      <c r="F60" s="1013"/>
      <c r="G60" s="1013"/>
      <c r="H60" s="1013"/>
      <c r="I60" s="1013"/>
      <c r="J60" s="1013"/>
      <c r="K60" s="1013"/>
      <c r="L60" s="1013"/>
      <c r="M60" s="1013"/>
      <c r="N60" s="1020"/>
    </row>
    <row r="61" spans="1:14" ht="11.25">
      <c r="A61" s="1048"/>
      <c r="B61" s="1013"/>
      <c r="C61" s="1013"/>
      <c r="D61" s="1013"/>
      <c r="E61" s="1013"/>
      <c r="F61" s="1013"/>
      <c r="G61" s="1013"/>
      <c r="H61" s="1013"/>
      <c r="I61" s="1013"/>
      <c r="J61" s="1013"/>
      <c r="K61" s="1013"/>
      <c r="L61" s="1013"/>
      <c r="M61" s="1013"/>
      <c r="N61" s="1020"/>
    </row>
    <row r="62" ht="11.25">
      <c r="A62" s="1059"/>
    </row>
    <row r="63" ht="11.25">
      <c r="A63" s="1059"/>
    </row>
    <row r="64" ht="11.25">
      <c r="A64" s="1059"/>
    </row>
    <row r="65" ht="11.25">
      <c r="A65" s="1059"/>
    </row>
    <row r="66" ht="11.25">
      <c r="A66" s="1059"/>
    </row>
    <row r="67" ht="11.25">
      <c r="A67" s="1059"/>
    </row>
    <row r="68" ht="11.25">
      <c r="A68" s="1059"/>
    </row>
    <row r="69" ht="11.25">
      <c r="A69" s="1059"/>
    </row>
    <row r="70" ht="11.25">
      <c r="A70" s="1059"/>
    </row>
    <row r="71" ht="11.25">
      <c r="A71" s="1059"/>
    </row>
    <row r="72" ht="11.25">
      <c r="A72" s="1059"/>
    </row>
    <row r="73" ht="11.25">
      <c r="A73" s="1059"/>
    </row>
    <row r="74" ht="11.25">
      <c r="A74" s="1059"/>
    </row>
    <row r="75" ht="11.25">
      <c r="A75" s="1059"/>
    </row>
    <row r="76" ht="11.25">
      <c r="A76" s="1059"/>
    </row>
    <row r="77" ht="11.25">
      <c r="A77" s="1059"/>
    </row>
    <row r="78" ht="11.25">
      <c r="A78" s="1059"/>
    </row>
    <row r="79" ht="11.25">
      <c r="A79" s="1059"/>
    </row>
    <row r="80" ht="11.25">
      <c r="A80" s="1059"/>
    </row>
    <row r="81" ht="11.25">
      <c r="A81" s="1059"/>
    </row>
    <row r="82" ht="11.25">
      <c r="A82" s="1059"/>
    </row>
    <row r="83" ht="11.25">
      <c r="A83" s="1059"/>
    </row>
    <row r="84" ht="11.25">
      <c r="A84" s="1059"/>
    </row>
    <row r="85" ht="11.25">
      <c r="A85" s="1059"/>
    </row>
    <row r="86" ht="11.25">
      <c r="A86" s="1059"/>
    </row>
    <row r="87" ht="11.25">
      <c r="A87" s="1059"/>
    </row>
    <row r="88" ht="11.25">
      <c r="A88" s="1059"/>
    </row>
    <row r="89" ht="11.25">
      <c r="A89" s="1059"/>
    </row>
    <row r="90" ht="11.25">
      <c r="A90" s="1059"/>
    </row>
    <row r="91" ht="11.25">
      <c r="A91" s="1059"/>
    </row>
    <row r="92" ht="11.25">
      <c r="A92" s="1059"/>
    </row>
    <row r="93" ht="11.25">
      <c r="A93" s="1059"/>
    </row>
    <row r="94" ht="11.25">
      <c r="A94" s="1059"/>
    </row>
    <row r="95" ht="11.25">
      <c r="A95" s="1059"/>
    </row>
    <row r="96" ht="11.25">
      <c r="A96" s="1059"/>
    </row>
    <row r="97" ht="11.25">
      <c r="A97" s="1059"/>
    </row>
    <row r="98" ht="11.25">
      <c r="A98" s="1059"/>
    </row>
    <row r="99" ht="11.25">
      <c r="A99" s="1059"/>
    </row>
    <row r="100" ht="11.25">
      <c r="A100" s="1059"/>
    </row>
    <row r="101" ht="11.25">
      <c r="A101" s="1059"/>
    </row>
    <row r="102" ht="11.25">
      <c r="A102" s="1059"/>
    </row>
    <row r="103" ht="11.25">
      <c r="A103" s="1059"/>
    </row>
    <row r="104" ht="11.25">
      <c r="A104" s="1059"/>
    </row>
    <row r="105" ht="11.25">
      <c r="A105" s="1059"/>
    </row>
    <row r="106" ht="11.25">
      <c r="A106" s="1059"/>
    </row>
    <row r="107" ht="11.25">
      <c r="A107" s="1059"/>
    </row>
    <row r="108" ht="11.25">
      <c r="A108" s="1059"/>
    </row>
    <row r="109" ht="11.25">
      <c r="A109" s="1059"/>
    </row>
    <row r="110" ht="11.25">
      <c r="A110" s="1059"/>
    </row>
    <row r="111" ht="11.25">
      <c r="A111" s="1059"/>
    </row>
    <row r="112" ht="11.25">
      <c r="A112" s="1059"/>
    </row>
    <row r="113" ht="11.25">
      <c r="A113" s="1059"/>
    </row>
    <row r="114" ht="11.25">
      <c r="A114" s="1059"/>
    </row>
    <row r="115" ht="11.25">
      <c r="A115" s="1059"/>
    </row>
    <row r="116" ht="11.25">
      <c r="A116" s="1059"/>
    </row>
    <row r="117" ht="11.25">
      <c r="A117" s="1059"/>
    </row>
    <row r="118" ht="11.25">
      <c r="A118" s="1059"/>
    </row>
    <row r="119" ht="11.25">
      <c r="A119" s="1059"/>
    </row>
    <row r="120" ht="11.25">
      <c r="A120" s="1059"/>
    </row>
    <row r="121" ht="11.25">
      <c r="A121" s="1059"/>
    </row>
    <row r="122" ht="11.25">
      <c r="A122" s="1059"/>
    </row>
    <row r="123" ht="11.25">
      <c r="A123" s="1059"/>
    </row>
    <row r="124" ht="11.25">
      <c r="A124" s="1059"/>
    </row>
    <row r="125" ht="11.25">
      <c r="A125" s="1059"/>
    </row>
    <row r="126" ht="11.25">
      <c r="A126" s="1059"/>
    </row>
    <row r="127" ht="11.25">
      <c r="A127" s="1059"/>
    </row>
    <row r="128" ht="11.25">
      <c r="A128" s="1059"/>
    </row>
    <row r="129" ht="11.25">
      <c r="A129" s="1059"/>
    </row>
    <row r="130" ht="11.25">
      <c r="A130" s="1059"/>
    </row>
    <row r="131" ht="11.25">
      <c r="A131" s="1059"/>
    </row>
    <row r="132" ht="11.25">
      <c r="A132" s="1059"/>
    </row>
    <row r="133" ht="11.25">
      <c r="A133" s="1059"/>
    </row>
    <row r="134" ht="11.25">
      <c r="A134" s="1059"/>
    </row>
    <row r="135" ht="11.25">
      <c r="A135" s="1059"/>
    </row>
    <row r="136" ht="11.25">
      <c r="A136" s="1059"/>
    </row>
    <row r="137" ht="11.25">
      <c r="A137" s="1059"/>
    </row>
    <row r="138" ht="11.25">
      <c r="A138" s="1059"/>
    </row>
    <row r="139" ht="11.25">
      <c r="A139" s="1059"/>
    </row>
    <row r="140" ht="11.25">
      <c r="A140" s="1059"/>
    </row>
  </sheetData>
  <sheetProtection/>
  <mergeCells count="23">
    <mergeCell ref="A11:N11"/>
    <mergeCell ref="B6:C6"/>
    <mergeCell ref="A4:C5"/>
    <mergeCell ref="D4:K4"/>
    <mergeCell ref="A6:A8"/>
    <mergeCell ref="A34:N34"/>
    <mergeCell ref="D5:D8"/>
    <mergeCell ref="I5:L5"/>
    <mergeCell ref="E5:H5"/>
    <mergeCell ref="G6:H6"/>
    <mergeCell ref="I6:J7"/>
    <mergeCell ref="K6:L6"/>
    <mergeCell ref="B7:B8"/>
    <mergeCell ref="E7:E8"/>
    <mergeCell ref="F7:F8"/>
    <mergeCell ref="A2:N2"/>
    <mergeCell ref="E6:F6"/>
    <mergeCell ref="H7:H8"/>
    <mergeCell ref="C7:C8"/>
    <mergeCell ref="K7:K8"/>
    <mergeCell ref="L7:L8"/>
    <mergeCell ref="M4:N8"/>
    <mergeCell ref="G7:G8"/>
  </mergeCells>
  <printOptions/>
  <pageMargins left="0.4724409448818898" right="0.3937007874015748" top="0.5118110236220472" bottom="0.5118110236220472"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Y65"/>
  <sheetViews>
    <sheetView workbookViewId="0" topLeftCell="A1">
      <selection activeCell="S26" sqref="S26"/>
    </sheetView>
  </sheetViews>
  <sheetFormatPr defaultColWidth="12" defaultRowHeight="11.25"/>
  <cols>
    <col min="1" max="1" width="3.16015625" style="1047" customWidth="1"/>
    <col min="2" max="3" width="1.0078125" style="1047" customWidth="1"/>
    <col min="4" max="4" width="29" style="1014" customWidth="1"/>
    <col min="5" max="5" width="1.0078125" style="1014" customWidth="1"/>
    <col min="6" max="7" width="8.33203125" style="1014" customWidth="1"/>
    <col min="8" max="11" width="9" style="1014" customWidth="1"/>
    <col min="12" max="13" width="8.5" style="1014" customWidth="1"/>
    <col min="14" max="14" width="7.33203125" style="1014" bestFit="1" customWidth="1"/>
    <col min="15" max="16384" width="13.33203125" style="1014" customWidth="1"/>
  </cols>
  <sheetData>
    <row r="1" spans="1:14" ht="12.75">
      <c r="A1" s="1011" t="s">
        <v>343</v>
      </c>
      <c r="B1" s="1012"/>
      <c r="C1" s="1012"/>
      <c r="D1" s="1013"/>
      <c r="E1" s="1013"/>
      <c r="F1" s="1013"/>
      <c r="G1" s="1013"/>
      <c r="H1" s="1013"/>
      <c r="I1" s="1013"/>
      <c r="J1" s="1013"/>
      <c r="K1" s="1013"/>
      <c r="L1" s="1013"/>
      <c r="M1" s="1013"/>
      <c r="N1" s="1013"/>
    </row>
    <row r="2" spans="1:15" ht="12.75">
      <c r="A2" s="1701" t="s">
        <v>323</v>
      </c>
      <c r="B2" s="1701"/>
      <c r="C2" s="1701"/>
      <c r="D2" s="1701"/>
      <c r="E2" s="1701"/>
      <c r="F2" s="1701"/>
      <c r="G2" s="1701"/>
      <c r="H2" s="1701"/>
      <c r="I2" s="1701"/>
      <c r="J2" s="1701"/>
      <c r="K2" s="1701"/>
      <c r="L2" s="1701"/>
      <c r="M2" s="1701"/>
      <c r="N2" s="1701"/>
      <c r="O2" s="1085"/>
    </row>
    <row r="3" spans="1:14" ht="9" customHeight="1">
      <c r="A3" s="1017"/>
      <c r="B3" s="1017"/>
      <c r="C3" s="1017"/>
      <c r="D3" s="1018"/>
      <c r="E3" s="1018"/>
      <c r="F3" s="1018"/>
      <c r="G3" s="1018"/>
      <c r="H3" s="1018"/>
      <c r="I3" s="1018"/>
      <c r="J3" s="1018"/>
      <c r="K3" s="1018"/>
      <c r="L3" s="1018"/>
      <c r="M3" s="1018"/>
      <c r="N3" s="1018"/>
    </row>
    <row r="4" spans="1:14" ht="18" customHeight="1">
      <c r="A4" s="1691" t="s">
        <v>276</v>
      </c>
      <c r="B4" s="1692"/>
      <c r="C4" s="1716" t="s">
        <v>864</v>
      </c>
      <c r="D4" s="1716"/>
      <c r="E4" s="1683"/>
      <c r="F4" s="1702" t="s">
        <v>277</v>
      </c>
      <c r="G4" s="1702" t="s">
        <v>403</v>
      </c>
      <c r="H4" s="1688" t="s">
        <v>404</v>
      </c>
      <c r="I4" s="1689"/>
      <c r="J4" s="1689"/>
      <c r="K4" s="1689"/>
      <c r="L4" s="1689"/>
      <c r="M4" s="1690"/>
      <c r="N4" s="1691" t="s">
        <v>278</v>
      </c>
    </row>
    <row r="5" spans="1:14" ht="15" customHeight="1">
      <c r="A5" s="1697"/>
      <c r="B5" s="1705"/>
      <c r="C5" s="1708"/>
      <c r="D5" s="1708"/>
      <c r="E5" s="1685"/>
      <c r="F5" s="1703"/>
      <c r="G5" s="1703"/>
      <c r="H5" s="1692" t="s">
        <v>447</v>
      </c>
      <c r="I5" s="1691" t="s">
        <v>279</v>
      </c>
      <c r="J5" s="1692"/>
      <c r="K5" s="1688" t="s">
        <v>456</v>
      </c>
      <c r="L5" s="1689"/>
      <c r="M5" s="1690"/>
      <c r="N5" s="1697"/>
    </row>
    <row r="6" spans="1:14" ht="21" customHeight="1">
      <c r="A6" s="1697"/>
      <c r="B6" s="1705"/>
      <c r="C6" s="1708"/>
      <c r="D6" s="1708"/>
      <c r="E6" s="1685"/>
      <c r="F6" s="1703"/>
      <c r="G6" s="1703"/>
      <c r="H6" s="1705"/>
      <c r="I6" s="1693"/>
      <c r="J6" s="1694"/>
      <c r="K6" s="1695" t="s">
        <v>445</v>
      </c>
      <c r="L6" s="1695" t="s">
        <v>280</v>
      </c>
      <c r="M6" s="1695" t="s">
        <v>429</v>
      </c>
      <c r="N6" s="1697"/>
    </row>
    <row r="7" spans="1:14" ht="24" customHeight="1">
      <c r="A7" s="1697"/>
      <c r="B7" s="1705"/>
      <c r="C7" s="1708"/>
      <c r="D7" s="1708"/>
      <c r="E7" s="1685"/>
      <c r="F7" s="1703"/>
      <c r="G7" s="1703"/>
      <c r="H7" s="1705"/>
      <c r="I7" s="1695" t="s">
        <v>281</v>
      </c>
      <c r="J7" s="1695" t="s">
        <v>282</v>
      </c>
      <c r="K7" s="1698"/>
      <c r="L7" s="1698"/>
      <c r="M7" s="1698"/>
      <c r="N7" s="1697"/>
    </row>
    <row r="8" spans="1:14" ht="24" customHeight="1">
      <c r="A8" s="1693"/>
      <c r="B8" s="1694"/>
      <c r="C8" s="1709"/>
      <c r="D8" s="1709"/>
      <c r="E8" s="1687"/>
      <c r="F8" s="1704"/>
      <c r="G8" s="1704"/>
      <c r="H8" s="1694"/>
      <c r="I8" s="1696"/>
      <c r="J8" s="1696"/>
      <c r="K8" s="1696"/>
      <c r="L8" s="1696"/>
      <c r="M8" s="1696"/>
      <c r="N8" s="1693"/>
    </row>
    <row r="9" spans="1:14" ht="11.25">
      <c r="A9" s="1021"/>
      <c r="B9" s="1021"/>
      <c r="C9" s="1021"/>
      <c r="D9" s="1022"/>
      <c r="E9" s="1022"/>
      <c r="F9" s="1022"/>
      <c r="G9" s="1022"/>
      <c r="H9" s="1019"/>
      <c r="I9" s="1019"/>
      <c r="J9" s="1019"/>
      <c r="K9" s="1019"/>
      <c r="L9" s="1019"/>
      <c r="M9" s="1019"/>
      <c r="N9" s="1019"/>
    </row>
    <row r="10" spans="1:14" ht="11.25">
      <c r="A10" s="1015"/>
      <c r="B10" s="1015"/>
      <c r="C10" s="1015"/>
      <c r="D10" s="1013"/>
      <c r="E10" s="1013"/>
      <c r="F10" s="1013"/>
      <c r="G10" s="1013"/>
      <c r="H10" s="1013"/>
      <c r="I10" s="1013"/>
      <c r="J10" s="1013"/>
      <c r="K10" s="1013"/>
      <c r="L10" s="1013"/>
      <c r="M10" s="1013"/>
      <c r="N10" s="1013"/>
    </row>
    <row r="11" spans="1:14" ht="12.75" customHeight="1">
      <c r="A11" s="1706" t="s">
        <v>451</v>
      </c>
      <c r="B11" s="1706"/>
      <c r="C11" s="1706"/>
      <c r="D11" s="1706"/>
      <c r="E11" s="1706"/>
      <c r="F11" s="1706"/>
      <c r="G11" s="1706"/>
      <c r="H11" s="1706"/>
      <c r="I11" s="1706"/>
      <c r="J11" s="1706"/>
      <c r="K11" s="1706"/>
      <c r="L11" s="1706"/>
      <c r="M11" s="1706"/>
      <c r="N11" s="1706"/>
    </row>
    <row r="12" spans="1:14" ht="12.75" customHeight="1">
      <c r="A12" s="1015"/>
      <c r="B12" s="1015"/>
      <c r="C12" s="1015"/>
      <c r="D12" s="1020"/>
      <c r="E12" s="1020"/>
      <c r="F12" s="1048"/>
      <c r="G12" s="1048"/>
      <c r="H12" s="1048"/>
      <c r="I12" s="1048"/>
      <c r="J12" s="1048"/>
      <c r="K12" s="1048"/>
      <c r="L12" s="1048"/>
      <c r="M12" s="1048"/>
      <c r="N12" s="1048"/>
    </row>
    <row r="13" spans="1:14" ht="11.25">
      <c r="A13" s="1015"/>
      <c r="B13" s="1015"/>
      <c r="C13" s="1080"/>
      <c r="D13" s="1081" t="s">
        <v>299</v>
      </c>
      <c r="E13" s="1066"/>
      <c r="F13" s="1065"/>
      <c r="G13" s="1065"/>
      <c r="H13" s="1065"/>
      <c r="I13" s="1065"/>
      <c r="J13" s="1065"/>
      <c r="K13" s="1065"/>
      <c r="L13" s="1065"/>
      <c r="M13" s="1065"/>
      <c r="N13" s="1013"/>
    </row>
    <row r="14" spans="1:14" ht="9" customHeight="1">
      <c r="A14" s="1015"/>
      <c r="B14" s="1015"/>
      <c r="C14" s="1080"/>
      <c r="D14" s="1082"/>
      <c r="E14" s="1066"/>
      <c r="F14" s="1065"/>
      <c r="G14" s="1065"/>
      <c r="H14" s="1065"/>
      <c r="I14" s="1065"/>
      <c r="J14" s="1065"/>
      <c r="K14" s="1065"/>
      <c r="L14" s="1065"/>
      <c r="M14" s="1065"/>
      <c r="N14" s="1013"/>
    </row>
    <row r="15" spans="1:14" ht="12" customHeight="1">
      <c r="A15" s="1015">
        <v>1</v>
      </c>
      <c r="B15" s="1015"/>
      <c r="C15" s="1080"/>
      <c r="D15" s="1083" t="s">
        <v>344</v>
      </c>
      <c r="E15" s="1066"/>
      <c r="F15" s="1026">
        <v>14</v>
      </c>
      <c r="G15" s="1026">
        <v>141</v>
      </c>
      <c r="H15" s="1027">
        <f>SUM(I15:J15)</f>
        <v>2895</v>
      </c>
      <c r="I15" s="1026">
        <v>2045</v>
      </c>
      <c r="J15" s="1026">
        <v>850</v>
      </c>
      <c r="K15" s="1026">
        <v>1505</v>
      </c>
      <c r="L15" s="1026">
        <v>242</v>
      </c>
      <c r="M15" s="1026">
        <v>516</v>
      </c>
      <c r="N15" s="1028">
        <f>H15/G15</f>
        <v>20.53191489361702</v>
      </c>
    </row>
    <row r="16" spans="1:14" ht="12" customHeight="1">
      <c r="A16" s="1015">
        <v>2</v>
      </c>
      <c r="B16" s="1015"/>
      <c r="C16" s="1080"/>
      <c r="D16" s="1083" t="s">
        <v>345</v>
      </c>
      <c r="E16" s="1066"/>
      <c r="F16" s="1026">
        <v>14</v>
      </c>
      <c r="G16" s="1026">
        <v>139</v>
      </c>
      <c r="H16" s="1027">
        <f>SUM(I16:J16)</f>
        <v>2985</v>
      </c>
      <c r="I16" s="1026">
        <v>2050</v>
      </c>
      <c r="J16" s="1026">
        <v>935</v>
      </c>
      <c r="K16" s="1026">
        <v>1553</v>
      </c>
      <c r="L16" s="1026">
        <v>244</v>
      </c>
      <c r="M16" s="1026">
        <v>470</v>
      </c>
      <c r="N16" s="1028">
        <f>H16/G16</f>
        <v>21.47482014388489</v>
      </c>
    </row>
    <row r="17" spans="1:14" ht="12" customHeight="1">
      <c r="A17" s="1015">
        <v>3</v>
      </c>
      <c r="B17" s="1015"/>
      <c r="C17" s="1080"/>
      <c r="D17" s="1083" t="s">
        <v>346</v>
      </c>
      <c r="E17" s="1066"/>
      <c r="F17" s="1026">
        <v>10</v>
      </c>
      <c r="G17" s="1026">
        <v>84</v>
      </c>
      <c r="H17" s="1027">
        <f>SUM(I17:J17)</f>
        <v>1859</v>
      </c>
      <c r="I17" s="1026">
        <v>1235</v>
      </c>
      <c r="J17" s="1026">
        <v>624</v>
      </c>
      <c r="K17" s="1026">
        <v>991</v>
      </c>
      <c r="L17" s="1026">
        <v>98</v>
      </c>
      <c r="M17" s="1026">
        <v>267</v>
      </c>
      <c r="N17" s="1028">
        <f>H17/G17</f>
        <v>22.13095238095238</v>
      </c>
    </row>
    <row r="18" spans="1:14" ht="12" customHeight="1">
      <c r="A18" s="1015">
        <v>4</v>
      </c>
      <c r="B18" s="1015"/>
      <c r="C18" s="1080"/>
      <c r="D18" s="1083" t="s">
        <v>347</v>
      </c>
      <c r="E18" s="1066"/>
      <c r="F18" s="1026">
        <v>12</v>
      </c>
      <c r="G18" s="1026">
        <v>125</v>
      </c>
      <c r="H18" s="1027">
        <f>SUM(I18:J18)</f>
        <v>2651</v>
      </c>
      <c r="I18" s="1026">
        <v>1563</v>
      </c>
      <c r="J18" s="1026">
        <v>1088</v>
      </c>
      <c r="K18" s="1026">
        <v>1362</v>
      </c>
      <c r="L18" s="1026">
        <v>304</v>
      </c>
      <c r="M18" s="1026">
        <v>344</v>
      </c>
      <c r="N18" s="1028">
        <f>H18/G18</f>
        <v>21.208</v>
      </c>
    </row>
    <row r="19" spans="1:14" s="1013" customFormat="1" ht="12" customHeight="1">
      <c r="A19" s="1015"/>
      <c r="B19" s="1015"/>
      <c r="C19" s="1080"/>
      <c r="D19" s="1037"/>
      <c r="F19" s="1027"/>
      <c r="G19" s="1027"/>
      <c r="H19" s="1027"/>
      <c r="I19" s="1027"/>
      <c r="J19" s="1027"/>
      <c r="K19" s="1027"/>
      <c r="L19" s="1027"/>
      <c r="M19" s="1027"/>
      <c r="N19" s="1028"/>
    </row>
    <row r="20" spans="1:13" s="1013" customFormat="1" ht="12" customHeight="1">
      <c r="A20" s="1015"/>
      <c r="B20" s="1015"/>
      <c r="C20" s="1080"/>
      <c r="D20" s="1081" t="s">
        <v>566</v>
      </c>
      <c r="E20" s="1066"/>
      <c r="F20" s="1065"/>
      <c r="G20" s="1065"/>
      <c r="H20" s="1027"/>
      <c r="I20" s="1065"/>
      <c r="J20" s="1065"/>
      <c r="K20" s="1065"/>
      <c r="L20" s="1065"/>
      <c r="M20" s="1065"/>
    </row>
    <row r="21" spans="1:13" s="1013" customFormat="1" ht="9" customHeight="1">
      <c r="A21" s="1015"/>
      <c r="B21" s="1015"/>
      <c r="C21" s="1080"/>
      <c r="D21" s="1082"/>
      <c r="E21" s="1066"/>
      <c r="F21" s="1065"/>
      <c r="G21" s="1065"/>
      <c r="H21" s="1027"/>
      <c r="I21" s="1065"/>
      <c r="J21" s="1065"/>
      <c r="K21" s="1065"/>
      <c r="L21" s="1065"/>
      <c r="M21" s="1065"/>
    </row>
    <row r="22" spans="1:14" ht="12" customHeight="1">
      <c r="A22" s="1015">
        <v>5</v>
      </c>
      <c r="B22" s="1015"/>
      <c r="C22" s="1080"/>
      <c r="D22" s="1083" t="s">
        <v>344</v>
      </c>
      <c r="E22" s="1066"/>
      <c r="F22" s="1026">
        <v>43</v>
      </c>
      <c r="G22" s="1026">
        <v>386</v>
      </c>
      <c r="H22" s="1027">
        <f aca="true" t="shared" si="0" ref="H22:H30">SUM(I22:J22)</f>
        <v>8167</v>
      </c>
      <c r="I22" s="1026">
        <v>5577</v>
      </c>
      <c r="J22" s="1026">
        <v>2590</v>
      </c>
      <c r="K22" s="1026">
        <v>4238</v>
      </c>
      <c r="L22" s="1026">
        <v>131</v>
      </c>
      <c r="M22" s="1026">
        <v>1289</v>
      </c>
      <c r="N22" s="1028">
        <f aca="true" t="shared" si="1" ref="N22:N30">H22/G22</f>
        <v>21.1580310880829</v>
      </c>
    </row>
    <row r="23" spans="1:14" ht="12" customHeight="1">
      <c r="A23" s="1015">
        <v>6</v>
      </c>
      <c r="B23" s="1015"/>
      <c r="C23" s="1080"/>
      <c r="D23" s="1083" t="s">
        <v>345</v>
      </c>
      <c r="E23" s="1066"/>
      <c r="F23" s="1026">
        <v>30</v>
      </c>
      <c r="G23" s="1026">
        <v>260</v>
      </c>
      <c r="H23" s="1027">
        <f t="shared" si="0"/>
        <v>5517</v>
      </c>
      <c r="I23" s="1026">
        <v>3898</v>
      </c>
      <c r="J23" s="1026">
        <v>1619</v>
      </c>
      <c r="K23" s="1026">
        <v>2804</v>
      </c>
      <c r="L23" s="1026">
        <v>122</v>
      </c>
      <c r="M23" s="1026">
        <v>860</v>
      </c>
      <c r="N23" s="1028">
        <f t="shared" si="1"/>
        <v>21.21923076923077</v>
      </c>
    </row>
    <row r="24" spans="1:14" ht="12" customHeight="1">
      <c r="A24" s="1015">
        <v>7</v>
      </c>
      <c r="B24" s="1015"/>
      <c r="C24" s="1080"/>
      <c r="D24" s="1083" t="s">
        <v>346</v>
      </c>
      <c r="E24" s="1066"/>
      <c r="F24" s="1026">
        <v>21</v>
      </c>
      <c r="G24" s="1026">
        <v>217</v>
      </c>
      <c r="H24" s="1027">
        <f t="shared" si="0"/>
        <v>4517</v>
      </c>
      <c r="I24" s="1026">
        <v>3008</v>
      </c>
      <c r="J24" s="1026">
        <v>1509</v>
      </c>
      <c r="K24" s="1026">
        <v>2397</v>
      </c>
      <c r="L24" s="1026">
        <v>135</v>
      </c>
      <c r="M24" s="1026">
        <v>697</v>
      </c>
      <c r="N24" s="1028">
        <f t="shared" si="1"/>
        <v>20.81566820276498</v>
      </c>
    </row>
    <row r="25" spans="1:14" ht="12" customHeight="1">
      <c r="A25" s="1015">
        <v>8</v>
      </c>
      <c r="B25" s="1015"/>
      <c r="C25" s="1080"/>
      <c r="D25" s="1083" t="s">
        <v>348</v>
      </c>
      <c r="E25" s="1066"/>
      <c r="F25" s="1026">
        <v>38</v>
      </c>
      <c r="G25" s="1026">
        <v>320</v>
      </c>
      <c r="H25" s="1027">
        <f t="shared" si="0"/>
        <v>6512</v>
      </c>
      <c r="I25" s="1026">
        <v>4353</v>
      </c>
      <c r="J25" s="1026">
        <v>2159</v>
      </c>
      <c r="K25" s="1026">
        <v>3339</v>
      </c>
      <c r="L25" s="1026">
        <v>308</v>
      </c>
      <c r="M25" s="1026">
        <v>923</v>
      </c>
      <c r="N25" s="1028">
        <f t="shared" si="1"/>
        <v>20.35</v>
      </c>
    </row>
    <row r="26" spans="1:14" ht="12" customHeight="1">
      <c r="A26" s="1015">
        <v>9</v>
      </c>
      <c r="B26" s="1015"/>
      <c r="C26" s="1080"/>
      <c r="D26" s="1083" t="s">
        <v>347</v>
      </c>
      <c r="E26" s="1066"/>
      <c r="F26" s="1026">
        <v>26</v>
      </c>
      <c r="G26" s="1026">
        <v>237</v>
      </c>
      <c r="H26" s="1027">
        <f t="shared" si="0"/>
        <v>4959</v>
      </c>
      <c r="I26" s="1026">
        <v>3183</v>
      </c>
      <c r="J26" s="1026">
        <v>1776</v>
      </c>
      <c r="K26" s="1026">
        <v>2578</v>
      </c>
      <c r="L26" s="1026">
        <v>224</v>
      </c>
      <c r="M26" s="1026">
        <v>665</v>
      </c>
      <c r="N26" s="1028">
        <f t="shared" si="1"/>
        <v>20.924050632911392</v>
      </c>
    </row>
    <row r="27" spans="1:14" ht="12" customHeight="1">
      <c r="A27" s="1015">
        <v>10</v>
      </c>
      <c r="B27" s="1015"/>
      <c r="C27" s="1080"/>
      <c r="D27" s="1083" t="s">
        <v>349</v>
      </c>
      <c r="E27" s="1066"/>
      <c r="F27" s="1026">
        <v>22</v>
      </c>
      <c r="G27" s="1026">
        <v>179</v>
      </c>
      <c r="H27" s="1027">
        <f t="shared" si="0"/>
        <v>3682</v>
      </c>
      <c r="I27" s="1026">
        <v>2405</v>
      </c>
      <c r="J27" s="1026">
        <v>1277</v>
      </c>
      <c r="K27" s="1026">
        <v>1874</v>
      </c>
      <c r="L27" s="1026">
        <v>122</v>
      </c>
      <c r="M27" s="1026">
        <v>537</v>
      </c>
      <c r="N27" s="1028">
        <f t="shared" si="1"/>
        <v>20.56983240223464</v>
      </c>
    </row>
    <row r="28" spans="1:14" ht="12" customHeight="1">
      <c r="A28" s="1015">
        <v>11</v>
      </c>
      <c r="B28" s="1015"/>
      <c r="C28" s="1080"/>
      <c r="D28" s="1083" t="s">
        <v>350</v>
      </c>
      <c r="E28" s="1066"/>
      <c r="F28" s="1026">
        <v>24</v>
      </c>
      <c r="G28" s="1026">
        <v>180</v>
      </c>
      <c r="H28" s="1027">
        <f t="shared" si="0"/>
        <v>3615</v>
      </c>
      <c r="I28" s="1026">
        <v>2393</v>
      </c>
      <c r="J28" s="1026">
        <v>1222</v>
      </c>
      <c r="K28" s="1026">
        <v>1916</v>
      </c>
      <c r="L28" s="1026">
        <v>84</v>
      </c>
      <c r="M28" s="1026">
        <v>546</v>
      </c>
      <c r="N28" s="1028">
        <f t="shared" si="1"/>
        <v>20.083333333333332</v>
      </c>
    </row>
    <row r="29" spans="1:14" ht="12" customHeight="1">
      <c r="A29" s="1015">
        <v>12</v>
      </c>
      <c r="B29" s="1015"/>
      <c r="C29" s="1080"/>
      <c r="D29" s="1083" t="s">
        <v>351</v>
      </c>
      <c r="E29" s="1066"/>
      <c r="F29" s="1026">
        <v>18</v>
      </c>
      <c r="G29" s="1026">
        <v>174</v>
      </c>
      <c r="H29" s="1027">
        <f t="shared" si="0"/>
        <v>3539</v>
      </c>
      <c r="I29" s="1026">
        <v>2282</v>
      </c>
      <c r="J29" s="1026">
        <v>1257</v>
      </c>
      <c r="K29" s="1026">
        <v>1820</v>
      </c>
      <c r="L29" s="1026">
        <v>102</v>
      </c>
      <c r="M29" s="1026">
        <v>522</v>
      </c>
      <c r="N29" s="1028">
        <f t="shared" si="1"/>
        <v>20.339080459770116</v>
      </c>
    </row>
    <row r="30" spans="1:14" ht="12" customHeight="1">
      <c r="A30" s="1015">
        <v>13</v>
      </c>
      <c r="B30" s="1015"/>
      <c r="C30" s="1080"/>
      <c r="D30" s="1083" t="s">
        <v>352</v>
      </c>
      <c r="E30" s="1066"/>
      <c r="F30" s="1026">
        <v>23</v>
      </c>
      <c r="G30" s="1026">
        <v>177</v>
      </c>
      <c r="H30" s="1027">
        <f t="shared" si="0"/>
        <v>3795</v>
      </c>
      <c r="I30" s="1026">
        <v>2418</v>
      </c>
      <c r="J30" s="1026">
        <v>1377</v>
      </c>
      <c r="K30" s="1026">
        <v>1945</v>
      </c>
      <c r="L30" s="1026">
        <v>253</v>
      </c>
      <c r="M30" s="1026">
        <v>512</v>
      </c>
      <c r="N30" s="1028">
        <f t="shared" si="1"/>
        <v>21.440677966101696</v>
      </c>
    </row>
    <row r="31" spans="1:14" s="1013" customFormat="1" ht="12" customHeight="1">
      <c r="A31" s="1015"/>
      <c r="B31" s="1015"/>
      <c r="C31" s="1080"/>
      <c r="D31" s="1037"/>
      <c r="E31" s="1066"/>
      <c r="F31" s="1027"/>
      <c r="G31" s="1027"/>
      <c r="H31" s="1027"/>
      <c r="I31" s="1027"/>
      <c r="J31" s="1027"/>
      <c r="K31" s="1027"/>
      <c r="L31" s="1027"/>
      <c r="M31" s="1027"/>
      <c r="N31" s="1028"/>
    </row>
    <row r="32" spans="1:14" s="1013" customFormat="1" ht="12" customHeight="1">
      <c r="A32" s="1015">
        <v>14</v>
      </c>
      <c r="B32" s="1015"/>
      <c r="C32" s="1080"/>
      <c r="D32" s="1084" t="s">
        <v>451</v>
      </c>
      <c r="E32" s="1086"/>
      <c r="F32" s="1035">
        <f aca="true" t="shared" si="2" ref="F32:M32">SUM(F15:F30)</f>
        <v>295</v>
      </c>
      <c r="G32" s="1035">
        <f t="shared" si="2"/>
        <v>2619</v>
      </c>
      <c r="H32" s="1035">
        <f t="shared" si="2"/>
        <v>54693</v>
      </c>
      <c r="I32" s="1035">
        <f t="shared" si="2"/>
        <v>36410</v>
      </c>
      <c r="J32" s="1035">
        <f t="shared" si="2"/>
        <v>18283</v>
      </c>
      <c r="K32" s="1035">
        <f t="shared" si="2"/>
        <v>28322</v>
      </c>
      <c r="L32" s="1035">
        <f t="shared" si="2"/>
        <v>2369</v>
      </c>
      <c r="M32" s="1035">
        <f t="shared" si="2"/>
        <v>8148</v>
      </c>
      <c r="N32" s="1036">
        <f>H32/G32</f>
        <v>20.883161512027492</v>
      </c>
    </row>
    <row r="33" spans="1:14" s="1013" customFormat="1" ht="12" customHeight="1">
      <c r="A33" s="1015"/>
      <c r="B33" s="1015"/>
      <c r="C33" s="1015"/>
      <c r="F33" s="1029"/>
      <c r="G33" s="1029"/>
      <c r="H33" s="1029"/>
      <c r="I33" s="1029"/>
      <c r="J33" s="1029"/>
      <c r="K33" s="1029"/>
      <c r="L33" s="1029"/>
      <c r="M33" s="1029"/>
      <c r="N33" s="1028"/>
    </row>
    <row r="34" spans="1:14" s="1013" customFormat="1" ht="12" customHeight="1">
      <c r="A34" s="1015"/>
      <c r="B34" s="1015"/>
      <c r="C34" s="1015"/>
      <c r="F34" s="1029"/>
      <c r="G34" s="1029"/>
      <c r="H34" s="1029"/>
      <c r="I34" s="1029"/>
      <c r="J34" s="1029"/>
      <c r="K34" s="1029"/>
      <c r="L34" s="1029"/>
      <c r="M34" s="1029"/>
      <c r="N34" s="1028"/>
    </row>
    <row r="35" spans="1:14" s="1013" customFormat="1" ht="12" customHeight="1">
      <c r="A35" s="1717" t="s">
        <v>452</v>
      </c>
      <c r="B35" s="1717"/>
      <c r="C35" s="1717"/>
      <c r="D35" s="1717"/>
      <c r="E35" s="1717"/>
      <c r="F35" s="1717"/>
      <c r="G35" s="1717"/>
      <c r="H35" s="1717"/>
      <c r="I35" s="1717"/>
      <c r="J35" s="1717"/>
      <c r="K35" s="1717"/>
      <c r="L35" s="1717"/>
      <c r="M35" s="1717"/>
      <c r="N35" s="1717"/>
    </row>
    <row r="36" spans="1:14" s="1013" customFormat="1" ht="12" customHeight="1">
      <c r="A36" s="1015"/>
      <c r="B36" s="1015"/>
      <c r="C36" s="1015"/>
      <c r="F36" s="1029"/>
      <c r="G36" s="1029"/>
      <c r="H36" s="1029"/>
      <c r="I36" s="1029"/>
      <c r="J36" s="1029"/>
      <c r="K36" s="1029"/>
      <c r="L36" s="1029"/>
      <c r="M36" s="1029"/>
      <c r="N36" s="1028"/>
    </row>
    <row r="37" spans="1:14" s="1013" customFormat="1" ht="12" customHeight="1">
      <c r="A37" s="1015"/>
      <c r="B37" s="1015"/>
      <c r="C37" s="1080"/>
      <c r="D37" s="1081" t="s">
        <v>299</v>
      </c>
      <c r="E37" s="1066"/>
      <c r="F37" s="1027"/>
      <c r="G37" s="1027"/>
      <c r="H37" s="1027"/>
      <c r="I37" s="1027"/>
      <c r="J37" s="1027"/>
      <c r="K37" s="1027"/>
      <c r="L37" s="1027"/>
      <c r="M37" s="1027"/>
      <c r="N37" s="1028"/>
    </row>
    <row r="38" spans="1:14" s="1013" customFormat="1" ht="9" customHeight="1">
      <c r="A38" s="1015"/>
      <c r="B38" s="1015"/>
      <c r="C38" s="1080"/>
      <c r="D38" s="1082"/>
      <c r="E38" s="1066"/>
      <c r="F38" s="1027"/>
      <c r="G38" s="1027"/>
      <c r="H38" s="1027"/>
      <c r="I38" s="1027"/>
      <c r="J38" s="1027"/>
      <c r="K38" s="1027"/>
      <c r="L38" s="1027"/>
      <c r="M38" s="1027"/>
      <c r="N38" s="1028"/>
    </row>
    <row r="39" spans="1:14" ht="12" customHeight="1">
      <c r="A39" s="1015">
        <v>15</v>
      </c>
      <c r="B39" s="1015"/>
      <c r="C39" s="1080"/>
      <c r="D39" s="1083" t="s">
        <v>353</v>
      </c>
      <c r="E39" s="1066"/>
      <c r="F39" s="1026">
        <v>13</v>
      </c>
      <c r="G39" s="1026">
        <v>102</v>
      </c>
      <c r="H39" s="1027">
        <f>SUM(I39:J39)</f>
        <v>2136</v>
      </c>
      <c r="I39" s="1026">
        <v>1294</v>
      </c>
      <c r="J39" s="1026">
        <v>842</v>
      </c>
      <c r="K39" s="1026">
        <v>1098</v>
      </c>
      <c r="L39" s="1026">
        <v>141</v>
      </c>
      <c r="M39" s="1026">
        <v>287</v>
      </c>
      <c r="N39" s="1028">
        <f>H39/G39</f>
        <v>20.941176470588236</v>
      </c>
    </row>
    <row r="40" spans="1:14" ht="12" customHeight="1">
      <c r="A40" s="1015">
        <v>16</v>
      </c>
      <c r="B40" s="1015"/>
      <c r="C40" s="1080"/>
      <c r="D40" s="1083" t="s">
        <v>563</v>
      </c>
      <c r="E40" s="1066"/>
      <c r="F40" s="1026">
        <v>20</v>
      </c>
      <c r="G40" s="1026">
        <v>236</v>
      </c>
      <c r="H40" s="1027">
        <f>SUM(I40:J40)</f>
        <v>5161</v>
      </c>
      <c r="I40" s="1026">
        <v>3638</v>
      </c>
      <c r="J40" s="1026">
        <v>1523</v>
      </c>
      <c r="K40" s="1026">
        <v>2626</v>
      </c>
      <c r="L40" s="1026">
        <v>766</v>
      </c>
      <c r="M40" s="1026">
        <v>837</v>
      </c>
      <c r="N40" s="1028">
        <f>H40/G40</f>
        <v>21.86864406779661</v>
      </c>
    </row>
    <row r="41" spans="1:14" ht="12" customHeight="1">
      <c r="A41" s="1015">
        <v>17</v>
      </c>
      <c r="B41" s="1015"/>
      <c r="C41" s="1080"/>
      <c r="D41" s="1083" t="s">
        <v>564</v>
      </c>
      <c r="E41" s="1066"/>
      <c r="F41" s="1026">
        <v>23</v>
      </c>
      <c r="G41" s="1026">
        <v>273</v>
      </c>
      <c r="H41" s="1027">
        <f>SUM(I41:J41)</f>
        <v>5728</v>
      </c>
      <c r="I41" s="1026">
        <v>3679</v>
      </c>
      <c r="J41" s="1026">
        <v>2049</v>
      </c>
      <c r="K41" s="1026">
        <v>2999</v>
      </c>
      <c r="L41" s="1026">
        <v>1097</v>
      </c>
      <c r="M41" s="1026">
        <v>846</v>
      </c>
      <c r="N41" s="1028">
        <f>H41/G41</f>
        <v>20.98168498168498</v>
      </c>
    </row>
    <row r="42" spans="1:14" ht="12" customHeight="1">
      <c r="A42" s="1015">
        <v>18</v>
      </c>
      <c r="B42" s="1015"/>
      <c r="C42" s="1080"/>
      <c r="D42" s="1083" t="s">
        <v>558</v>
      </c>
      <c r="E42" s="1066"/>
      <c r="F42" s="1026">
        <v>76</v>
      </c>
      <c r="G42" s="1026">
        <v>1109</v>
      </c>
      <c r="H42" s="1027">
        <f>SUM(I42:J42)</f>
        <v>23497</v>
      </c>
      <c r="I42" s="1026">
        <v>15491</v>
      </c>
      <c r="J42" s="1026">
        <v>8006</v>
      </c>
      <c r="K42" s="1026">
        <v>12138</v>
      </c>
      <c r="L42" s="1026">
        <v>5262</v>
      </c>
      <c r="M42" s="1026">
        <v>3640</v>
      </c>
      <c r="N42" s="1028">
        <f>H42/G42</f>
        <v>21.18755635707845</v>
      </c>
    </row>
    <row r="43" spans="1:14" ht="12" customHeight="1">
      <c r="A43" s="1015">
        <v>19</v>
      </c>
      <c r="B43" s="1015"/>
      <c r="C43" s="1080"/>
      <c r="D43" s="1083" t="s">
        <v>354</v>
      </c>
      <c r="E43" s="1066"/>
      <c r="F43" s="1026">
        <v>6</v>
      </c>
      <c r="G43" s="1026">
        <v>88</v>
      </c>
      <c r="H43" s="1027">
        <f>SUM(I43:J43)</f>
        <v>2024</v>
      </c>
      <c r="I43" s="1026">
        <v>1287</v>
      </c>
      <c r="J43" s="1026">
        <v>737</v>
      </c>
      <c r="K43" s="1026">
        <v>1066</v>
      </c>
      <c r="L43" s="1026">
        <v>187</v>
      </c>
      <c r="M43" s="1026">
        <v>313</v>
      </c>
      <c r="N43" s="1028">
        <f>H43/G43</f>
        <v>23</v>
      </c>
    </row>
    <row r="44" spans="1:14" s="1013" customFormat="1" ht="12" customHeight="1">
      <c r="A44" s="1015"/>
      <c r="B44" s="1015"/>
      <c r="C44" s="1080"/>
      <c r="D44" s="1037"/>
      <c r="F44" s="1027"/>
      <c r="G44" s="1027"/>
      <c r="H44" s="1027"/>
      <c r="I44" s="1027"/>
      <c r="J44" s="1027"/>
      <c r="K44" s="1027"/>
      <c r="L44" s="1027"/>
      <c r="M44" s="1027"/>
      <c r="N44" s="1028"/>
    </row>
    <row r="45" spans="1:14" s="1013" customFormat="1" ht="12" customHeight="1">
      <c r="A45" s="1015"/>
      <c r="B45" s="1015"/>
      <c r="C45" s="1080"/>
      <c r="D45" s="1081" t="s">
        <v>566</v>
      </c>
      <c r="E45" s="1066"/>
      <c r="F45" s="1027"/>
      <c r="G45" s="1027"/>
      <c r="H45" s="1027"/>
      <c r="I45" s="1027"/>
      <c r="J45" s="1027"/>
      <c r="K45" s="1027"/>
      <c r="L45" s="1027"/>
      <c r="M45" s="1027"/>
      <c r="N45" s="1028"/>
    </row>
    <row r="46" spans="1:13" s="1013" customFormat="1" ht="9" customHeight="1">
      <c r="A46" s="1015"/>
      <c r="B46" s="1015"/>
      <c r="C46" s="1080"/>
      <c r="D46" s="1082"/>
      <c r="E46" s="1066"/>
      <c r="F46" s="1027"/>
      <c r="G46" s="1027"/>
      <c r="H46" s="1027"/>
      <c r="I46" s="1027"/>
      <c r="J46" s="1027"/>
      <c r="K46" s="1027"/>
      <c r="L46" s="1027"/>
      <c r="M46" s="1027"/>
    </row>
    <row r="47" spans="1:14" ht="12" customHeight="1">
      <c r="A47" s="1015">
        <v>20</v>
      </c>
      <c r="B47" s="1015"/>
      <c r="C47" s="1080"/>
      <c r="D47" s="1083" t="s">
        <v>353</v>
      </c>
      <c r="E47" s="1066"/>
      <c r="F47" s="1026">
        <v>66</v>
      </c>
      <c r="G47" s="1026">
        <v>502</v>
      </c>
      <c r="H47" s="1027">
        <f aca="true" t="shared" si="3" ref="H47:H53">SUM(I47:J47)</f>
        <v>10311</v>
      </c>
      <c r="I47" s="1026">
        <v>6690</v>
      </c>
      <c r="J47" s="1026">
        <v>3621</v>
      </c>
      <c r="K47" s="1026">
        <v>5521</v>
      </c>
      <c r="L47" s="1026">
        <v>493</v>
      </c>
      <c r="M47" s="1026">
        <v>1512</v>
      </c>
      <c r="N47" s="1028">
        <f aca="true" t="shared" si="4" ref="N47:N53">H47/G47</f>
        <v>20.5398406374502</v>
      </c>
    </row>
    <row r="48" spans="1:14" ht="12" customHeight="1">
      <c r="A48" s="1015">
        <v>21</v>
      </c>
      <c r="B48" s="1015"/>
      <c r="C48" s="1080"/>
      <c r="D48" s="1083" t="s">
        <v>355</v>
      </c>
      <c r="E48" s="1066"/>
      <c r="F48" s="1026">
        <v>35</v>
      </c>
      <c r="G48" s="1026">
        <v>306</v>
      </c>
      <c r="H48" s="1027">
        <f t="shared" si="3"/>
        <v>6509</v>
      </c>
      <c r="I48" s="1026">
        <v>4625</v>
      </c>
      <c r="J48" s="1026">
        <v>1884</v>
      </c>
      <c r="K48" s="1026">
        <v>3365</v>
      </c>
      <c r="L48" s="1026">
        <v>285</v>
      </c>
      <c r="M48" s="1026">
        <v>1033</v>
      </c>
      <c r="N48" s="1028">
        <f t="shared" si="4"/>
        <v>21.27124183006536</v>
      </c>
    </row>
    <row r="49" spans="1:14" ht="12" customHeight="1">
      <c r="A49" s="1015">
        <v>22</v>
      </c>
      <c r="B49" s="1015"/>
      <c r="C49" s="1080"/>
      <c r="D49" s="1083" t="s">
        <v>564</v>
      </c>
      <c r="E49" s="1066"/>
      <c r="F49" s="1026">
        <v>21</v>
      </c>
      <c r="G49" s="1026">
        <v>239</v>
      </c>
      <c r="H49" s="1027">
        <f t="shared" si="3"/>
        <v>5318</v>
      </c>
      <c r="I49" s="1026">
        <v>3757</v>
      </c>
      <c r="J49" s="1026">
        <v>1561</v>
      </c>
      <c r="K49" s="1026">
        <v>2676</v>
      </c>
      <c r="L49" s="1026">
        <v>217</v>
      </c>
      <c r="M49" s="1026">
        <v>862</v>
      </c>
      <c r="N49" s="1028">
        <f t="shared" si="4"/>
        <v>22.251046025104603</v>
      </c>
    </row>
    <row r="50" spans="1:14" ht="12" customHeight="1">
      <c r="A50" s="1015">
        <v>23</v>
      </c>
      <c r="B50" s="1015"/>
      <c r="C50" s="1080"/>
      <c r="D50" s="1083" t="s">
        <v>356</v>
      </c>
      <c r="E50" s="1066"/>
      <c r="F50" s="1026">
        <v>31</v>
      </c>
      <c r="G50" s="1026">
        <v>255</v>
      </c>
      <c r="H50" s="1027">
        <f t="shared" si="3"/>
        <v>5482</v>
      </c>
      <c r="I50" s="1026">
        <v>3540</v>
      </c>
      <c r="J50" s="1026">
        <v>1942</v>
      </c>
      <c r="K50" s="1026">
        <v>2855</v>
      </c>
      <c r="L50" s="1026">
        <v>156</v>
      </c>
      <c r="M50" s="1026">
        <v>774</v>
      </c>
      <c r="N50" s="1028">
        <f t="shared" si="4"/>
        <v>21.498039215686273</v>
      </c>
    </row>
    <row r="51" spans="1:14" ht="12" customHeight="1">
      <c r="A51" s="1015">
        <v>24</v>
      </c>
      <c r="B51" s="1015"/>
      <c r="C51" s="1080"/>
      <c r="D51" s="1083" t="s">
        <v>357</v>
      </c>
      <c r="E51" s="1066"/>
      <c r="F51" s="1026">
        <v>39</v>
      </c>
      <c r="G51" s="1026">
        <v>390</v>
      </c>
      <c r="H51" s="1027">
        <f t="shared" si="3"/>
        <v>8646</v>
      </c>
      <c r="I51" s="1026">
        <v>5836</v>
      </c>
      <c r="J51" s="1026">
        <v>2810</v>
      </c>
      <c r="K51" s="1026">
        <v>4490</v>
      </c>
      <c r="L51" s="1026">
        <v>588</v>
      </c>
      <c r="M51" s="1026">
        <v>1373</v>
      </c>
      <c r="N51" s="1028">
        <f t="shared" si="4"/>
        <v>22.16923076923077</v>
      </c>
    </row>
    <row r="52" spans="1:14" ht="12" customHeight="1">
      <c r="A52" s="1015">
        <v>25</v>
      </c>
      <c r="B52" s="1015"/>
      <c r="C52" s="1080"/>
      <c r="D52" s="1083" t="s">
        <v>358</v>
      </c>
      <c r="E52" s="1066"/>
      <c r="F52" s="1026">
        <v>36</v>
      </c>
      <c r="G52" s="1026">
        <v>304</v>
      </c>
      <c r="H52" s="1027">
        <f t="shared" si="3"/>
        <v>6589</v>
      </c>
      <c r="I52" s="1026">
        <v>4486</v>
      </c>
      <c r="J52" s="1026">
        <v>2103</v>
      </c>
      <c r="K52" s="1026">
        <v>3441</v>
      </c>
      <c r="L52" s="1026">
        <v>270</v>
      </c>
      <c r="M52" s="1026">
        <v>950</v>
      </c>
      <c r="N52" s="1028">
        <f t="shared" si="4"/>
        <v>21.674342105263158</v>
      </c>
    </row>
    <row r="53" spans="1:14" ht="12" customHeight="1">
      <c r="A53" s="1015">
        <v>26</v>
      </c>
      <c r="B53" s="1015"/>
      <c r="C53" s="1080"/>
      <c r="D53" s="1083" t="s">
        <v>359</v>
      </c>
      <c r="E53" s="1066"/>
      <c r="F53" s="1026">
        <v>24</v>
      </c>
      <c r="G53" s="1026">
        <v>254</v>
      </c>
      <c r="H53" s="1027">
        <f t="shared" si="3"/>
        <v>5416</v>
      </c>
      <c r="I53" s="1026">
        <v>3515</v>
      </c>
      <c r="J53" s="1026">
        <v>1901</v>
      </c>
      <c r="K53" s="1026">
        <v>2872</v>
      </c>
      <c r="L53" s="1026">
        <v>310</v>
      </c>
      <c r="M53" s="1026">
        <v>761</v>
      </c>
      <c r="N53" s="1028">
        <f t="shared" si="4"/>
        <v>21.322834645669293</v>
      </c>
    </row>
    <row r="54" spans="1:14" s="1013" customFormat="1" ht="12" customHeight="1">
      <c r="A54" s="1015"/>
      <c r="B54" s="1015"/>
      <c r="C54" s="1080"/>
      <c r="D54" s="1037"/>
      <c r="E54" s="1066"/>
      <c r="F54" s="1027"/>
      <c r="G54" s="1027"/>
      <c r="H54" s="1027"/>
      <c r="I54" s="1027"/>
      <c r="J54" s="1027"/>
      <c r="K54" s="1027"/>
      <c r="L54" s="1027"/>
      <c r="M54" s="1027"/>
      <c r="N54" s="1028"/>
    </row>
    <row r="55" spans="1:14" s="1013" customFormat="1" ht="12" customHeight="1">
      <c r="A55" s="1015">
        <v>27</v>
      </c>
      <c r="B55" s="1015"/>
      <c r="C55" s="1080"/>
      <c r="D55" s="1084" t="s">
        <v>452</v>
      </c>
      <c r="E55" s="1086"/>
      <c r="F55" s="1035">
        <f aca="true" t="shared" si="5" ref="F55:M55">SUM(F39:F53)</f>
        <v>390</v>
      </c>
      <c r="G55" s="1035">
        <f t="shared" si="5"/>
        <v>4058</v>
      </c>
      <c r="H55" s="1035">
        <f t="shared" si="5"/>
        <v>86817</v>
      </c>
      <c r="I55" s="1035">
        <f t="shared" si="5"/>
        <v>57838</v>
      </c>
      <c r="J55" s="1035">
        <f t="shared" si="5"/>
        <v>28979</v>
      </c>
      <c r="K55" s="1035">
        <f t="shared" si="5"/>
        <v>45147</v>
      </c>
      <c r="L55" s="1035">
        <f t="shared" si="5"/>
        <v>9772</v>
      </c>
      <c r="M55" s="1035">
        <f t="shared" si="5"/>
        <v>13188</v>
      </c>
      <c r="N55" s="1036">
        <f>H55/G55</f>
        <v>21.394036471168064</v>
      </c>
    </row>
    <row r="56" spans="1:14" ht="12" customHeight="1">
      <c r="A56" s="1015"/>
      <c r="B56" s="1015"/>
      <c r="C56" s="1015"/>
      <c r="D56" s="1013"/>
      <c r="E56" s="1013"/>
      <c r="F56" s="1013"/>
      <c r="G56" s="1013"/>
      <c r="H56" s="1013"/>
      <c r="I56" s="1013"/>
      <c r="J56" s="1013"/>
      <c r="K56" s="1013"/>
      <c r="L56" s="1013"/>
      <c r="M56" s="1013"/>
      <c r="N56" s="1013"/>
    </row>
    <row r="57" spans="1:14" ht="12" customHeight="1">
      <c r="A57" s="1015"/>
      <c r="B57" s="1015"/>
      <c r="C57" s="1015"/>
      <c r="D57" s="1013"/>
      <c r="E57" s="1013"/>
      <c r="F57" s="1013"/>
      <c r="G57" s="1013"/>
      <c r="H57" s="1013"/>
      <c r="I57" s="1013"/>
      <c r="J57" s="1013"/>
      <c r="K57" s="1013"/>
      <c r="L57" s="1013"/>
      <c r="M57" s="1013"/>
      <c r="N57" s="1013"/>
    </row>
    <row r="58" spans="1:14" ht="12" customHeight="1">
      <c r="A58" s="1015"/>
      <c r="B58" s="1015"/>
      <c r="C58" s="1015"/>
      <c r="D58" s="1013"/>
      <c r="E58" s="1013"/>
      <c r="F58" s="1013"/>
      <c r="G58" s="1013"/>
      <c r="H58" s="1013"/>
      <c r="I58" s="1013"/>
      <c r="J58" s="1013"/>
      <c r="K58" s="1013"/>
      <c r="L58" s="1013"/>
      <c r="M58" s="1013"/>
      <c r="N58" s="1013"/>
    </row>
    <row r="59" spans="1:14" ht="12" customHeight="1">
      <c r="A59" s="1015"/>
      <c r="B59" s="1015"/>
      <c r="C59" s="1015"/>
      <c r="D59" s="1013"/>
      <c r="E59" s="1013"/>
      <c r="F59" s="1013"/>
      <c r="G59" s="1013"/>
      <c r="H59" s="1013"/>
      <c r="I59" s="1013"/>
      <c r="J59" s="1013"/>
      <c r="K59" s="1013"/>
      <c r="L59" s="1013"/>
      <c r="M59" s="1013"/>
      <c r="N59" s="1013"/>
    </row>
    <row r="60" spans="1:14" ht="12" customHeight="1">
      <c r="A60" s="1015"/>
      <c r="B60" s="1015"/>
      <c r="C60" s="1015"/>
      <c r="D60" s="1013"/>
      <c r="E60" s="1013"/>
      <c r="F60" s="1013"/>
      <c r="G60" s="1013"/>
      <c r="H60" s="1013"/>
      <c r="I60" s="1013"/>
      <c r="J60" s="1013"/>
      <c r="K60" s="1013"/>
      <c r="L60" s="1013"/>
      <c r="M60" s="1013"/>
      <c r="N60" s="1013"/>
    </row>
    <row r="61" spans="1:14" ht="12" customHeight="1">
      <c r="A61" s="1015"/>
      <c r="B61" s="1015"/>
      <c r="C61" s="1015"/>
      <c r="D61" s="1013"/>
      <c r="E61" s="1013"/>
      <c r="F61" s="1013"/>
      <c r="G61" s="1013"/>
      <c r="H61" s="1013"/>
      <c r="I61" s="1013"/>
      <c r="J61" s="1013"/>
      <c r="K61" s="1013"/>
      <c r="L61" s="1013"/>
      <c r="M61" s="1013"/>
      <c r="N61" s="1013"/>
    </row>
    <row r="62" spans="1:14" ht="12" customHeight="1">
      <c r="A62" s="1015"/>
      <c r="B62" s="1015"/>
      <c r="C62" s="1015"/>
      <c r="D62" s="1013"/>
      <c r="E62" s="1013"/>
      <c r="F62" s="1013"/>
      <c r="G62" s="1013"/>
      <c r="H62" s="1013"/>
      <c r="I62" s="1013"/>
      <c r="J62" s="1013"/>
      <c r="K62" s="1013"/>
      <c r="L62" s="1013"/>
      <c r="M62" s="1013"/>
      <c r="N62" s="1013"/>
    </row>
    <row r="63" spans="1:25" s="1071" customFormat="1" ht="6" customHeight="1">
      <c r="A63" s="1041" t="s">
        <v>408</v>
      </c>
      <c r="B63" s="1070"/>
      <c r="C63" s="1070"/>
      <c r="D63" s="1013"/>
      <c r="E63" s="1013"/>
      <c r="F63" s="1037"/>
      <c r="G63" s="1037"/>
      <c r="H63" s="1037"/>
      <c r="I63" s="1037"/>
      <c r="J63" s="1037"/>
      <c r="K63" s="1037"/>
      <c r="L63" s="1037"/>
      <c r="M63" s="1037"/>
      <c r="N63" s="1037"/>
      <c r="O63" s="1014"/>
      <c r="P63" s="1014"/>
      <c r="Q63" s="1014"/>
      <c r="R63" s="1014"/>
      <c r="S63" s="1014"/>
      <c r="T63" s="1014"/>
      <c r="U63" s="1014"/>
      <c r="V63" s="1014"/>
      <c r="W63" s="1014"/>
      <c r="X63" s="1014"/>
      <c r="Y63" s="1014"/>
    </row>
    <row r="64" spans="1:14" ht="11.25" customHeight="1">
      <c r="A64" s="1699" t="s">
        <v>284</v>
      </c>
      <c r="B64" s="1699"/>
      <c r="C64" s="1699"/>
      <c r="D64" s="1700"/>
      <c r="E64" s="1700"/>
      <c r="F64" s="1700"/>
      <c r="G64" s="1700"/>
      <c r="H64" s="1700"/>
      <c r="I64" s="1700"/>
      <c r="J64" s="1700"/>
      <c r="K64" s="1700"/>
      <c r="L64" s="1700"/>
      <c r="M64" s="1700"/>
      <c r="N64" s="1700"/>
    </row>
    <row r="65" spans="1:14" ht="11.25">
      <c r="A65" s="1045"/>
      <c r="B65" s="1045"/>
      <c r="C65" s="1045"/>
      <c r="D65" s="1046"/>
      <c r="E65" s="1046"/>
      <c r="F65" s="1046"/>
      <c r="G65" s="1046"/>
      <c r="H65" s="1046"/>
      <c r="I65" s="1046"/>
      <c r="J65" s="1046"/>
      <c r="K65" s="1046"/>
      <c r="L65" s="1046"/>
      <c r="M65" s="1046"/>
      <c r="N65" s="1046"/>
    </row>
  </sheetData>
  <sheetProtection/>
  <mergeCells count="18">
    <mergeCell ref="A64:N64"/>
    <mergeCell ref="K6:K8"/>
    <mergeCell ref="L6:L8"/>
    <mergeCell ref="M6:M8"/>
    <mergeCell ref="I7:I8"/>
    <mergeCell ref="J7:J8"/>
    <mergeCell ref="A35:N35"/>
    <mergeCell ref="C4:E8"/>
    <mergeCell ref="A4:B8"/>
    <mergeCell ref="A2:N2"/>
    <mergeCell ref="A11:N11"/>
    <mergeCell ref="F4:F8"/>
    <mergeCell ref="G4:G8"/>
    <mergeCell ref="H4:M4"/>
    <mergeCell ref="N4:N8"/>
    <mergeCell ref="H5:H8"/>
    <mergeCell ref="I5:J6"/>
    <mergeCell ref="K5:M5"/>
  </mergeCells>
  <printOptions/>
  <pageMargins left="0.3937007874015748" right="0.4724409448818898" top="0.5118110236220472" bottom="0.5118110236220472"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N138"/>
  <sheetViews>
    <sheetView workbookViewId="0" topLeftCell="A1">
      <selection activeCell="P36" sqref="P36"/>
    </sheetView>
  </sheetViews>
  <sheetFormatPr defaultColWidth="12" defaultRowHeight="11.25"/>
  <cols>
    <col min="1" max="1" width="9" style="1014" customWidth="1"/>
    <col min="2" max="2" width="9.16015625" style="1014" customWidth="1"/>
    <col min="3" max="12" width="9" style="1014" customWidth="1"/>
    <col min="13" max="13" width="1.0078125" style="1014" customWidth="1"/>
    <col min="14" max="14" width="3.16015625" style="1060" customWidth="1"/>
    <col min="15" max="16384" width="13.33203125" style="1014" customWidth="1"/>
  </cols>
  <sheetData>
    <row r="1" spans="1:14" ht="12.75">
      <c r="A1" s="1013"/>
      <c r="B1" s="1013"/>
      <c r="C1" s="1013"/>
      <c r="D1" s="1013"/>
      <c r="E1" s="1013"/>
      <c r="F1" s="1013"/>
      <c r="G1" s="1013"/>
      <c r="H1" s="1013"/>
      <c r="I1" s="1013"/>
      <c r="J1" s="1013"/>
      <c r="K1" s="1013"/>
      <c r="L1" s="1013"/>
      <c r="M1" s="1013"/>
      <c r="N1" s="1087">
        <v>43</v>
      </c>
    </row>
    <row r="2" spans="1:14" s="1075" customFormat="1" ht="12.75">
      <c r="A2" s="1707" t="s">
        <v>320</v>
      </c>
      <c r="B2" s="1707"/>
      <c r="C2" s="1707"/>
      <c r="D2" s="1707"/>
      <c r="E2" s="1707"/>
      <c r="F2" s="1707"/>
      <c r="G2" s="1707"/>
      <c r="H2" s="1707"/>
      <c r="I2" s="1707"/>
      <c r="J2" s="1707"/>
      <c r="K2" s="1707"/>
      <c r="L2" s="1707"/>
      <c r="M2" s="1707"/>
      <c r="N2" s="1707"/>
    </row>
    <row r="3" spans="1:14" ht="9" customHeight="1">
      <c r="A3" s="1050"/>
      <c r="B3" s="1018"/>
      <c r="C3" s="1018"/>
      <c r="D3" s="1018"/>
      <c r="E3" s="1018"/>
      <c r="F3" s="1018"/>
      <c r="G3" s="1018"/>
      <c r="H3" s="1018"/>
      <c r="I3" s="1018"/>
      <c r="J3" s="1018"/>
      <c r="K3" s="1018"/>
      <c r="L3" s="1018"/>
      <c r="M3" s="1018"/>
      <c r="N3" s="1051"/>
    </row>
    <row r="4" spans="1:14" ht="18" customHeight="1">
      <c r="A4" s="1691" t="s">
        <v>321</v>
      </c>
      <c r="B4" s="1691"/>
      <c r="C4" s="1692"/>
      <c r="D4" s="1689" t="s">
        <v>288</v>
      </c>
      <c r="E4" s="1689"/>
      <c r="F4" s="1689"/>
      <c r="G4" s="1689"/>
      <c r="H4" s="1689"/>
      <c r="I4" s="1689"/>
      <c r="J4" s="1689"/>
      <c r="K4" s="1689"/>
      <c r="L4" s="1052"/>
      <c r="M4" s="1710" t="s">
        <v>276</v>
      </c>
      <c r="N4" s="1691"/>
    </row>
    <row r="5" spans="1:14" ht="15" customHeight="1">
      <c r="A5" s="1693"/>
      <c r="B5" s="1693"/>
      <c r="C5" s="1694"/>
      <c r="D5" s="1697" t="s">
        <v>447</v>
      </c>
      <c r="E5" s="1688" t="s">
        <v>653</v>
      </c>
      <c r="F5" s="1689"/>
      <c r="G5" s="1689"/>
      <c r="H5" s="1690"/>
      <c r="I5" s="1689" t="s">
        <v>456</v>
      </c>
      <c r="J5" s="1689"/>
      <c r="K5" s="1689"/>
      <c r="L5" s="1690"/>
      <c r="M5" s="1713"/>
      <c r="N5" s="1697"/>
    </row>
    <row r="6" spans="1:14" ht="21" customHeight="1">
      <c r="A6" s="1697" t="s">
        <v>447</v>
      </c>
      <c r="B6" s="1688" t="s">
        <v>289</v>
      </c>
      <c r="C6" s="1690"/>
      <c r="D6" s="1708"/>
      <c r="E6" s="1688" t="s">
        <v>71</v>
      </c>
      <c r="F6" s="1690"/>
      <c r="G6" s="1689" t="s">
        <v>100</v>
      </c>
      <c r="H6" s="1690"/>
      <c r="I6" s="1710" t="s">
        <v>290</v>
      </c>
      <c r="J6" s="1692"/>
      <c r="K6" s="1689" t="s">
        <v>291</v>
      </c>
      <c r="L6" s="1690"/>
      <c r="M6" s="1713"/>
      <c r="N6" s="1697"/>
    </row>
    <row r="7" spans="1:14" ht="24" customHeight="1">
      <c r="A7" s="1697"/>
      <c r="B7" s="1695" t="s">
        <v>292</v>
      </c>
      <c r="C7" s="1695" t="s">
        <v>293</v>
      </c>
      <c r="D7" s="1708"/>
      <c r="E7" s="1695" t="s">
        <v>207</v>
      </c>
      <c r="F7" s="1705" t="s">
        <v>294</v>
      </c>
      <c r="G7" s="1695" t="s">
        <v>207</v>
      </c>
      <c r="H7" s="1705" t="s">
        <v>294</v>
      </c>
      <c r="I7" s="1711"/>
      <c r="J7" s="1694"/>
      <c r="K7" s="1692" t="s">
        <v>207</v>
      </c>
      <c r="L7" s="1705" t="s">
        <v>294</v>
      </c>
      <c r="M7" s="1713"/>
      <c r="N7" s="1697"/>
    </row>
    <row r="8" spans="1:14" ht="24" customHeight="1">
      <c r="A8" s="1693"/>
      <c r="B8" s="1696"/>
      <c r="C8" s="1696"/>
      <c r="D8" s="1709"/>
      <c r="E8" s="1696"/>
      <c r="F8" s="1694"/>
      <c r="G8" s="1696"/>
      <c r="H8" s="1694"/>
      <c r="I8" s="1053" t="s">
        <v>207</v>
      </c>
      <c r="J8" s="1053" t="s">
        <v>294</v>
      </c>
      <c r="K8" s="1694"/>
      <c r="L8" s="1694"/>
      <c r="M8" s="1711"/>
      <c r="N8" s="1693"/>
    </row>
    <row r="9" spans="1:14" ht="11.25">
      <c r="A9" s="1019"/>
      <c r="B9" s="1022"/>
      <c r="C9" s="1022"/>
      <c r="D9" s="1022"/>
      <c r="E9" s="1019"/>
      <c r="F9" s="1019"/>
      <c r="G9" s="1019"/>
      <c r="H9" s="1019"/>
      <c r="I9" s="1019"/>
      <c r="J9" s="1019"/>
      <c r="K9" s="1019"/>
      <c r="L9" s="1013"/>
      <c r="M9" s="1013"/>
      <c r="N9" s="1020"/>
    </row>
    <row r="10" spans="1:14" ht="11.25">
      <c r="A10" s="1048"/>
      <c r="B10" s="1013"/>
      <c r="C10" s="1013"/>
      <c r="D10" s="1013"/>
      <c r="E10" s="1013"/>
      <c r="F10" s="1013"/>
      <c r="G10" s="1013"/>
      <c r="H10" s="1013"/>
      <c r="I10" s="1013"/>
      <c r="J10" s="1013"/>
      <c r="K10" s="1013"/>
      <c r="L10" s="1013"/>
      <c r="M10" s="1013"/>
      <c r="N10" s="1020"/>
    </row>
    <row r="11" spans="1:14" ht="12.75" customHeight="1">
      <c r="A11" s="1706" t="s">
        <v>451</v>
      </c>
      <c r="B11" s="1706"/>
      <c r="C11" s="1706"/>
      <c r="D11" s="1706"/>
      <c r="E11" s="1706"/>
      <c r="F11" s="1706"/>
      <c r="G11" s="1706"/>
      <c r="H11" s="1706"/>
      <c r="I11" s="1706"/>
      <c r="J11" s="1706"/>
      <c r="K11" s="1706"/>
      <c r="L11" s="1706"/>
      <c r="M11" s="1706"/>
      <c r="N11" s="1706"/>
    </row>
    <row r="12" spans="1:14" ht="12.75" customHeight="1">
      <c r="A12" s="1048"/>
      <c r="B12" s="1020"/>
      <c r="C12" s="1048"/>
      <c r="D12" s="1048"/>
      <c r="E12" s="1048"/>
      <c r="F12" s="1048"/>
      <c r="G12" s="1048"/>
      <c r="H12" s="1048"/>
      <c r="I12" s="1048"/>
      <c r="J12" s="1048"/>
      <c r="K12" s="1048"/>
      <c r="L12" s="1013"/>
      <c r="M12" s="1013"/>
      <c r="N12" s="1020"/>
    </row>
    <row r="13" spans="1:14" ht="11.25">
      <c r="A13" s="1048"/>
      <c r="B13" s="1065"/>
      <c r="C13" s="1065"/>
      <c r="D13" s="1065"/>
      <c r="E13" s="1065"/>
      <c r="F13" s="1065"/>
      <c r="G13" s="1065"/>
      <c r="H13" s="1065"/>
      <c r="I13" s="1065"/>
      <c r="J13" s="1065"/>
      <c r="K13" s="1065"/>
      <c r="L13" s="1065"/>
      <c r="M13" s="1077"/>
      <c r="N13" s="1056"/>
    </row>
    <row r="14" spans="1:14" ht="9" customHeight="1">
      <c r="A14" s="1048"/>
      <c r="B14" s="1065"/>
      <c r="C14" s="1065"/>
      <c r="D14" s="1065"/>
      <c r="E14" s="1065"/>
      <c r="F14" s="1065"/>
      <c r="G14" s="1065"/>
      <c r="H14" s="1065"/>
      <c r="I14" s="1065"/>
      <c r="J14" s="1065"/>
      <c r="K14" s="1065"/>
      <c r="L14" s="1065"/>
      <c r="M14" s="1077"/>
      <c r="N14" s="1056"/>
    </row>
    <row r="15" spans="1:14" ht="12" customHeight="1">
      <c r="A15" s="1025">
        <v>182</v>
      </c>
      <c r="B15" s="1026">
        <v>129</v>
      </c>
      <c r="C15" s="1026">
        <v>35</v>
      </c>
      <c r="D15" s="1027">
        <f>SUM(E15,G15)</f>
        <v>199</v>
      </c>
      <c r="E15" s="1026">
        <v>176</v>
      </c>
      <c r="F15" s="1026">
        <v>57</v>
      </c>
      <c r="G15" s="1026">
        <v>23</v>
      </c>
      <c r="H15" s="1026">
        <v>2</v>
      </c>
      <c r="I15" s="1026">
        <v>130</v>
      </c>
      <c r="J15" s="1026">
        <v>28</v>
      </c>
      <c r="K15" s="1026">
        <v>94</v>
      </c>
      <c r="L15" s="1026">
        <v>6</v>
      </c>
      <c r="M15" s="1055"/>
      <c r="N15" s="1056">
        <v>1</v>
      </c>
    </row>
    <row r="16" spans="1:14" ht="12" customHeight="1">
      <c r="A16" s="1025">
        <v>168</v>
      </c>
      <c r="B16" s="1026">
        <v>111</v>
      </c>
      <c r="C16" s="1026">
        <v>45</v>
      </c>
      <c r="D16" s="1027">
        <f>SUM(E16,G16)</f>
        <v>209</v>
      </c>
      <c r="E16" s="1026">
        <v>177</v>
      </c>
      <c r="F16" s="1026">
        <v>42</v>
      </c>
      <c r="G16" s="1026">
        <v>32</v>
      </c>
      <c r="H16" s="1026">
        <v>7</v>
      </c>
      <c r="I16" s="1026">
        <v>131</v>
      </c>
      <c r="J16" s="1026">
        <v>17</v>
      </c>
      <c r="K16" s="1026">
        <v>96</v>
      </c>
      <c r="L16" s="1026">
        <v>8</v>
      </c>
      <c r="M16" s="1055"/>
      <c r="N16" s="1056">
        <v>2</v>
      </c>
    </row>
    <row r="17" spans="1:14" ht="12" customHeight="1">
      <c r="A17" s="1025">
        <v>139</v>
      </c>
      <c r="B17" s="1026">
        <v>104</v>
      </c>
      <c r="C17" s="1026">
        <v>30</v>
      </c>
      <c r="D17" s="1027">
        <f>SUM(E17,G17)</f>
        <v>124</v>
      </c>
      <c r="E17" s="1026">
        <v>105</v>
      </c>
      <c r="F17" s="1026">
        <v>30</v>
      </c>
      <c r="G17" s="1026">
        <v>19</v>
      </c>
      <c r="H17" s="1026">
        <v>2</v>
      </c>
      <c r="I17" s="1026">
        <v>78</v>
      </c>
      <c r="J17" s="1026">
        <v>14</v>
      </c>
      <c r="K17" s="1026">
        <v>51</v>
      </c>
      <c r="L17" s="1026">
        <v>3</v>
      </c>
      <c r="M17" s="1055"/>
      <c r="N17" s="1056">
        <v>3</v>
      </c>
    </row>
    <row r="18" spans="1:14" ht="12" customHeight="1">
      <c r="A18" s="1025">
        <v>234</v>
      </c>
      <c r="B18" s="1026">
        <v>118</v>
      </c>
      <c r="C18" s="1026">
        <v>76</v>
      </c>
      <c r="D18" s="1027">
        <f>SUM(E18,G18)</f>
        <v>186</v>
      </c>
      <c r="E18" s="1026">
        <v>156</v>
      </c>
      <c r="F18" s="1026">
        <v>45</v>
      </c>
      <c r="G18" s="1026">
        <v>30</v>
      </c>
      <c r="H18" s="1026">
        <v>5</v>
      </c>
      <c r="I18" s="1026">
        <v>100</v>
      </c>
      <c r="J18" s="1026">
        <v>15</v>
      </c>
      <c r="K18" s="1026">
        <v>81</v>
      </c>
      <c r="L18" s="1026">
        <v>7</v>
      </c>
      <c r="M18" s="1055"/>
      <c r="N18" s="1056">
        <v>4</v>
      </c>
    </row>
    <row r="19" spans="1:14" s="1013" customFormat="1" ht="12" customHeight="1">
      <c r="A19" s="1048"/>
      <c r="B19" s="1065"/>
      <c r="C19" s="1027"/>
      <c r="D19" s="1027"/>
      <c r="E19" s="1027"/>
      <c r="F19" s="1027"/>
      <c r="G19" s="1027"/>
      <c r="H19" s="1027"/>
      <c r="I19" s="1027"/>
      <c r="J19" s="1027"/>
      <c r="K19" s="1078"/>
      <c r="L19" s="1065"/>
      <c r="M19" s="1077"/>
      <c r="N19" s="1056"/>
    </row>
    <row r="20" spans="1:14" s="1013" customFormat="1" ht="12" customHeight="1">
      <c r="A20" s="1048"/>
      <c r="B20" s="1065"/>
      <c r="C20" s="1065"/>
      <c r="D20" s="1065"/>
      <c r="E20" s="1065"/>
      <c r="F20" s="1065"/>
      <c r="G20" s="1065"/>
      <c r="H20" s="1065"/>
      <c r="I20" s="1065"/>
      <c r="J20" s="1065"/>
      <c r="K20" s="1065"/>
      <c r="L20" s="1065"/>
      <c r="M20" s="1077"/>
      <c r="N20" s="1056"/>
    </row>
    <row r="21" spans="1:14" s="1013" customFormat="1" ht="9" customHeight="1">
      <c r="A21" s="1048"/>
      <c r="B21" s="1065"/>
      <c r="C21" s="1065"/>
      <c r="D21" s="1065"/>
      <c r="E21" s="1065"/>
      <c r="F21" s="1065"/>
      <c r="G21" s="1065"/>
      <c r="H21" s="1065"/>
      <c r="I21" s="1065"/>
      <c r="J21" s="1065"/>
      <c r="K21" s="1065"/>
      <c r="L21" s="1065"/>
      <c r="M21" s="1077"/>
      <c r="N21" s="1056"/>
    </row>
    <row r="22" spans="1:14" ht="12" customHeight="1">
      <c r="A22" s="1025">
        <v>593</v>
      </c>
      <c r="B22" s="1026">
        <v>378</v>
      </c>
      <c r="C22" s="1026">
        <v>183</v>
      </c>
      <c r="D22" s="1027">
        <f aca="true" t="shared" si="0" ref="D22:D30">SUM(E22,G22)</f>
        <v>550</v>
      </c>
      <c r="E22" s="1026">
        <v>473</v>
      </c>
      <c r="F22" s="1026">
        <v>162</v>
      </c>
      <c r="G22" s="1026">
        <v>77</v>
      </c>
      <c r="H22" s="1026">
        <v>14</v>
      </c>
      <c r="I22" s="1026">
        <v>319</v>
      </c>
      <c r="J22" s="1026">
        <v>51</v>
      </c>
      <c r="K22" s="1026">
        <v>248</v>
      </c>
      <c r="L22" s="1026">
        <v>10</v>
      </c>
      <c r="M22" s="1055"/>
      <c r="N22" s="1056">
        <v>5</v>
      </c>
    </row>
    <row r="23" spans="1:14" ht="12" customHeight="1">
      <c r="A23" s="1025">
        <v>373</v>
      </c>
      <c r="B23" s="1026">
        <v>259</v>
      </c>
      <c r="C23" s="1026">
        <v>107</v>
      </c>
      <c r="D23" s="1027">
        <f t="shared" si="0"/>
        <v>353</v>
      </c>
      <c r="E23" s="1026">
        <v>303</v>
      </c>
      <c r="F23" s="1026">
        <v>107</v>
      </c>
      <c r="G23" s="1026">
        <v>50</v>
      </c>
      <c r="H23" s="1026">
        <v>13</v>
      </c>
      <c r="I23" s="1026">
        <v>224</v>
      </c>
      <c r="J23" s="1026">
        <v>48</v>
      </c>
      <c r="K23" s="1026">
        <v>161</v>
      </c>
      <c r="L23" s="1026">
        <v>4</v>
      </c>
      <c r="M23" s="1055"/>
      <c r="N23" s="1056">
        <v>6</v>
      </c>
    </row>
    <row r="24" spans="1:14" ht="12" customHeight="1">
      <c r="A24" s="1025">
        <v>291</v>
      </c>
      <c r="B24" s="1026">
        <v>219</v>
      </c>
      <c r="C24" s="1026">
        <v>51</v>
      </c>
      <c r="D24" s="1027">
        <f t="shared" si="0"/>
        <v>296</v>
      </c>
      <c r="E24" s="1026">
        <v>251</v>
      </c>
      <c r="F24" s="1026">
        <v>93</v>
      </c>
      <c r="G24" s="1026">
        <v>45</v>
      </c>
      <c r="H24" s="1026">
        <v>9</v>
      </c>
      <c r="I24" s="1026">
        <v>183</v>
      </c>
      <c r="J24" s="1026">
        <v>35</v>
      </c>
      <c r="K24" s="1026">
        <v>104</v>
      </c>
      <c r="L24" s="1026">
        <v>2</v>
      </c>
      <c r="M24" s="1055"/>
      <c r="N24" s="1056">
        <v>7</v>
      </c>
    </row>
    <row r="25" spans="1:14" ht="12" customHeight="1">
      <c r="A25" s="1025">
        <v>430</v>
      </c>
      <c r="B25" s="1026">
        <v>256</v>
      </c>
      <c r="C25" s="1026">
        <v>163</v>
      </c>
      <c r="D25" s="1027">
        <f t="shared" si="0"/>
        <v>436</v>
      </c>
      <c r="E25" s="1026">
        <v>370</v>
      </c>
      <c r="F25" s="1026">
        <v>97</v>
      </c>
      <c r="G25" s="1026">
        <v>66</v>
      </c>
      <c r="H25" s="1026">
        <v>9</v>
      </c>
      <c r="I25" s="1026">
        <v>261</v>
      </c>
      <c r="J25" s="1026">
        <v>30</v>
      </c>
      <c r="K25" s="1026">
        <v>228</v>
      </c>
      <c r="L25" s="1026">
        <v>12</v>
      </c>
      <c r="M25" s="1055"/>
      <c r="N25" s="1056">
        <v>8</v>
      </c>
    </row>
    <row r="26" spans="1:14" ht="12" customHeight="1">
      <c r="A26" s="1025">
        <v>341</v>
      </c>
      <c r="B26" s="1026">
        <v>248</v>
      </c>
      <c r="C26" s="1026">
        <v>75</v>
      </c>
      <c r="D26" s="1027">
        <f t="shared" si="0"/>
        <v>342</v>
      </c>
      <c r="E26" s="1026">
        <v>280</v>
      </c>
      <c r="F26" s="1026">
        <v>96</v>
      </c>
      <c r="G26" s="1026">
        <v>62</v>
      </c>
      <c r="H26" s="1026">
        <v>11</v>
      </c>
      <c r="I26" s="1026">
        <v>198</v>
      </c>
      <c r="J26" s="1026">
        <v>30</v>
      </c>
      <c r="K26" s="1026">
        <v>155</v>
      </c>
      <c r="L26" s="1026">
        <v>8</v>
      </c>
      <c r="M26" s="1055"/>
      <c r="N26" s="1056">
        <v>9</v>
      </c>
    </row>
    <row r="27" spans="1:14" ht="12" customHeight="1">
      <c r="A27" s="1025">
        <v>277</v>
      </c>
      <c r="B27" s="1026">
        <v>162</v>
      </c>
      <c r="C27" s="1026">
        <v>105</v>
      </c>
      <c r="D27" s="1027">
        <f t="shared" si="0"/>
        <v>241</v>
      </c>
      <c r="E27" s="1026">
        <v>207</v>
      </c>
      <c r="F27" s="1026">
        <v>72</v>
      </c>
      <c r="G27" s="1026">
        <v>34</v>
      </c>
      <c r="H27" s="1026">
        <v>5</v>
      </c>
      <c r="I27" s="1026">
        <v>140</v>
      </c>
      <c r="J27" s="1026">
        <v>27</v>
      </c>
      <c r="K27" s="1026">
        <v>87</v>
      </c>
      <c r="L27" s="1026">
        <v>3</v>
      </c>
      <c r="M27" s="1055"/>
      <c r="N27" s="1056">
        <v>10</v>
      </c>
    </row>
    <row r="28" spans="1:14" ht="12" customHeight="1">
      <c r="A28" s="1025">
        <v>253</v>
      </c>
      <c r="B28" s="1026">
        <v>206</v>
      </c>
      <c r="C28" s="1026">
        <v>37</v>
      </c>
      <c r="D28" s="1027">
        <f t="shared" si="0"/>
        <v>252</v>
      </c>
      <c r="E28" s="1026">
        <v>212</v>
      </c>
      <c r="F28" s="1026">
        <v>69</v>
      </c>
      <c r="G28" s="1026">
        <v>40</v>
      </c>
      <c r="H28" s="1026">
        <v>6</v>
      </c>
      <c r="I28" s="1026">
        <v>150</v>
      </c>
      <c r="J28" s="1026">
        <v>30</v>
      </c>
      <c r="K28" s="1026">
        <v>103</v>
      </c>
      <c r="L28" s="1026">
        <v>5</v>
      </c>
      <c r="M28" s="1055"/>
      <c r="N28" s="1056">
        <v>11</v>
      </c>
    </row>
    <row r="29" spans="1:14" ht="12" customHeight="1">
      <c r="A29" s="1025">
        <v>282</v>
      </c>
      <c r="B29" s="1026">
        <v>192</v>
      </c>
      <c r="C29" s="1026">
        <v>84</v>
      </c>
      <c r="D29" s="1027">
        <f t="shared" si="0"/>
        <v>242</v>
      </c>
      <c r="E29" s="1026">
        <v>204</v>
      </c>
      <c r="F29" s="1026">
        <v>74</v>
      </c>
      <c r="G29" s="1026">
        <v>38</v>
      </c>
      <c r="H29" s="1026">
        <v>9</v>
      </c>
      <c r="I29" s="1026">
        <v>139</v>
      </c>
      <c r="J29" s="1026">
        <v>33</v>
      </c>
      <c r="K29" s="1026">
        <v>109</v>
      </c>
      <c r="L29" s="1026">
        <v>10</v>
      </c>
      <c r="M29" s="1055"/>
      <c r="N29" s="1056">
        <v>12</v>
      </c>
    </row>
    <row r="30" spans="1:14" ht="12" customHeight="1">
      <c r="A30" s="1025">
        <v>305</v>
      </c>
      <c r="B30" s="1026">
        <v>226</v>
      </c>
      <c r="C30" s="1026">
        <v>59</v>
      </c>
      <c r="D30" s="1027">
        <f t="shared" si="0"/>
        <v>252</v>
      </c>
      <c r="E30" s="1026">
        <v>206</v>
      </c>
      <c r="F30" s="1026">
        <v>74</v>
      </c>
      <c r="G30" s="1026">
        <v>46</v>
      </c>
      <c r="H30" s="1026">
        <v>9</v>
      </c>
      <c r="I30" s="1026">
        <v>137</v>
      </c>
      <c r="J30" s="1026">
        <v>20</v>
      </c>
      <c r="K30" s="1026">
        <v>89</v>
      </c>
      <c r="L30" s="1026">
        <v>5</v>
      </c>
      <c r="M30" s="1055"/>
      <c r="N30" s="1056">
        <v>13</v>
      </c>
    </row>
    <row r="31" spans="1:14" s="1013" customFormat="1" ht="12" customHeight="1">
      <c r="A31" s="1048"/>
      <c r="B31" s="1065"/>
      <c r="C31" s="1027"/>
      <c r="D31" s="1027"/>
      <c r="E31" s="1027"/>
      <c r="F31" s="1027"/>
      <c r="G31" s="1027"/>
      <c r="H31" s="1027"/>
      <c r="I31" s="1027"/>
      <c r="J31" s="1027"/>
      <c r="K31" s="1078"/>
      <c r="L31" s="1065"/>
      <c r="M31" s="1077"/>
      <c r="N31" s="1056"/>
    </row>
    <row r="32" spans="1:14" s="1013" customFormat="1" ht="12" customHeight="1">
      <c r="A32" s="1034">
        <f aca="true" t="shared" si="1" ref="A32:L32">SUM(A15:A30)</f>
        <v>3868</v>
      </c>
      <c r="B32" s="1035">
        <f t="shared" si="1"/>
        <v>2608</v>
      </c>
      <c r="C32" s="1035">
        <f t="shared" si="1"/>
        <v>1050</v>
      </c>
      <c r="D32" s="1035">
        <f t="shared" si="1"/>
        <v>3682</v>
      </c>
      <c r="E32" s="1035">
        <f t="shared" si="1"/>
        <v>3120</v>
      </c>
      <c r="F32" s="1035">
        <f t="shared" si="1"/>
        <v>1018</v>
      </c>
      <c r="G32" s="1035">
        <f t="shared" si="1"/>
        <v>562</v>
      </c>
      <c r="H32" s="1035">
        <f t="shared" si="1"/>
        <v>101</v>
      </c>
      <c r="I32" s="1035">
        <f t="shared" si="1"/>
        <v>2190</v>
      </c>
      <c r="J32" s="1035">
        <f t="shared" si="1"/>
        <v>378</v>
      </c>
      <c r="K32" s="1035">
        <f t="shared" si="1"/>
        <v>1606</v>
      </c>
      <c r="L32" s="1035">
        <f t="shared" si="1"/>
        <v>83</v>
      </c>
      <c r="M32" s="1079"/>
      <c r="N32" s="1056">
        <v>14</v>
      </c>
    </row>
    <row r="33" spans="1:14" s="1013" customFormat="1" ht="12" customHeight="1">
      <c r="A33" s="1048"/>
      <c r="C33" s="1029"/>
      <c r="D33" s="1029"/>
      <c r="E33" s="1029"/>
      <c r="F33" s="1029"/>
      <c r="G33" s="1029"/>
      <c r="H33" s="1029"/>
      <c r="I33" s="1029"/>
      <c r="J33" s="1029"/>
      <c r="K33" s="1028"/>
      <c r="N33" s="1020"/>
    </row>
    <row r="34" spans="1:14" s="1013" customFormat="1" ht="12" customHeight="1">
      <c r="A34" s="1048"/>
      <c r="C34" s="1029"/>
      <c r="D34" s="1029"/>
      <c r="E34" s="1029"/>
      <c r="F34" s="1029"/>
      <c r="G34" s="1029"/>
      <c r="H34" s="1029"/>
      <c r="I34" s="1029"/>
      <c r="J34" s="1029"/>
      <c r="K34" s="1028"/>
      <c r="N34" s="1020"/>
    </row>
    <row r="35" spans="1:14" s="1013" customFormat="1" ht="12" customHeight="1">
      <c r="A35" s="1717" t="s">
        <v>452</v>
      </c>
      <c r="B35" s="1717"/>
      <c r="C35" s="1717"/>
      <c r="D35" s="1717"/>
      <c r="E35" s="1717"/>
      <c r="F35" s="1717"/>
      <c r="G35" s="1717"/>
      <c r="H35" s="1717"/>
      <c r="I35" s="1717"/>
      <c r="J35" s="1717"/>
      <c r="K35" s="1717"/>
      <c r="L35" s="1717"/>
      <c r="M35" s="1717"/>
      <c r="N35" s="1717"/>
    </row>
    <row r="36" spans="1:14" s="1013" customFormat="1" ht="12" customHeight="1">
      <c r="A36" s="1048"/>
      <c r="C36" s="1029"/>
      <c r="D36" s="1029"/>
      <c r="E36" s="1029"/>
      <c r="F36" s="1029"/>
      <c r="G36" s="1029"/>
      <c r="H36" s="1029"/>
      <c r="I36" s="1029"/>
      <c r="J36" s="1029"/>
      <c r="K36" s="1028"/>
      <c r="N36" s="1020"/>
    </row>
    <row r="37" spans="1:14" s="1013" customFormat="1" ht="12" customHeight="1">
      <c r="A37" s="1048"/>
      <c r="B37" s="1065"/>
      <c r="C37" s="1027"/>
      <c r="D37" s="1027"/>
      <c r="E37" s="1027"/>
      <c r="F37" s="1027"/>
      <c r="G37" s="1027"/>
      <c r="H37" s="1027"/>
      <c r="I37" s="1027"/>
      <c r="J37" s="1027"/>
      <c r="K37" s="1078"/>
      <c r="M37" s="1077"/>
      <c r="N37" s="1056"/>
    </row>
    <row r="38" spans="1:14" s="1013" customFormat="1" ht="9" customHeight="1">
      <c r="A38" s="1048"/>
      <c r="B38" s="1065"/>
      <c r="C38" s="1027"/>
      <c r="D38" s="1027"/>
      <c r="E38" s="1027"/>
      <c r="F38" s="1027"/>
      <c r="G38" s="1027"/>
      <c r="H38" s="1027"/>
      <c r="I38" s="1027"/>
      <c r="J38" s="1027"/>
      <c r="K38" s="1078"/>
      <c r="M38" s="1077"/>
      <c r="N38" s="1056"/>
    </row>
    <row r="39" spans="1:14" ht="12" customHeight="1">
      <c r="A39" s="1025">
        <v>144</v>
      </c>
      <c r="B39" s="1026">
        <v>137</v>
      </c>
      <c r="C39" s="1026">
        <v>0</v>
      </c>
      <c r="D39" s="1027">
        <f>SUM(E39,G39)</f>
        <v>153</v>
      </c>
      <c r="E39" s="1026">
        <v>127</v>
      </c>
      <c r="F39" s="1026">
        <v>28</v>
      </c>
      <c r="G39" s="1026">
        <v>26</v>
      </c>
      <c r="H39" s="1026">
        <v>6</v>
      </c>
      <c r="I39" s="1026">
        <v>77</v>
      </c>
      <c r="J39" s="1026">
        <v>6</v>
      </c>
      <c r="K39" s="1026">
        <v>80</v>
      </c>
      <c r="L39" s="1025">
        <v>5</v>
      </c>
      <c r="M39" s="1055"/>
      <c r="N39" s="1056">
        <v>15</v>
      </c>
    </row>
    <row r="40" spans="1:14" ht="12" customHeight="1">
      <c r="A40" s="1025">
        <v>258</v>
      </c>
      <c r="B40" s="1026">
        <v>159</v>
      </c>
      <c r="C40" s="1026">
        <v>78</v>
      </c>
      <c r="D40" s="1027">
        <f>SUM(E40,G40)</f>
        <v>342</v>
      </c>
      <c r="E40" s="1026">
        <v>302</v>
      </c>
      <c r="F40" s="1026">
        <v>59</v>
      </c>
      <c r="G40" s="1026">
        <v>40</v>
      </c>
      <c r="H40" s="1026">
        <v>5</v>
      </c>
      <c r="I40" s="1026">
        <v>224</v>
      </c>
      <c r="J40" s="1026">
        <v>16</v>
      </c>
      <c r="K40" s="1026">
        <v>191</v>
      </c>
      <c r="L40" s="1025">
        <v>7</v>
      </c>
      <c r="M40" s="1055"/>
      <c r="N40" s="1056">
        <v>16</v>
      </c>
    </row>
    <row r="41" spans="1:14" ht="12" customHeight="1">
      <c r="A41" s="1025">
        <v>407</v>
      </c>
      <c r="B41" s="1026">
        <v>300</v>
      </c>
      <c r="C41" s="1026">
        <v>65</v>
      </c>
      <c r="D41" s="1027">
        <f>SUM(E41,G41)</f>
        <v>420</v>
      </c>
      <c r="E41" s="1026">
        <v>364</v>
      </c>
      <c r="F41" s="1026">
        <v>91</v>
      </c>
      <c r="G41" s="1026">
        <v>56</v>
      </c>
      <c r="H41" s="1026">
        <v>7</v>
      </c>
      <c r="I41" s="1026">
        <v>237</v>
      </c>
      <c r="J41" s="1026">
        <v>33</v>
      </c>
      <c r="K41" s="1026">
        <v>204</v>
      </c>
      <c r="L41" s="1025">
        <v>14</v>
      </c>
      <c r="M41" s="1055"/>
      <c r="N41" s="1056">
        <v>17</v>
      </c>
    </row>
    <row r="42" spans="1:14" ht="12" customHeight="1">
      <c r="A42" s="1025">
        <v>1632</v>
      </c>
      <c r="B42" s="1026">
        <v>1179</v>
      </c>
      <c r="C42" s="1026">
        <v>272</v>
      </c>
      <c r="D42" s="1027">
        <f>SUM(E42,G42)</f>
        <v>1634</v>
      </c>
      <c r="E42" s="1026">
        <v>1432</v>
      </c>
      <c r="F42" s="1026">
        <v>290</v>
      </c>
      <c r="G42" s="1026">
        <v>202</v>
      </c>
      <c r="H42" s="1026">
        <v>21</v>
      </c>
      <c r="I42" s="1026">
        <v>983</v>
      </c>
      <c r="J42" s="1026">
        <v>78</v>
      </c>
      <c r="K42" s="1026">
        <v>756</v>
      </c>
      <c r="L42" s="1025">
        <v>49</v>
      </c>
      <c r="M42" s="1055"/>
      <c r="N42" s="1056">
        <v>18</v>
      </c>
    </row>
    <row r="43" spans="1:14" ht="12" customHeight="1">
      <c r="A43" s="1025">
        <v>148</v>
      </c>
      <c r="B43" s="1026">
        <v>87</v>
      </c>
      <c r="C43" s="1026">
        <v>41</v>
      </c>
      <c r="D43" s="1027">
        <f>SUM(E43,G43)</f>
        <v>141</v>
      </c>
      <c r="E43" s="1026">
        <v>118</v>
      </c>
      <c r="F43" s="1026">
        <v>35</v>
      </c>
      <c r="G43" s="1026">
        <v>23</v>
      </c>
      <c r="H43" s="1026">
        <v>2</v>
      </c>
      <c r="I43" s="1026">
        <v>79</v>
      </c>
      <c r="J43" s="1026">
        <v>11</v>
      </c>
      <c r="K43" s="1026">
        <v>78</v>
      </c>
      <c r="L43" s="1025">
        <v>5</v>
      </c>
      <c r="M43" s="1055"/>
      <c r="N43" s="1056">
        <v>19</v>
      </c>
    </row>
    <row r="44" spans="1:14" s="1013" customFormat="1" ht="12" customHeight="1">
      <c r="A44" s="1048"/>
      <c r="B44" s="1065"/>
      <c r="C44" s="1027"/>
      <c r="D44" s="1027"/>
      <c r="E44" s="1027"/>
      <c r="F44" s="1027"/>
      <c r="G44" s="1027"/>
      <c r="H44" s="1027"/>
      <c r="I44" s="1027"/>
      <c r="J44" s="1027"/>
      <c r="K44" s="1078"/>
      <c r="M44" s="1077"/>
      <c r="N44" s="1056"/>
    </row>
    <row r="45" spans="1:14" s="1013" customFormat="1" ht="12" customHeight="1">
      <c r="A45" s="1048"/>
      <c r="B45" s="1065"/>
      <c r="C45" s="1027"/>
      <c r="D45" s="1027"/>
      <c r="E45" s="1027"/>
      <c r="F45" s="1027"/>
      <c r="G45" s="1027"/>
      <c r="H45" s="1027"/>
      <c r="I45" s="1027"/>
      <c r="J45" s="1027"/>
      <c r="K45" s="1078"/>
      <c r="M45" s="1077"/>
      <c r="N45" s="1056"/>
    </row>
    <row r="46" spans="1:14" s="1013" customFormat="1" ht="9" customHeight="1">
      <c r="A46" s="1048"/>
      <c r="B46" s="1065"/>
      <c r="C46" s="1027"/>
      <c r="D46" s="1027"/>
      <c r="E46" s="1027"/>
      <c r="F46" s="1027"/>
      <c r="G46" s="1027"/>
      <c r="H46" s="1027"/>
      <c r="I46" s="1027"/>
      <c r="J46" s="1027"/>
      <c r="K46" s="1065"/>
      <c r="M46" s="1077"/>
      <c r="N46" s="1056"/>
    </row>
    <row r="47" spans="1:14" ht="12" customHeight="1">
      <c r="A47" s="1025">
        <v>817</v>
      </c>
      <c r="B47" s="1026">
        <v>521</v>
      </c>
      <c r="C47" s="1026">
        <v>259</v>
      </c>
      <c r="D47" s="1027">
        <f aca="true" t="shared" si="2" ref="D47:D53">SUM(E47,G47)</f>
        <v>681</v>
      </c>
      <c r="E47" s="1026">
        <v>582</v>
      </c>
      <c r="F47" s="1026">
        <v>197</v>
      </c>
      <c r="G47" s="1026">
        <v>99</v>
      </c>
      <c r="H47" s="1026">
        <v>6</v>
      </c>
      <c r="I47" s="1026">
        <v>397</v>
      </c>
      <c r="J47" s="1026">
        <v>65</v>
      </c>
      <c r="K47" s="1026">
        <v>318</v>
      </c>
      <c r="L47" s="1025">
        <v>24</v>
      </c>
      <c r="M47" s="1055"/>
      <c r="N47" s="1056">
        <v>20</v>
      </c>
    </row>
    <row r="48" spans="1:14" ht="12" customHeight="1">
      <c r="A48" s="1025">
        <v>423</v>
      </c>
      <c r="B48" s="1026">
        <v>299</v>
      </c>
      <c r="C48" s="1026">
        <v>108</v>
      </c>
      <c r="D48" s="1027">
        <f t="shared" si="2"/>
        <v>443</v>
      </c>
      <c r="E48" s="1026">
        <v>383</v>
      </c>
      <c r="F48" s="1026">
        <v>78</v>
      </c>
      <c r="G48" s="1026">
        <v>60</v>
      </c>
      <c r="H48" s="1026">
        <v>8</v>
      </c>
      <c r="I48" s="1026">
        <v>284</v>
      </c>
      <c r="J48" s="1026">
        <v>24</v>
      </c>
      <c r="K48" s="1026">
        <v>271</v>
      </c>
      <c r="L48" s="1025">
        <v>9</v>
      </c>
      <c r="M48" s="1055"/>
      <c r="N48" s="1056">
        <v>21</v>
      </c>
    </row>
    <row r="49" spans="1:14" ht="12" customHeight="1">
      <c r="A49" s="1025">
        <v>318</v>
      </c>
      <c r="B49" s="1026">
        <v>244</v>
      </c>
      <c r="C49" s="1026">
        <v>65</v>
      </c>
      <c r="D49" s="1027">
        <f t="shared" si="2"/>
        <v>362</v>
      </c>
      <c r="E49" s="1026">
        <v>312</v>
      </c>
      <c r="F49" s="1026">
        <v>63</v>
      </c>
      <c r="G49" s="1026">
        <v>50</v>
      </c>
      <c r="H49" s="1026">
        <v>5</v>
      </c>
      <c r="I49" s="1026">
        <v>230</v>
      </c>
      <c r="J49" s="1026">
        <v>20</v>
      </c>
      <c r="K49" s="1026">
        <v>200</v>
      </c>
      <c r="L49" s="1025">
        <v>6</v>
      </c>
      <c r="M49" s="1055"/>
      <c r="N49" s="1056">
        <v>22</v>
      </c>
    </row>
    <row r="50" spans="1:14" ht="12" customHeight="1">
      <c r="A50" s="1025">
        <v>434</v>
      </c>
      <c r="B50" s="1026">
        <v>268</v>
      </c>
      <c r="C50" s="1026">
        <v>149</v>
      </c>
      <c r="D50" s="1027">
        <f t="shared" si="2"/>
        <v>388</v>
      </c>
      <c r="E50" s="1026">
        <v>334</v>
      </c>
      <c r="F50" s="1026">
        <v>77</v>
      </c>
      <c r="G50" s="1026">
        <v>54</v>
      </c>
      <c r="H50" s="1026">
        <v>8</v>
      </c>
      <c r="I50" s="1026">
        <v>231</v>
      </c>
      <c r="J50" s="1026">
        <v>18</v>
      </c>
      <c r="K50" s="1026">
        <v>199</v>
      </c>
      <c r="L50" s="1025">
        <v>10</v>
      </c>
      <c r="M50" s="1055"/>
      <c r="N50" s="1056">
        <v>23</v>
      </c>
    </row>
    <row r="51" spans="1:14" ht="12" customHeight="1">
      <c r="A51" s="1025">
        <v>547</v>
      </c>
      <c r="B51" s="1026">
        <v>359</v>
      </c>
      <c r="C51" s="1026">
        <v>166</v>
      </c>
      <c r="D51" s="1027">
        <f t="shared" si="2"/>
        <v>575</v>
      </c>
      <c r="E51" s="1026">
        <v>491</v>
      </c>
      <c r="F51" s="1026">
        <v>107</v>
      </c>
      <c r="G51" s="1026">
        <v>84</v>
      </c>
      <c r="H51" s="1026">
        <v>9</v>
      </c>
      <c r="I51" s="1026">
        <v>360</v>
      </c>
      <c r="J51" s="1026">
        <v>31</v>
      </c>
      <c r="K51" s="1026">
        <v>304</v>
      </c>
      <c r="L51" s="1025">
        <v>10</v>
      </c>
      <c r="M51" s="1055"/>
      <c r="N51" s="1056">
        <v>24</v>
      </c>
    </row>
    <row r="52" spans="1:14" ht="12" customHeight="1">
      <c r="A52" s="1025">
        <v>437</v>
      </c>
      <c r="B52" s="1026">
        <v>324</v>
      </c>
      <c r="C52" s="1026">
        <v>100</v>
      </c>
      <c r="D52" s="1027">
        <f t="shared" si="2"/>
        <v>439</v>
      </c>
      <c r="E52" s="1026">
        <v>385</v>
      </c>
      <c r="F52" s="1026">
        <v>115</v>
      </c>
      <c r="G52" s="1026">
        <v>54</v>
      </c>
      <c r="H52" s="1026">
        <v>6</v>
      </c>
      <c r="I52" s="1026">
        <v>270</v>
      </c>
      <c r="J52" s="1026">
        <v>42</v>
      </c>
      <c r="K52" s="1026">
        <v>199</v>
      </c>
      <c r="L52" s="1025">
        <v>5</v>
      </c>
      <c r="M52" s="1055"/>
      <c r="N52" s="1056">
        <v>25</v>
      </c>
    </row>
    <row r="53" spans="1:14" ht="12" customHeight="1">
      <c r="A53" s="1025">
        <v>382</v>
      </c>
      <c r="B53" s="1026">
        <v>263</v>
      </c>
      <c r="C53" s="1026">
        <v>115</v>
      </c>
      <c r="D53" s="1027">
        <f t="shared" si="2"/>
        <v>354</v>
      </c>
      <c r="E53" s="1026">
        <v>304</v>
      </c>
      <c r="F53" s="1026">
        <v>103</v>
      </c>
      <c r="G53" s="1026">
        <v>50</v>
      </c>
      <c r="H53" s="1026">
        <v>4</v>
      </c>
      <c r="I53" s="1026">
        <v>216</v>
      </c>
      <c r="J53" s="1026">
        <v>33</v>
      </c>
      <c r="K53" s="1026">
        <v>169</v>
      </c>
      <c r="L53" s="1025">
        <v>12</v>
      </c>
      <c r="M53" s="1055"/>
      <c r="N53" s="1056">
        <v>26</v>
      </c>
    </row>
    <row r="54" spans="1:14" s="1013" customFormat="1" ht="12" customHeight="1">
      <c r="A54" s="1048"/>
      <c r="B54" s="1065"/>
      <c r="C54" s="1027"/>
      <c r="D54" s="1027"/>
      <c r="E54" s="1027"/>
      <c r="F54" s="1027"/>
      <c r="G54" s="1027"/>
      <c r="H54" s="1027"/>
      <c r="I54" s="1027"/>
      <c r="J54" s="1027"/>
      <c r="K54" s="1078"/>
      <c r="M54" s="1077"/>
      <c r="N54" s="1056"/>
    </row>
    <row r="55" spans="1:14" s="1013" customFormat="1" ht="12" customHeight="1">
      <c r="A55" s="1034">
        <f aca="true" t="shared" si="3" ref="A55:L55">SUM(A39:A53)</f>
        <v>5947</v>
      </c>
      <c r="B55" s="1035">
        <f t="shared" si="3"/>
        <v>4140</v>
      </c>
      <c r="C55" s="1035">
        <f t="shared" si="3"/>
        <v>1418</v>
      </c>
      <c r="D55" s="1035">
        <f t="shared" si="3"/>
        <v>5932</v>
      </c>
      <c r="E55" s="1035">
        <f t="shared" si="3"/>
        <v>5134</v>
      </c>
      <c r="F55" s="1035">
        <f t="shared" si="3"/>
        <v>1243</v>
      </c>
      <c r="G55" s="1035">
        <f t="shared" si="3"/>
        <v>798</v>
      </c>
      <c r="H55" s="1035">
        <f t="shared" si="3"/>
        <v>87</v>
      </c>
      <c r="I55" s="1035">
        <f t="shared" si="3"/>
        <v>3588</v>
      </c>
      <c r="J55" s="1035">
        <f t="shared" si="3"/>
        <v>377</v>
      </c>
      <c r="K55" s="1035">
        <f t="shared" si="3"/>
        <v>2969</v>
      </c>
      <c r="L55" s="1034">
        <f t="shared" si="3"/>
        <v>156</v>
      </c>
      <c r="M55" s="1079"/>
      <c r="N55" s="1056">
        <v>27</v>
      </c>
    </row>
    <row r="56" spans="1:14" s="1013" customFormat="1" ht="12" customHeight="1">
      <c r="A56" s="1048"/>
      <c r="N56" s="1020"/>
    </row>
    <row r="57" spans="1:14" s="1013" customFormat="1" ht="12" customHeight="1">
      <c r="A57" s="1048"/>
      <c r="N57" s="1020"/>
    </row>
    <row r="58" spans="1:14" s="1013" customFormat="1" ht="12" customHeight="1">
      <c r="A58" s="1048"/>
      <c r="N58" s="1020"/>
    </row>
    <row r="59" spans="1:14" s="1013" customFormat="1" ht="12" customHeight="1">
      <c r="A59" s="1048"/>
      <c r="N59" s="1020"/>
    </row>
    <row r="60" spans="1:14" s="1013" customFormat="1" ht="12" customHeight="1">
      <c r="A60" s="1048"/>
      <c r="N60" s="1020"/>
    </row>
    <row r="61" spans="1:14" s="1013" customFormat="1" ht="12" customHeight="1">
      <c r="A61" s="1048"/>
      <c r="N61" s="1020"/>
    </row>
    <row r="62" spans="1:14" s="1013" customFormat="1" ht="12" customHeight="1">
      <c r="A62" s="1048"/>
      <c r="N62" s="1020"/>
    </row>
    <row r="63" spans="1:14" s="1013" customFormat="1" ht="12" customHeight="1">
      <c r="A63" s="1048"/>
      <c r="N63" s="1020"/>
    </row>
    <row r="64" spans="1:14" s="1013" customFormat="1" ht="11.25">
      <c r="A64" s="1048"/>
      <c r="N64" s="1020"/>
    </row>
    <row r="65" spans="1:14" s="1013" customFormat="1" ht="11.25">
      <c r="A65" s="1048"/>
      <c r="N65" s="1020"/>
    </row>
    <row r="66" spans="1:14" s="1013" customFormat="1" ht="11.25">
      <c r="A66" s="1048"/>
      <c r="N66" s="1020"/>
    </row>
    <row r="67" spans="1:14" s="1013" customFormat="1" ht="11.25">
      <c r="A67" s="1048"/>
      <c r="N67" s="1020"/>
    </row>
    <row r="68" spans="1:14" s="1013" customFormat="1" ht="11.25">
      <c r="A68" s="1048"/>
      <c r="N68" s="1020"/>
    </row>
    <row r="69" spans="1:14" s="1013" customFormat="1" ht="11.25">
      <c r="A69" s="1048"/>
      <c r="N69" s="1020"/>
    </row>
    <row r="70" spans="1:14" s="1013" customFormat="1" ht="11.25">
      <c r="A70" s="1048"/>
      <c r="N70" s="1020"/>
    </row>
    <row r="71" spans="1:14" s="1013" customFormat="1" ht="11.25">
      <c r="A71" s="1048"/>
      <c r="N71" s="1020"/>
    </row>
    <row r="72" spans="1:14" s="1013" customFormat="1" ht="11.25">
      <c r="A72" s="1048"/>
      <c r="N72" s="1020"/>
    </row>
    <row r="73" spans="1:14" s="1013" customFormat="1" ht="11.25">
      <c r="A73" s="1048"/>
      <c r="N73" s="1020"/>
    </row>
    <row r="74" spans="1:14" s="1013" customFormat="1" ht="11.25">
      <c r="A74" s="1048"/>
      <c r="N74" s="1020"/>
    </row>
    <row r="75" ht="11.25">
      <c r="A75" s="1059"/>
    </row>
    <row r="76" ht="11.25">
      <c r="A76" s="1059"/>
    </row>
    <row r="77" ht="11.25">
      <c r="A77" s="1059"/>
    </row>
    <row r="78" ht="11.25">
      <c r="A78" s="1059"/>
    </row>
    <row r="79" ht="11.25">
      <c r="A79" s="1059"/>
    </row>
    <row r="80" ht="11.25">
      <c r="A80" s="1059"/>
    </row>
    <row r="81" ht="11.25">
      <c r="A81" s="1059"/>
    </row>
    <row r="82" ht="11.25">
      <c r="A82" s="1059"/>
    </row>
    <row r="83" ht="11.25">
      <c r="A83" s="1059"/>
    </row>
    <row r="84" ht="11.25">
      <c r="A84" s="1059"/>
    </row>
    <row r="85" ht="11.25">
      <c r="A85" s="1059"/>
    </row>
    <row r="86" ht="11.25">
      <c r="A86" s="1059"/>
    </row>
    <row r="87" ht="11.25">
      <c r="A87" s="1059"/>
    </row>
    <row r="88" ht="11.25">
      <c r="A88" s="1059"/>
    </row>
    <row r="89" ht="11.25">
      <c r="A89" s="1059"/>
    </row>
    <row r="90" ht="11.25">
      <c r="A90" s="1059"/>
    </row>
    <row r="91" ht="11.25">
      <c r="A91" s="1059"/>
    </row>
    <row r="92" ht="11.25">
      <c r="A92" s="1059"/>
    </row>
    <row r="93" ht="11.25">
      <c r="A93" s="1059"/>
    </row>
    <row r="94" ht="11.25">
      <c r="A94" s="1059"/>
    </row>
    <row r="95" ht="11.25">
      <c r="A95" s="1059"/>
    </row>
    <row r="96" ht="11.25">
      <c r="A96" s="1059"/>
    </row>
    <row r="97" ht="11.25">
      <c r="A97" s="1059"/>
    </row>
    <row r="98" ht="11.25">
      <c r="A98" s="1059"/>
    </row>
    <row r="99" ht="11.25">
      <c r="A99" s="1059"/>
    </row>
    <row r="100" ht="11.25">
      <c r="A100" s="1059"/>
    </row>
    <row r="101" ht="11.25">
      <c r="A101" s="1059"/>
    </row>
    <row r="102" ht="11.25">
      <c r="A102" s="1059"/>
    </row>
    <row r="103" ht="11.25">
      <c r="A103" s="1059"/>
    </row>
    <row r="104" ht="11.25">
      <c r="A104" s="1059"/>
    </row>
    <row r="105" ht="11.25">
      <c r="A105" s="1059"/>
    </row>
    <row r="106" ht="11.25">
      <c r="A106" s="1059"/>
    </row>
    <row r="107" ht="11.25">
      <c r="A107" s="1059"/>
    </row>
    <row r="108" ht="11.25">
      <c r="A108" s="1059"/>
    </row>
    <row r="109" ht="11.25">
      <c r="A109" s="1059"/>
    </row>
    <row r="110" ht="11.25">
      <c r="A110" s="1059"/>
    </row>
    <row r="111" ht="11.25">
      <c r="A111" s="1059"/>
    </row>
    <row r="112" ht="11.25">
      <c r="A112" s="1059"/>
    </row>
    <row r="113" ht="11.25">
      <c r="A113" s="1059"/>
    </row>
    <row r="114" ht="11.25">
      <c r="A114" s="1059"/>
    </row>
    <row r="115" ht="11.25">
      <c r="A115" s="1059"/>
    </row>
    <row r="116" ht="11.25">
      <c r="A116" s="1059"/>
    </row>
    <row r="117" ht="11.25">
      <c r="A117" s="1059"/>
    </row>
    <row r="118" ht="11.25">
      <c r="A118" s="1059"/>
    </row>
    <row r="119" ht="11.25">
      <c r="A119" s="1059"/>
    </row>
    <row r="120" ht="11.25">
      <c r="A120" s="1059"/>
    </row>
    <row r="121" ht="11.25">
      <c r="A121" s="1059"/>
    </row>
    <row r="122" ht="11.25">
      <c r="A122" s="1059"/>
    </row>
    <row r="123" ht="11.25">
      <c r="A123" s="1059"/>
    </row>
    <row r="124" ht="11.25">
      <c r="A124" s="1059"/>
    </row>
    <row r="125" ht="11.25">
      <c r="A125" s="1059"/>
    </row>
    <row r="126" ht="11.25">
      <c r="A126" s="1059"/>
    </row>
    <row r="127" ht="11.25">
      <c r="A127" s="1059"/>
    </row>
    <row r="128" ht="11.25">
      <c r="A128" s="1059"/>
    </row>
    <row r="129" ht="11.25">
      <c r="A129" s="1059"/>
    </row>
    <row r="130" ht="11.25">
      <c r="A130" s="1059"/>
    </row>
    <row r="131" ht="11.25">
      <c r="A131" s="1059"/>
    </row>
    <row r="132" ht="11.25">
      <c r="A132" s="1059"/>
    </row>
    <row r="133" ht="11.25">
      <c r="A133" s="1059"/>
    </row>
    <row r="134" ht="11.25">
      <c r="A134" s="1059"/>
    </row>
    <row r="135" ht="11.25">
      <c r="A135" s="1059"/>
    </row>
    <row r="136" ht="11.25">
      <c r="A136" s="1059"/>
    </row>
    <row r="137" ht="11.25">
      <c r="A137" s="1059"/>
    </row>
    <row r="138" ht="11.25">
      <c r="A138" s="1059"/>
    </row>
  </sheetData>
  <sheetProtection/>
  <mergeCells count="23">
    <mergeCell ref="A11:N11"/>
    <mergeCell ref="B6:C6"/>
    <mergeCell ref="A4:C5"/>
    <mergeCell ref="D4:K4"/>
    <mergeCell ref="A6:A8"/>
    <mergeCell ref="A35:N35"/>
    <mergeCell ref="D5:D8"/>
    <mergeCell ref="I5:L5"/>
    <mergeCell ref="E5:H5"/>
    <mergeCell ref="G6:H6"/>
    <mergeCell ref="I6:J7"/>
    <mergeCell ref="K6:L6"/>
    <mergeCell ref="B7:B8"/>
    <mergeCell ref="E7:E8"/>
    <mergeCell ref="F7:F8"/>
    <mergeCell ref="A2:N2"/>
    <mergeCell ref="E6:F6"/>
    <mergeCell ref="H7:H8"/>
    <mergeCell ref="C7:C8"/>
    <mergeCell ref="K7:K8"/>
    <mergeCell ref="L7:L8"/>
    <mergeCell ref="M4:N8"/>
    <mergeCell ref="G7:G8"/>
  </mergeCells>
  <printOptions/>
  <pageMargins left="0.4724409448818898" right="0.3937007874015748" top="0.5118110236220472" bottom="0.5118110236220472"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P65"/>
  <sheetViews>
    <sheetView workbookViewId="0" topLeftCell="A1">
      <selection activeCell="L38" sqref="L38"/>
    </sheetView>
  </sheetViews>
  <sheetFormatPr defaultColWidth="12" defaultRowHeight="11.25"/>
  <cols>
    <col min="1" max="1" width="3.16015625" style="1047" customWidth="1"/>
    <col min="2" max="3" width="1.0078125" style="1047" customWidth="1"/>
    <col min="4" max="4" width="29" style="1014" customWidth="1"/>
    <col min="5" max="5" width="1.0078125" style="1014" customWidth="1"/>
    <col min="6" max="7" width="8.33203125" style="1014" customWidth="1"/>
    <col min="8" max="11" width="9" style="1014" customWidth="1"/>
    <col min="12" max="13" width="8.5" style="1014" customWidth="1"/>
    <col min="14" max="14" width="7.33203125" style="1014" bestFit="1" customWidth="1"/>
    <col min="15" max="27" width="13.33203125" style="1013" customWidth="1"/>
    <col min="28" max="16384" width="13.33203125" style="1014" customWidth="1"/>
  </cols>
  <sheetData>
    <row r="1" spans="1:14" ht="12.75">
      <c r="A1" s="1088" t="s">
        <v>360</v>
      </c>
      <c r="B1" s="1089"/>
      <c r="C1" s="1089"/>
      <c r="D1" s="1013"/>
      <c r="E1" s="1013"/>
      <c r="F1" s="1013"/>
      <c r="G1" s="1013"/>
      <c r="H1" s="1013"/>
      <c r="I1" s="1013"/>
      <c r="J1" s="1013"/>
      <c r="K1" s="1013"/>
      <c r="L1" s="1013"/>
      <c r="M1" s="1013"/>
      <c r="N1" s="1013"/>
    </row>
    <row r="2" spans="1:16" ht="12.75">
      <c r="A2" s="1701" t="s">
        <v>323</v>
      </c>
      <c r="B2" s="1701"/>
      <c r="C2" s="1701"/>
      <c r="D2" s="1701"/>
      <c r="E2" s="1701"/>
      <c r="F2" s="1701"/>
      <c r="G2" s="1701"/>
      <c r="H2" s="1701"/>
      <c r="I2" s="1701"/>
      <c r="J2" s="1701"/>
      <c r="K2" s="1701"/>
      <c r="L2" s="1701"/>
      <c r="M2" s="1701"/>
      <c r="N2" s="1701"/>
      <c r="O2" s="1090"/>
      <c r="P2" s="1090"/>
    </row>
    <row r="3" spans="1:14" ht="9" customHeight="1">
      <c r="A3" s="1017"/>
      <c r="B3" s="1017"/>
      <c r="C3" s="1017"/>
      <c r="D3" s="1018"/>
      <c r="E3" s="1018"/>
      <c r="F3" s="1018"/>
      <c r="G3" s="1018"/>
      <c r="H3" s="1018"/>
      <c r="I3" s="1018"/>
      <c r="J3" s="1018"/>
      <c r="K3" s="1018"/>
      <c r="L3" s="1018"/>
      <c r="M3" s="1018"/>
      <c r="N3" s="1018"/>
    </row>
    <row r="4" spans="1:14" ht="18" customHeight="1">
      <c r="A4" s="1691" t="s">
        <v>276</v>
      </c>
      <c r="B4" s="1692"/>
      <c r="C4" s="1716" t="s">
        <v>864</v>
      </c>
      <c r="D4" s="1716"/>
      <c r="E4" s="1683"/>
      <c r="F4" s="1702" t="s">
        <v>277</v>
      </c>
      <c r="G4" s="1702" t="s">
        <v>403</v>
      </c>
      <c r="H4" s="1688" t="s">
        <v>404</v>
      </c>
      <c r="I4" s="1689"/>
      <c r="J4" s="1689"/>
      <c r="K4" s="1689"/>
      <c r="L4" s="1689"/>
      <c r="M4" s="1690"/>
      <c r="N4" s="1691" t="s">
        <v>278</v>
      </c>
    </row>
    <row r="5" spans="1:14" ht="15" customHeight="1">
      <c r="A5" s="1697"/>
      <c r="B5" s="1705"/>
      <c r="C5" s="1708"/>
      <c r="D5" s="1708"/>
      <c r="E5" s="1685"/>
      <c r="F5" s="1703"/>
      <c r="G5" s="1703"/>
      <c r="H5" s="1692" t="s">
        <v>447</v>
      </c>
      <c r="I5" s="1691" t="s">
        <v>279</v>
      </c>
      <c r="J5" s="1692"/>
      <c r="K5" s="1688" t="s">
        <v>456</v>
      </c>
      <c r="L5" s="1689"/>
      <c r="M5" s="1690"/>
      <c r="N5" s="1697"/>
    </row>
    <row r="6" spans="1:14" ht="21" customHeight="1">
      <c r="A6" s="1697"/>
      <c r="B6" s="1705"/>
      <c r="C6" s="1708"/>
      <c r="D6" s="1708"/>
      <c r="E6" s="1685"/>
      <c r="F6" s="1703"/>
      <c r="G6" s="1703"/>
      <c r="H6" s="1705"/>
      <c r="I6" s="1693"/>
      <c r="J6" s="1694"/>
      <c r="K6" s="1695" t="s">
        <v>445</v>
      </c>
      <c r="L6" s="1695" t="s">
        <v>280</v>
      </c>
      <c r="M6" s="1695" t="s">
        <v>429</v>
      </c>
      <c r="N6" s="1697"/>
    </row>
    <row r="7" spans="1:14" ht="24" customHeight="1">
      <c r="A7" s="1697"/>
      <c r="B7" s="1705"/>
      <c r="C7" s="1708"/>
      <c r="D7" s="1708"/>
      <c r="E7" s="1685"/>
      <c r="F7" s="1703"/>
      <c r="G7" s="1703"/>
      <c r="H7" s="1705"/>
      <c r="I7" s="1695" t="s">
        <v>281</v>
      </c>
      <c r="J7" s="1695" t="s">
        <v>282</v>
      </c>
      <c r="K7" s="1698"/>
      <c r="L7" s="1698"/>
      <c r="M7" s="1698"/>
      <c r="N7" s="1697"/>
    </row>
    <row r="8" spans="1:14" ht="24" customHeight="1">
      <c r="A8" s="1693"/>
      <c r="B8" s="1694"/>
      <c r="C8" s="1709"/>
      <c r="D8" s="1709"/>
      <c r="E8" s="1687"/>
      <c r="F8" s="1704"/>
      <c r="G8" s="1704"/>
      <c r="H8" s="1694"/>
      <c r="I8" s="1696"/>
      <c r="J8" s="1696"/>
      <c r="K8" s="1696"/>
      <c r="L8" s="1696"/>
      <c r="M8" s="1696"/>
      <c r="N8" s="1693"/>
    </row>
    <row r="9" spans="1:14" ht="11.25">
      <c r="A9" s="1021"/>
      <c r="B9" s="1021"/>
      <c r="C9" s="1021"/>
      <c r="D9" s="1022"/>
      <c r="E9" s="1022"/>
      <c r="F9" s="1022"/>
      <c r="G9" s="1022"/>
      <c r="H9" s="1019"/>
      <c r="I9" s="1019"/>
      <c r="J9" s="1019"/>
      <c r="K9" s="1019"/>
      <c r="L9" s="1019"/>
      <c r="M9" s="1019"/>
      <c r="N9" s="1019"/>
    </row>
    <row r="10" spans="1:14" ht="11.25">
      <c r="A10" s="1015"/>
      <c r="B10" s="1015"/>
      <c r="C10" s="1015"/>
      <c r="D10" s="1013"/>
      <c r="E10" s="1013"/>
      <c r="F10" s="1013"/>
      <c r="G10" s="1013"/>
      <c r="H10" s="1013"/>
      <c r="I10" s="1013"/>
      <c r="J10" s="1013"/>
      <c r="K10" s="1013"/>
      <c r="L10" s="1013"/>
      <c r="M10" s="1013"/>
      <c r="N10" s="1013"/>
    </row>
    <row r="11" spans="1:14" ht="12.75" customHeight="1">
      <c r="A11" s="1706" t="s">
        <v>453</v>
      </c>
      <c r="B11" s="1706"/>
      <c r="C11" s="1706"/>
      <c r="D11" s="1706"/>
      <c r="E11" s="1706"/>
      <c r="F11" s="1706"/>
      <c r="G11" s="1706"/>
      <c r="H11" s="1706"/>
      <c r="I11" s="1706"/>
      <c r="J11" s="1706"/>
      <c r="K11" s="1706"/>
      <c r="L11" s="1706"/>
      <c r="M11" s="1706"/>
      <c r="N11" s="1706"/>
    </row>
    <row r="12" spans="1:14" ht="12.75" customHeight="1">
      <c r="A12" s="1015"/>
      <c r="B12" s="1015"/>
      <c r="C12" s="1015"/>
      <c r="D12" s="1020"/>
      <c r="E12" s="1020"/>
      <c r="F12" s="1048"/>
      <c r="G12" s="1048"/>
      <c r="H12" s="1048"/>
      <c r="I12" s="1048"/>
      <c r="J12" s="1048"/>
      <c r="K12" s="1048"/>
      <c r="L12" s="1048"/>
      <c r="M12" s="1048"/>
      <c r="N12" s="1048"/>
    </row>
    <row r="13" spans="1:14" ht="11.25">
      <c r="A13" s="1015"/>
      <c r="B13" s="1015"/>
      <c r="C13" s="1080"/>
      <c r="D13" s="1081" t="s">
        <v>299</v>
      </c>
      <c r="E13" s="1064"/>
      <c r="F13" s="1065"/>
      <c r="G13" s="1065"/>
      <c r="H13" s="1065"/>
      <c r="I13" s="1065"/>
      <c r="J13" s="1065"/>
      <c r="K13" s="1065"/>
      <c r="L13" s="1065"/>
      <c r="M13" s="1065"/>
      <c r="N13" s="1013"/>
    </row>
    <row r="14" spans="1:14" ht="9" customHeight="1">
      <c r="A14" s="1015"/>
      <c r="B14" s="1015"/>
      <c r="C14" s="1080"/>
      <c r="D14" s="1082"/>
      <c r="E14" s="1066"/>
      <c r="F14" s="1065"/>
      <c r="G14" s="1065"/>
      <c r="H14" s="1065"/>
      <c r="I14" s="1065"/>
      <c r="J14" s="1065"/>
      <c r="K14" s="1065"/>
      <c r="L14" s="1065"/>
      <c r="M14" s="1065"/>
      <c r="N14" s="1013"/>
    </row>
    <row r="15" spans="1:14" ht="12" customHeight="1">
      <c r="A15" s="1015">
        <v>1</v>
      </c>
      <c r="B15" s="1015"/>
      <c r="C15" s="1080"/>
      <c r="D15" s="1083" t="s">
        <v>361</v>
      </c>
      <c r="E15" s="1066"/>
      <c r="F15" s="1026">
        <v>19</v>
      </c>
      <c r="G15" s="1026">
        <v>173</v>
      </c>
      <c r="H15" s="1027">
        <f>SUM(I15:J15)</f>
        <v>3573</v>
      </c>
      <c r="I15" s="1026">
        <v>2223</v>
      </c>
      <c r="J15" s="1026">
        <v>1350</v>
      </c>
      <c r="K15" s="1026">
        <v>1849</v>
      </c>
      <c r="L15" s="1026">
        <v>704</v>
      </c>
      <c r="M15" s="1026">
        <v>525</v>
      </c>
      <c r="N15" s="1028">
        <f>H15/G15</f>
        <v>20.653179190751445</v>
      </c>
    </row>
    <row r="16" spans="1:14" ht="12" customHeight="1">
      <c r="A16" s="1015">
        <v>2</v>
      </c>
      <c r="B16" s="1015"/>
      <c r="C16" s="1080"/>
      <c r="D16" s="1083" t="s">
        <v>362</v>
      </c>
      <c r="E16" s="1066"/>
      <c r="F16" s="1026">
        <v>13</v>
      </c>
      <c r="G16" s="1026">
        <v>144</v>
      </c>
      <c r="H16" s="1027">
        <f>SUM(I16:J16)</f>
        <v>2955</v>
      </c>
      <c r="I16" s="1026">
        <v>1791</v>
      </c>
      <c r="J16" s="1026">
        <v>1164</v>
      </c>
      <c r="K16" s="1026">
        <v>1503</v>
      </c>
      <c r="L16" s="1026">
        <v>485</v>
      </c>
      <c r="M16" s="1026">
        <v>414</v>
      </c>
      <c r="N16" s="1028">
        <f>H16/G16</f>
        <v>20.520833333333332</v>
      </c>
    </row>
    <row r="17" spans="1:14" ht="12" customHeight="1">
      <c r="A17" s="1015">
        <v>3</v>
      </c>
      <c r="B17" s="1015"/>
      <c r="C17" s="1080"/>
      <c r="D17" s="1083" t="s">
        <v>560</v>
      </c>
      <c r="E17" s="1066"/>
      <c r="F17" s="1026">
        <v>22</v>
      </c>
      <c r="G17" s="1026">
        <v>223</v>
      </c>
      <c r="H17" s="1027">
        <f>SUM(I17:J17)</f>
        <v>4676</v>
      </c>
      <c r="I17" s="1026">
        <v>3178</v>
      </c>
      <c r="J17" s="1026">
        <v>1498</v>
      </c>
      <c r="K17" s="1026">
        <v>2420</v>
      </c>
      <c r="L17" s="1026">
        <v>591</v>
      </c>
      <c r="M17" s="1026">
        <v>754</v>
      </c>
      <c r="N17" s="1028">
        <f>H17/G17</f>
        <v>20.968609865470853</v>
      </c>
    </row>
    <row r="18" spans="1:14" ht="12" customHeight="1">
      <c r="A18" s="1015"/>
      <c r="B18" s="1015"/>
      <c r="C18" s="1080"/>
      <c r="D18" s="1037"/>
      <c r="E18" s="1013"/>
      <c r="F18" s="1091"/>
      <c r="G18" s="1091"/>
      <c r="H18" s="1027"/>
      <c r="I18" s="1091"/>
      <c r="J18" s="1091"/>
      <c r="K18" s="1091"/>
      <c r="L18" s="1091"/>
      <c r="M18" s="1091"/>
      <c r="N18" s="1048"/>
    </row>
    <row r="19" spans="1:14" ht="12" customHeight="1">
      <c r="A19" s="1015"/>
      <c r="B19" s="1015"/>
      <c r="C19" s="1080"/>
      <c r="D19" s="1081" t="s">
        <v>566</v>
      </c>
      <c r="E19" s="1064"/>
      <c r="F19" s="1065"/>
      <c r="G19" s="1065"/>
      <c r="H19" s="1027"/>
      <c r="I19" s="1065"/>
      <c r="J19" s="1065"/>
      <c r="K19" s="1065"/>
      <c r="L19" s="1065"/>
      <c r="M19" s="1065"/>
      <c r="N19" s="1013"/>
    </row>
    <row r="20" spans="1:14" ht="9" customHeight="1">
      <c r="A20" s="1015"/>
      <c r="B20" s="1015"/>
      <c r="C20" s="1080"/>
      <c r="D20" s="1082"/>
      <c r="E20" s="1066"/>
      <c r="F20" s="1065"/>
      <c r="G20" s="1065"/>
      <c r="H20" s="1027"/>
      <c r="I20" s="1065"/>
      <c r="J20" s="1065"/>
      <c r="K20" s="1065"/>
      <c r="L20" s="1065"/>
      <c r="M20" s="1065"/>
      <c r="N20" s="1013"/>
    </row>
    <row r="21" spans="1:14" ht="12" customHeight="1">
      <c r="A21" s="1015">
        <v>4</v>
      </c>
      <c r="B21" s="1015"/>
      <c r="C21" s="1080"/>
      <c r="D21" s="1083" t="s">
        <v>361</v>
      </c>
      <c r="E21" s="1066"/>
      <c r="F21" s="1026">
        <v>49</v>
      </c>
      <c r="G21" s="1026">
        <v>437</v>
      </c>
      <c r="H21" s="1027">
        <f aca="true" t="shared" si="0" ref="H21:H29">SUM(I21:J21)</f>
        <v>9359</v>
      </c>
      <c r="I21" s="1026">
        <v>6300</v>
      </c>
      <c r="J21" s="1026">
        <v>3059</v>
      </c>
      <c r="K21" s="1026">
        <v>4845</v>
      </c>
      <c r="L21" s="1026">
        <v>694</v>
      </c>
      <c r="M21" s="1026">
        <v>1458</v>
      </c>
      <c r="N21" s="1028">
        <f aca="true" t="shared" si="1" ref="N21:N29">H21/G21</f>
        <v>21.416475972540045</v>
      </c>
    </row>
    <row r="22" spans="1:14" ht="12" customHeight="1">
      <c r="A22" s="1015">
        <v>5</v>
      </c>
      <c r="B22" s="1015"/>
      <c r="C22" s="1080"/>
      <c r="D22" s="1083" t="s">
        <v>363</v>
      </c>
      <c r="E22" s="1066"/>
      <c r="F22" s="1026">
        <v>35</v>
      </c>
      <c r="G22" s="1026">
        <v>269</v>
      </c>
      <c r="H22" s="1027">
        <f t="shared" si="0"/>
        <v>5640</v>
      </c>
      <c r="I22" s="1026">
        <v>3547</v>
      </c>
      <c r="J22" s="1026">
        <v>2093</v>
      </c>
      <c r="K22" s="1026">
        <v>2863</v>
      </c>
      <c r="L22" s="1026">
        <v>130</v>
      </c>
      <c r="M22" s="1026">
        <v>795</v>
      </c>
      <c r="N22" s="1028">
        <f t="shared" si="1"/>
        <v>20.966542750929367</v>
      </c>
    </row>
    <row r="23" spans="1:14" ht="12" customHeight="1">
      <c r="A23" s="1015">
        <v>6</v>
      </c>
      <c r="B23" s="1015"/>
      <c r="C23" s="1080"/>
      <c r="D23" s="1083" t="s">
        <v>364</v>
      </c>
      <c r="E23" s="1066"/>
      <c r="F23" s="1026">
        <v>24</v>
      </c>
      <c r="G23" s="1026">
        <v>225</v>
      </c>
      <c r="H23" s="1027">
        <f t="shared" si="0"/>
        <v>4830</v>
      </c>
      <c r="I23" s="1026">
        <v>3090</v>
      </c>
      <c r="J23" s="1026">
        <v>1740</v>
      </c>
      <c r="K23" s="1026">
        <v>2531</v>
      </c>
      <c r="L23" s="1026">
        <v>98</v>
      </c>
      <c r="M23" s="1026">
        <v>694</v>
      </c>
      <c r="N23" s="1028">
        <f t="shared" si="1"/>
        <v>21.466666666666665</v>
      </c>
    </row>
    <row r="24" spans="1:14" ht="12" customHeight="1">
      <c r="A24" s="1015">
        <v>7</v>
      </c>
      <c r="B24" s="1015"/>
      <c r="C24" s="1080"/>
      <c r="D24" s="1083" t="s">
        <v>365</v>
      </c>
      <c r="E24" s="1066"/>
      <c r="F24" s="1026">
        <v>24</v>
      </c>
      <c r="G24" s="1026">
        <v>235</v>
      </c>
      <c r="H24" s="1027">
        <f t="shared" si="0"/>
        <v>5010</v>
      </c>
      <c r="I24" s="1026">
        <v>3218</v>
      </c>
      <c r="J24" s="1026">
        <v>1792</v>
      </c>
      <c r="K24" s="1026">
        <v>2554</v>
      </c>
      <c r="L24" s="1026">
        <v>242</v>
      </c>
      <c r="M24" s="1026">
        <v>703</v>
      </c>
      <c r="N24" s="1028">
        <f t="shared" si="1"/>
        <v>21.319148936170212</v>
      </c>
    </row>
    <row r="25" spans="1:14" ht="12" customHeight="1">
      <c r="A25" s="1015">
        <v>8</v>
      </c>
      <c r="B25" s="1015"/>
      <c r="C25" s="1080"/>
      <c r="D25" s="1083" t="s">
        <v>366</v>
      </c>
      <c r="E25" s="1066"/>
      <c r="F25" s="1026">
        <v>43</v>
      </c>
      <c r="G25" s="1026">
        <v>329</v>
      </c>
      <c r="H25" s="1027">
        <f t="shared" si="0"/>
        <v>6745</v>
      </c>
      <c r="I25" s="1026">
        <v>4486</v>
      </c>
      <c r="J25" s="1026">
        <v>2259</v>
      </c>
      <c r="K25" s="1026">
        <v>3503</v>
      </c>
      <c r="L25" s="1026">
        <v>325</v>
      </c>
      <c r="M25" s="1026">
        <v>977</v>
      </c>
      <c r="N25" s="1028">
        <f t="shared" si="1"/>
        <v>20.501519756838906</v>
      </c>
    </row>
    <row r="26" spans="1:14" ht="12" customHeight="1">
      <c r="A26" s="1015">
        <v>9</v>
      </c>
      <c r="B26" s="1015"/>
      <c r="C26" s="1080"/>
      <c r="D26" s="1083" t="s">
        <v>367</v>
      </c>
      <c r="E26" s="1066"/>
      <c r="F26" s="1026">
        <v>42</v>
      </c>
      <c r="G26" s="1026">
        <v>378</v>
      </c>
      <c r="H26" s="1027">
        <f t="shared" si="0"/>
        <v>7880</v>
      </c>
      <c r="I26" s="1026">
        <v>4921</v>
      </c>
      <c r="J26" s="1026">
        <v>2959</v>
      </c>
      <c r="K26" s="1026">
        <v>4025</v>
      </c>
      <c r="L26" s="1026">
        <v>805</v>
      </c>
      <c r="M26" s="1026">
        <v>1059</v>
      </c>
      <c r="N26" s="1028">
        <f t="shared" si="1"/>
        <v>20.84656084656085</v>
      </c>
    </row>
    <row r="27" spans="1:14" ht="12" customHeight="1">
      <c r="A27" s="1015">
        <v>10</v>
      </c>
      <c r="B27" s="1015"/>
      <c r="C27" s="1080"/>
      <c r="D27" s="1083" t="s">
        <v>368</v>
      </c>
      <c r="E27" s="1066"/>
      <c r="F27" s="1026">
        <v>28</v>
      </c>
      <c r="G27" s="1026">
        <v>219</v>
      </c>
      <c r="H27" s="1027">
        <f t="shared" si="0"/>
        <v>4618</v>
      </c>
      <c r="I27" s="1026">
        <v>2998</v>
      </c>
      <c r="J27" s="1026">
        <v>1620</v>
      </c>
      <c r="K27" s="1026">
        <v>2409</v>
      </c>
      <c r="L27" s="1026">
        <v>77</v>
      </c>
      <c r="M27" s="1026">
        <v>653</v>
      </c>
      <c r="N27" s="1028">
        <f t="shared" si="1"/>
        <v>21.08675799086758</v>
      </c>
    </row>
    <row r="28" spans="1:14" ht="12" customHeight="1">
      <c r="A28" s="1015">
        <v>11</v>
      </c>
      <c r="B28" s="1015"/>
      <c r="C28" s="1080"/>
      <c r="D28" s="1083" t="s">
        <v>362</v>
      </c>
      <c r="E28" s="1066"/>
      <c r="F28" s="1026">
        <v>33</v>
      </c>
      <c r="G28" s="1026">
        <v>288</v>
      </c>
      <c r="H28" s="1027">
        <f t="shared" si="0"/>
        <v>6145</v>
      </c>
      <c r="I28" s="1026">
        <v>3943</v>
      </c>
      <c r="J28" s="1026">
        <v>2202</v>
      </c>
      <c r="K28" s="1026">
        <v>3108</v>
      </c>
      <c r="L28" s="1026">
        <v>151</v>
      </c>
      <c r="M28" s="1026">
        <v>917</v>
      </c>
      <c r="N28" s="1028">
        <f t="shared" si="1"/>
        <v>21.336805555555557</v>
      </c>
    </row>
    <row r="29" spans="1:14" ht="12" customHeight="1">
      <c r="A29" s="1015">
        <v>12</v>
      </c>
      <c r="B29" s="1015"/>
      <c r="C29" s="1080"/>
      <c r="D29" s="1083" t="s">
        <v>560</v>
      </c>
      <c r="E29" s="1066"/>
      <c r="F29" s="1026">
        <v>44</v>
      </c>
      <c r="G29" s="1026">
        <v>367</v>
      </c>
      <c r="H29" s="1027">
        <f t="shared" si="0"/>
        <v>7798</v>
      </c>
      <c r="I29" s="1026">
        <v>5553</v>
      </c>
      <c r="J29" s="1026">
        <v>2245</v>
      </c>
      <c r="K29" s="1026">
        <v>4068</v>
      </c>
      <c r="L29" s="1026">
        <v>193</v>
      </c>
      <c r="M29" s="1026">
        <v>1210</v>
      </c>
      <c r="N29" s="1028">
        <f t="shared" si="1"/>
        <v>21.247956403269754</v>
      </c>
    </row>
    <row r="30" spans="1:14" ht="12" customHeight="1">
      <c r="A30" s="1015"/>
      <c r="B30" s="1015"/>
      <c r="C30" s="1080"/>
      <c r="D30" s="1037"/>
      <c r="E30" s="1066"/>
      <c r="F30" s="1027"/>
      <c r="G30" s="1027"/>
      <c r="H30" s="1027"/>
      <c r="I30" s="1027"/>
      <c r="J30" s="1027"/>
      <c r="K30" s="1027"/>
      <c r="L30" s="1027"/>
      <c r="M30" s="1027"/>
      <c r="N30" s="1028"/>
    </row>
    <row r="31" spans="1:14" ht="12" customHeight="1">
      <c r="A31" s="1015">
        <v>13</v>
      </c>
      <c r="B31" s="1015"/>
      <c r="C31" s="1080"/>
      <c r="D31" s="1084" t="s">
        <v>453</v>
      </c>
      <c r="E31" s="1069"/>
      <c r="F31" s="1035">
        <f aca="true" t="shared" si="2" ref="F31:M31">SUM(F15:F29)</f>
        <v>376</v>
      </c>
      <c r="G31" s="1035">
        <f t="shared" si="2"/>
        <v>3287</v>
      </c>
      <c r="H31" s="1035">
        <f t="shared" si="2"/>
        <v>69229</v>
      </c>
      <c r="I31" s="1035">
        <f t="shared" si="2"/>
        <v>45248</v>
      </c>
      <c r="J31" s="1035">
        <f t="shared" si="2"/>
        <v>23981</v>
      </c>
      <c r="K31" s="1035">
        <f t="shared" si="2"/>
        <v>35678</v>
      </c>
      <c r="L31" s="1035">
        <f t="shared" si="2"/>
        <v>4495</v>
      </c>
      <c r="M31" s="1035">
        <f t="shared" si="2"/>
        <v>10159</v>
      </c>
      <c r="N31" s="1036">
        <f>H31/G31</f>
        <v>21.061454213568602</v>
      </c>
    </row>
    <row r="32" spans="1:14" ht="12" customHeight="1">
      <c r="A32" s="1015"/>
      <c r="B32" s="1015"/>
      <c r="C32" s="1015"/>
      <c r="D32" s="1013"/>
      <c r="E32" s="1013"/>
      <c r="F32" s="1029"/>
      <c r="G32" s="1029"/>
      <c r="H32" s="1029"/>
      <c r="I32" s="1029"/>
      <c r="J32" s="1029"/>
      <c r="K32" s="1029"/>
      <c r="L32" s="1029"/>
      <c r="M32" s="1029"/>
      <c r="N32" s="1028"/>
    </row>
    <row r="33" spans="1:14" ht="12" customHeight="1">
      <c r="A33" s="1015"/>
      <c r="B33" s="1015"/>
      <c r="C33" s="1015"/>
      <c r="D33" s="1013"/>
      <c r="E33" s="1013"/>
      <c r="F33" s="1029"/>
      <c r="G33" s="1029"/>
      <c r="H33" s="1029"/>
      <c r="I33" s="1029"/>
      <c r="J33" s="1029"/>
      <c r="K33" s="1029"/>
      <c r="L33" s="1029"/>
      <c r="M33" s="1029"/>
      <c r="N33" s="1028"/>
    </row>
    <row r="34" spans="1:14" ht="12" customHeight="1">
      <c r="A34" s="1717" t="s">
        <v>454</v>
      </c>
      <c r="B34" s="1717"/>
      <c r="C34" s="1717"/>
      <c r="D34" s="1717"/>
      <c r="E34" s="1717"/>
      <c r="F34" s="1717"/>
      <c r="G34" s="1717"/>
      <c r="H34" s="1717"/>
      <c r="I34" s="1717"/>
      <c r="J34" s="1717"/>
      <c r="K34" s="1717"/>
      <c r="L34" s="1717"/>
      <c r="M34" s="1717"/>
      <c r="N34" s="1717"/>
    </row>
    <row r="35" spans="1:14" ht="12" customHeight="1">
      <c r="A35" s="1015"/>
      <c r="B35" s="1015"/>
      <c r="C35" s="1015"/>
      <c r="D35" s="1013"/>
      <c r="E35" s="1013"/>
      <c r="F35" s="1029"/>
      <c r="G35" s="1029"/>
      <c r="H35" s="1029"/>
      <c r="I35" s="1029"/>
      <c r="J35" s="1029"/>
      <c r="K35" s="1029"/>
      <c r="L35" s="1029"/>
      <c r="M35" s="1029"/>
      <c r="N35" s="1028"/>
    </row>
    <row r="36" spans="1:14" ht="12" customHeight="1">
      <c r="A36" s="1015"/>
      <c r="B36" s="1015"/>
      <c r="C36" s="1080"/>
      <c r="D36" s="1081" t="s">
        <v>299</v>
      </c>
      <c r="E36" s="1064"/>
      <c r="F36" s="1027"/>
      <c r="G36" s="1027"/>
      <c r="H36" s="1027"/>
      <c r="I36" s="1027"/>
      <c r="J36" s="1027"/>
      <c r="K36" s="1027"/>
      <c r="L36" s="1027"/>
      <c r="M36" s="1027"/>
      <c r="N36" s="1028"/>
    </row>
    <row r="37" spans="1:14" ht="9" customHeight="1">
      <c r="A37" s="1015"/>
      <c r="B37" s="1015"/>
      <c r="C37" s="1080"/>
      <c r="D37" s="1082"/>
      <c r="E37" s="1066"/>
      <c r="F37" s="1027"/>
      <c r="G37" s="1027"/>
      <c r="H37" s="1027"/>
      <c r="I37" s="1027"/>
      <c r="J37" s="1027"/>
      <c r="K37" s="1027"/>
      <c r="L37" s="1027"/>
      <c r="M37" s="1027"/>
      <c r="N37" s="1028"/>
    </row>
    <row r="38" spans="1:14" ht="12" customHeight="1">
      <c r="A38" s="1015">
        <v>14</v>
      </c>
      <c r="B38" s="1015"/>
      <c r="C38" s="1080"/>
      <c r="D38" s="1083" t="s">
        <v>559</v>
      </c>
      <c r="E38" s="1066"/>
      <c r="F38" s="1026">
        <v>47</v>
      </c>
      <c r="G38" s="1026">
        <v>648</v>
      </c>
      <c r="H38" s="1027">
        <f>SUM(I38:J38)</f>
        <v>13219</v>
      </c>
      <c r="I38" s="1026">
        <v>8449</v>
      </c>
      <c r="J38" s="1026">
        <v>4770</v>
      </c>
      <c r="K38" s="1026">
        <v>6712</v>
      </c>
      <c r="L38" s="1026">
        <v>2469</v>
      </c>
      <c r="M38" s="1026">
        <v>2080</v>
      </c>
      <c r="N38" s="1028">
        <f>H38/G38</f>
        <v>20.39969135802469</v>
      </c>
    </row>
    <row r="39" spans="1:14" ht="12" customHeight="1">
      <c r="A39" s="1015">
        <v>15</v>
      </c>
      <c r="B39" s="1015"/>
      <c r="C39" s="1080"/>
      <c r="D39" s="1083" t="s">
        <v>369</v>
      </c>
      <c r="E39" s="1066"/>
      <c r="F39" s="1026">
        <v>10</v>
      </c>
      <c r="G39" s="1026">
        <v>108</v>
      </c>
      <c r="H39" s="1027">
        <f>SUM(I39:J39)</f>
        <v>2236</v>
      </c>
      <c r="I39" s="1026">
        <v>1485</v>
      </c>
      <c r="J39" s="1026">
        <v>751</v>
      </c>
      <c r="K39" s="1026">
        <v>1192</v>
      </c>
      <c r="L39" s="1026">
        <v>273</v>
      </c>
      <c r="M39" s="1026">
        <v>322</v>
      </c>
      <c r="N39" s="1028">
        <f>H39/G39</f>
        <v>20.703703703703702</v>
      </c>
    </row>
    <row r="40" spans="1:14" ht="12" customHeight="1">
      <c r="A40" s="1015">
        <v>16</v>
      </c>
      <c r="B40" s="1015"/>
      <c r="C40" s="1080"/>
      <c r="D40" s="1083" t="s">
        <v>370</v>
      </c>
      <c r="E40" s="1066"/>
      <c r="F40" s="1026">
        <v>15</v>
      </c>
      <c r="G40" s="1026">
        <v>168</v>
      </c>
      <c r="H40" s="1027">
        <f>SUM(I40:J40)</f>
        <v>3470</v>
      </c>
      <c r="I40" s="1026">
        <v>2241</v>
      </c>
      <c r="J40" s="1026">
        <v>1229</v>
      </c>
      <c r="K40" s="1026">
        <v>1776</v>
      </c>
      <c r="L40" s="1026">
        <v>493</v>
      </c>
      <c r="M40" s="1026">
        <v>539</v>
      </c>
      <c r="N40" s="1028">
        <f>H40/G40</f>
        <v>20.654761904761905</v>
      </c>
    </row>
    <row r="41" spans="1:14" ht="12" customHeight="1">
      <c r="A41" s="1015">
        <v>17</v>
      </c>
      <c r="B41" s="1015"/>
      <c r="C41" s="1080"/>
      <c r="D41" s="1083" t="s">
        <v>371</v>
      </c>
      <c r="E41" s="1066"/>
      <c r="F41" s="1026">
        <v>8</v>
      </c>
      <c r="G41" s="1026">
        <v>120</v>
      </c>
      <c r="H41" s="1027">
        <f>SUM(I41:J41)</f>
        <v>2501</v>
      </c>
      <c r="I41" s="1026">
        <v>1497</v>
      </c>
      <c r="J41" s="1026">
        <v>1004</v>
      </c>
      <c r="K41" s="1026">
        <v>1316</v>
      </c>
      <c r="L41" s="1026">
        <v>373</v>
      </c>
      <c r="M41" s="1026">
        <v>345</v>
      </c>
      <c r="N41" s="1028">
        <f>H41/G41</f>
        <v>20.841666666666665</v>
      </c>
    </row>
    <row r="42" spans="1:14" ht="12" customHeight="1">
      <c r="A42" s="1015"/>
      <c r="B42" s="1015"/>
      <c r="C42" s="1080"/>
      <c r="D42" s="1037"/>
      <c r="E42" s="1013"/>
      <c r="F42" s="1027"/>
      <c r="G42" s="1027"/>
      <c r="H42" s="1027"/>
      <c r="I42" s="1027"/>
      <c r="J42" s="1027"/>
      <c r="K42" s="1027"/>
      <c r="L42" s="1027"/>
      <c r="M42" s="1027"/>
      <c r="N42" s="1028"/>
    </row>
    <row r="43" spans="1:14" ht="12" customHeight="1">
      <c r="A43" s="1015"/>
      <c r="B43" s="1015"/>
      <c r="C43" s="1080"/>
      <c r="D43" s="1081" t="s">
        <v>566</v>
      </c>
      <c r="E43" s="1064"/>
      <c r="F43" s="1027"/>
      <c r="G43" s="1027"/>
      <c r="H43" s="1027"/>
      <c r="I43" s="1027"/>
      <c r="J43" s="1027"/>
      <c r="K43" s="1027"/>
      <c r="L43" s="1027"/>
      <c r="M43" s="1027"/>
      <c r="N43" s="1028"/>
    </row>
    <row r="44" spans="1:14" ht="9" customHeight="1">
      <c r="A44" s="1015"/>
      <c r="B44" s="1015"/>
      <c r="C44" s="1080"/>
      <c r="D44" s="1082"/>
      <c r="E44" s="1066"/>
      <c r="F44" s="1027"/>
      <c r="G44" s="1027"/>
      <c r="H44" s="1027"/>
      <c r="I44" s="1027"/>
      <c r="J44" s="1027"/>
      <c r="K44" s="1027"/>
      <c r="L44" s="1027"/>
      <c r="M44" s="1027"/>
      <c r="N44" s="1013"/>
    </row>
    <row r="45" spans="1:14" ht="12" customHeight="1">
      <c r="A45" s="1015">
        <v>18</v>
      </c>
      <c r="B45" s="1015"/>
      <c r="C45" s="1080"/>
      <c r="D45" s="1083" t="s">
        <v>372</v>
      </c>
      <c r="E45" s="1066"/>
      <c r="F45" s="1026">
        <v>31</v>
      </c>
      <c r="G45" s="1026">
        <v>342</v>
      </c>
      <c r="H45" s="1027">
        <f aca="true" t="shared" si="3" ref="H45:H54">SUM(I45:J45)</f>
        <v>7398</v>
      </c>
      <c r="I45" s="1026">
        <v>4972</v>
      </c>
      <c r="J45" s="1026">
        <v>2426</v>
      </c>
      <c r="K45" s="1026">
        <v>3812</v>
      </c>
      <c r="L45" s="1026">
        <v>318</v>
      </c>
      <c r="M45" s="1026">
        <v>1084</v>
      </c>
      <c r="N45" s="1028">
        <f aca="true" t="shared" si="4" ref="N45:N54">H45/G45</f>
        <v>21.63157894736842</v>
      </c>
    </row>
    <row r="46" spans="1:14" ht="12" customHeight="1">
      <c r="A46" s="1015">
        <v>19</v>
      </c>
      <c r="B46" s="1015"/>
      <c r="C46" s="1080"/>
      <c r="D46" s="1083" t="s">
        <v>559</v>
      </c>
      <c r="E46" s="1066"/>
      <c r="F46" s="1026">
        <v>65</v>
      </c>
      <c r="G46" s="1026">
        <v>659</v>
      </c>
      <c r="H46" s="1027">
        <f t="shared" si="3"/>
        <v>14479</v>
      </c>
      <c r="I46" s="1026">
        <v>9453</v>
      </c>
      <c r="J46" s="1026">
        <v>5026</v>
      </c>
      <c r="K46" s="1026">
        <v>7449</v>
      </c>
      <c r="L46" s="1026">
        <v>754</v>
      </c>
      <c r="M46" s="1026">
        <v>2155</v>
      </c>
      <c r="N46" s="1028">
        <f t="shared" si="4"/>
        <v>21.971168437025796</v>
      </c>
    </row>
    <row r="47" spans="1:14" ht="12" customHeight="1">
      <c r="A47" s="1015">
        <v>20</v>
      </c>
      <c r="B47" s="1015"/>
      <c r="C47" s="1080"/>
      <c r="D47" s="1083" t="s">
        <v>373</v>
      </c>
      <c r="E47" s="1066"/>
      <c r="F47" s="1026">
        <v>22</v>
      </c>
      <c r="G47" s="1026">
        <v>285</v>
      </c>
      <c r="H47" s="1027">
        <f t="shared" si="3"/>
        <v>6176</v>
      </c>
      <c r="I47" s="1026">
        <v>3796</v>
      </c>
      <c r="J47" s="1026">
        <v>2380</v>
      </c>
      <c r="K47" s="1026">
        <v>3187</v>
      </c>
      <c r="L47" s="1026">
        <v>416</v>
      </c>
      <c r="M47" s="1026">
        <v>869</v>
      </c>
      <c r="N47" s="1028">
        <f t="shared" si="4"/>
        <v>21.67017543859649</v>
      </c>
    </row>
    <row r="48" spans="1:14" ht="12" customHeight="1">
      <c r="A48" s="1015">
        <v>21</v>
      </c>
      <c r="B48" s="1015"/>
      <c r="C48" s="1080"/>
      <c r="D48" s="1083" t="s">
        <v>374</v>
      </c>
      <c r="E48" s="1066"/>
      <c r="F48" s="1026">
        <v>43</v>
      </c>
      <c r="G48" s="1026">
        <v>367</v>
      </c>
      <c r="H48" s="1027">
        <f t="shared" si="3"/>
        <v>7764</v>
      </c>
      <c r="I48" s="1026">
        <v>5154</v>
      </c>
      <c r="J48" s="1026">
        <v>2610</v>
      </c>
      <c r="K48" s="1026">
        <v>4076</v>
      </c>
      <c r="L48" s="1026">
        <v>508</v>
      </c>
      <c r="M48" s="1026">
        <v>1169</v>
      </c>
      <c r="N48" s="1028">
        <f t="shared" si="4"/>
        <v>21.155313351498638</v>
      </c>
    </row>
    <row r="49" spans="1:14" ht="12" customHeight="1">
      <c r="A49" s="1015">
        <v>22</v>
      </c>
      <c r="B49" s="1015"/>
      <c r="C49" s="1080"/>
      <c r="D49" s="1083" t="s">
        <v>375</v>
      </c>
      <c r="E49" s="1066"/>
      <c r="F49" s="1026">
        <v>36</v>
      </c>
      <c r="G49" s="1026">
        <v>336</v>
      </c>
      <c r="H49" s="1027">
        <f t="shared" si="3"/>
        <v>7315</v>
      </c>
      <c r="I49" s="1026">
        <v>4739</v>
      </c>
      <c r="J49" s="1026">
        <v>2576</v>
      </c>
      <c r="K49" s="1026">
        <v>3846</v>
      </c>
      <c r="L49" s="1026">
        <v>797</v>
      </c>
      <c r="M49" s="1026">
        <v>1048</v>
      </c>
      <c r="N49" s="1028">
        <f t="shared" si="4"/>
        <v>21.770833333333332</v>
      </c>
    </row>
    <row r="50" spans="1:14" ht="12" customHeight="1">
      <c r="A50" s="1015">
        <v>23</v>
      </c>
      <c r="B50" s="1015"/>
      <c r="C50" s="1080"/>
      <c r="D50" s="1083" t="s">
        <v>376</v>
      </c>
      <c r="E50" s="1066"/>
      <c r="F50" s="1026">
        <v>26</v>
      </c>
      <c r="G50" s="1026">
        <v>188</v>
      </c>
      <c r="H50" s="1027">
        <f t="shared" si="3"/>
        <v>4128</v>
      </c>
      <c r="I50" s="1026">
        <v>2995</v>
      </c>
      <c r="J50" s="1026">
        <v>1133</v>
      </c>
      <c r="K50" s="1026">
        <v>2149</v>
      </c>
      <c r="L50" s="1026">
        <v>368</v>
      </c>
      <c r="M50" s="1026">
        <v>636</v>
      </c>
      <c r="N50" s="1028">
        <f t="shared" si="4"/>
        <v>21.95744680851064</v>
      </c>
    </row>
    <row r="51" spans="1:14" ht="12" customHeight="1">
      <c r="A51" s="1015">
        <v>24</v>
      </c>
      <c r="B51" s="1015"/>
      <c r="C51" s="1080"/>
      <c r="D51" s="1083" t="s">
        <v>377</v>
      </c>
      <c r="E51" s="1066"/>
      <c r="F51" s="1026">
        <v>46</v>
      </c>
      <c r="G51" s="1026">
        <v>462</v>
      </c>
      <c r="H51" s="1027">
        <f t="shared" si="3"/>
        <v>9835</v>
      </c>
      <c r="I51" s="1026">
        <v>6538</v>
      </c>
      <c r="J51" s="1026">
        <v>3297</v>
      </c>
      <c r="K51" s="1026">
        <v>5151</v>
      </c>
      <c r="L51" s="1026">
        <v>1143</v>
      </c>
      <c r="M51" s="1026">
        <v>1497</v>
      </c>
      <c r="N51" s="1028">
        <f t="shared" si="4"/>
        <v>21.28787878787879</v>
      </c>
    </row>
    <row r="52" spans="1:14" ht="12" customHeight="1">
      <c r="A52" s="1015">
        <v>25</v>
      </c>
      <c r="B52" s="1015"/>
      <c r="C52" s="1080"/>
      <c r="D52" s="1083" t="s">
        <v>378</v>
      </c>
      <c r="E52" s="1066"/>
      <c r="F52" s="1026">
        <v>46</v>
      </c>
      <c r="G52" s="1026">
        <v>420</v>
      </c>
      <c r="H52" s="1027">
        <f t="shared" si="3"/>
        <v>8913</v>
      </c>
      <c r="I52" s="1026">
        <v>5524</v>
      </c>
      <c r="J52" s="1026">
        <v>3389</v>
      </c>
      <c r="K52" s="1026">
        <v>4675</v>
      </c>
      <c r="L52" s="1026">
        <v>439</v>
      </c>
      <c r="M52" s="1026">
        <v>1222</v>
      </c>
      <c r="N52" s="1028">
        <f t="shared" si="4"/>
        <v>21.22142857142857</v>
      </c>
    </row>
    <row r="53" spans="1:14" ht="12" customHeight="1">
      <c r="A53" s="1015">
        <v>26</v>
      </c>
      <c r="B53" s="1015"/>
      <c r="C53" s="1080"/>
      <c r="D53" s="1083" t="s">
        <v>379</v>
      </c>
      <c r="E53" s="1066"/>
      <c r="F53" s="1026">
        <v>40</v>
      </c>
      <c r="G53" s="1026">
        <v>386</v>
      </c>
      <c r="H53" s="1027">
        <f t="shared" si="3"/>
        <v>8189</v>
      </c>
      <c r="I53" s="1026">
        <v>5341</v>
      </c>
      <c r="J53" s="1026">
        <v>2848</v>
      </c>
      <c r="K53" s="1026">
        <v>4252</v>
      </c>
      <c r="L53" s="1026">
        <v>398</v>
      </c>
      <c r="M53" s="1026">
        <v>1253</v>
      </c>
      <c r="N53" s="1028">
        <f t="shared" si="4"/>
        <v>21.21502590673575</v>
      </c>
    </row>
    <row r="54" spans="1:14" ht="12" customHeight="1">
      <c r="A54" s="1015">
        <v>27</v>
      </c>
      <c r="B54" s="1015"/>
      <c r="C54" s="1080"/>
      <c r="D54" s="1083" t="s">
        <v>380</v>
      </c>
      <c r="E54" s="1066"/>
      <c r="F54" s="1026">
        <v>42</v>
      </c>
      <c r="G54" s="1026">
        <v>392</v>
      </c>
      <c r="H54" s="1027">
        <f t="shared" si="3"/>
        <v>8467</v>
      </c>
      <c r="I54" s="1026">
        <v>5484</v>
      </c>
      <c r="J54" s="1026">
        <v>2983</v>
      </c>
      <c r="K54" s="1026">
        <v>4473</v>
      </c>
      <c r="L54" s="1026">
        <v>336</v>
      </c>
      <c r="M54" s="1026">
        <v>1218</v>
      </c>
      <c r="N54" s="1028">
        <f t="shared" si="4"/>
        <v>21.599489795918366</v>
      </c>
    </row>
    <row r="55" spans="1:14" ht="12" customHeight="1">
      <c r="A55" s="1015"/>
      <c r="B55" s="1015"/>
      <c r="C55" s="1080"/>
      <c r="D55" s="1037"/>
      <c r="E55" s="1066"/>
      <c r="F55" s="1027"/>
      <c r="G55" s="1027"/>
      <c r="H55" s="1027"/>
      <c r="I55" s="1027"/>
      <c r="J55" s="1027"/>
      <c r="K55" s="1027"/>
      <c r="L55" s="1027"/>
      <c r="M55" s="1027"/>
      <c r="N55" s="1028"/>
    </row>
    <row r="56" spans="1:14" ht="12" customHeight="1">
      <c r="A56" s="1015">
        <v>28</v>
      </c>
      <c r="B56" s="1015"/>
      <c r="C56" s="1080"/>
      <c r="D56" s="1084" t="s">
        <v>454</v>
      </c>
      <c r="E56" s="1069"/>
      <c r="F56" s="1035">
        <f aca="true" t="shared" si="5" ref="F56:M56">SUM(F38:F54)</f>
        <v>477</v>
      </c>
      <c r="G56" s="1035">
        <f t="shared" si="5"/>
        <v>4881</v>
      </c>
      <c r="H56" s="1035">
        <f t="shared" si="5"/>
        <v>104090</v>
      </c>
      <c r="I56" s="1035">
        <f t="shared" si="5"/>
        <v>67668</v>
      </c>
      <c r="J56" s="1035">
        <f t="shared" si="5"/>
        <v>36422</v>
      </c>
      <c r="K56" s="1035">
        <f t="shared" si="5"/>
        <v>54066</v>
      </c>
      <c r="L56" s="1035">
        <f t="shared" si="5"/>
        <v>9085</v>
      </c>
      <c r="M56" s="1035">
        <f t="shared" si="5"/>
        <v>15437</v>
      </c>
      <c r="N56" s="1036">
        <f>H56/G56</f>
        <v>21.325548043433724</v>
      </c>
    </row>
    <row r="57" spans="1:14" ht="12" customHeight="1">
      <c r="A57" s="1015"/>
      <c r="B57" s="1015"/>
      <c r="C57" s="1061"/>
      <c r="D57" s="1084"/>
      <c r="E57" s="1084"/>
      <c r="F57" s="1034"/>
      <c r="G57" s="1034"/>
      <c r="H57" s="1034"/>
      <c r="I57" s="1034"/>
      <c r="J57" s="1034"/>
      <c r="K57" s="1034"/>
      <c r="L57" s="1034"/>
      <c r="M57" s="1034"/>
      <c r="N57" s="1036"/>
    </row>
    <row r="58" spans="1:14" ht="12" customHeight="1">
      <c r="A58" s="1015"/>
      <c r="B58" s="1015"/>
      <c r="C58" s="1061"/>
      <c r="D58" s="1084"/>
      <c r="E58" s="1084"/>
      <c r="F58" s="1034"/>
      <c r="G58" s="1034"/>
      <c r="H58" s="1034"/>
      <c r="I58" s="1034"/>
      <c r="J58" s="1034"/>
      <c r="K58" s="1034"/>
      <c r="L58" s="1034"/>
      <c r="M58" s="1034"/>
      <c r="N58" s="1036"/>
    </row>
    <row r="59" spans="1:14" ht="12" customHeight="1">
      <c r="A59" s="1015"/>
      <c r="B59" s="1015"/>
      <c r="C59" s="1061"/>
      <c r="D59" s="1084"/>
      <c r="E59" s="1084"/>
      <c r="F59" s="1034"/>
      <c r="G59" s="1034"/>
      <c r="H59" s="1034"/>
      <c r="I59" s="1034"/>
      <c r="J59" s="1034"/>
      <c r="K59" s="1034"/>
      <c r="L59" s="1034"/>
      <c r="M59" s="1034"/>
      <c r="N59" s="1036"/>
    </row>
    <row r="60" spans="1:14" ht="12" customHeight="1">
      <c r="A60" s="1015"/>
      <c r="B60" s="1015"/>
      <c r="C60" s="1061"/>
      <c r="D60" s="1084"/>
      <c r="E60" s="1084"/>
      <c r="F60" s="1034"/>
      <c r="G60" s="1034"/>
      <c r="H60" s="1034"/>
      <c r="I60" s="1034"/>
      <c r="J60" s="1034"/>
      <c r="K60" s="1034"/>
      <c r="L60" s="1034"/>
      <c r="M60" s="1034"/>
      <c r="N60" s="1036"/>
    </row>
    <row r="61" spans="1:14" ht="12" customHeight="1">
      <c r="A61" s="1015"/>
      <c r="B61" s="1015"/>
      <c r="C61" s="1015"/>
      <c r="D61" s="1084"/>
      <c r="E61" s="1084"/>
      <c r="F61" s="1029"/>
      <c r="G61" s="1029"/>
      <c r="H61" s="1029"/>
      <c r="I61" s="1029"/>
      <c r="J61" s="1029"/>
      <c r="K61" s="1029"/>
      <c r="L61" s="1029"/>
      <c r="M61" s="1029"/>
      <c r="N61" s="1028"/>
    </row>
    <row r="62" spans="1:14" ht="12" customHeight="1">
      <c r="A62" s="1015"/>
      <c r="B62" s="1015"/>
      <c r="C62" s="1015"/>
      <c r="D62" s="1013"/>
      <c r="E62" s="1013"/>
      <c r="F62" s="1013"/>
      <c r="G62" s="1013"/>
      <c r="H62" s="1013"/>
      <c r="I62" s="1013"/>
      <c r="J62" s="1013"/>
      <c r="K62" s="1013"/>
      <c r="L62" s="1013"/>
      <c r="M62" s="1013"/>
      <c r="N62" s="1013"/>
    </row>
    <row r="63" spans="1:14" ht="6" customHeight="1">
      <c r="A63" s="1041" t="s">
        <v>408</v>
      </c>
      <c r="B63" s="1070"/>
      <c r="C63" s="1070"/>
      <c r="D63" s="1013"/>
      <c r="E63" s="1013"/>
      <c r="F63" s="1037"/>
      <c r="G63" s="1037"/>
      <c r="H63" s="1037"/>
      <c r="I63" s="1037"/>
      <c r="J63" s="1037"/>
      <c r="K63" s="1037"/>
      <c r="L63" s="1037"/>
      <c r="M63" s="1037"/>
      <c r="N63" s="1037"/>
    </row>
    <row r="64" spans="1:14" ht="11.25" customHeight="1">
      <c r="A64" s="1699" t="s">
        <v>284</v>
      </c>
      <c r="B64" s="1699"/>
      <c r="C64" s="1699"/>
      <c r="D64" s="1700"/>
      <c r="E64" s="1700"/>
      <c r="F64" s="1700"/>
      <c r="G64" s="1700"/>
      <c r="H64" s="1700"/>
      <c r="I64" s="1700"/>
      <c r="J64" s="1700"/>
      <c r="K64" s="1700"/>
      <c r="L64" s="1700"/>
      <c r="M64" s="1700"/>
      <c r="N64" s="1700"/>
    </row>
    <row r="65" spans="1:14" ht="11.25">
      <c r="A65" s="1045"/>
      <c r="B65" s="1045"/>
      <c r="C65" s="1045"/>
      <c r="D65" s="1046"/>
      <c r="E65" s="1046"/>
      <c r="F65" s="1046"/>
      <c r="G65" s="1046"/>
      <c r="H65" s="1046"/>
      <c r="I65" s="1046"/>
      <c r="J65" s="1046"/>
      <c r="K65" s="1046"/>
      <c r="L65" s="1046"/>
      <c r="M65" s="1046"/>
      <c r="N65" s="1046"/>
    </row>
  </sheetData>
  <sheetProtection/>
  <mergeCells count="18">
    <mergeCell ref="A2:N2"/>
    <mergeCell ref="F4:F8"/>
    <mergeCell ref="G4:G8"/>
    <mergeCell ref="H4:M4"/>
    <mergeCell ref="N4:N8"/>
    <mergeCell ref="H5:H8"/>
    <mergeCell ref="I5:J6"/>
    <mergeCell ref="K5:M5"/>
    <mergeCell ref="C4:E8"/>
    <mergeCell ref="A64:N64"/>
    <mergeCell ref="K6:K8"/>
    <mergeCell ref="L6:L8"/>
    <mergeCell ref="M6:M8"/>
    <mergeCell ref="I7:I8"/>
    <mergeCell ref="J7:J8"/>
    <mergeCell ref="A11:N11"/>
    <mergeCell ref="A34:N34"/>
    <mergeCell ref="A4:B8"/>
  </mergeCells>
  <printOptions/>
  <pageMargins left="0.3937007874015748" right="0.4724409448818898" top="0.5118110236220472" bottom="0.5118110236220472"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N138"/>
  <sheetViews>
    <sheetView workbookViewId="0" topLeftCell="A1">
      <selection activeCell="A1" sqref="A1"/>
    </sheetView>
  </sheetViews>
  <sheetFormatPr defaultColWidth="12" defaultRowHeight="11.25"/>
  <cols>
    <col min="1" max="1" width="9" style="1014" customWidth="1"/>
    <col min="2" max="2" width="9.16015625" style="1014" customWidth="1"/>
    <col min="3" max="12" width="9" style="1014" customWidth="1"/>
    <col min="13" max="13" width="1.0078125" style="1014" customWidth="1"/>
    <col min="14" max="14" width="3.16015625" style="1014" customWidth="1"/>
    <col min="15" max="16384" width="13.33203125" style="1014" customWidth="1"/>
  </cols>
  <sheetData>
    <row r="1" spans="1:14" ht="12.75">
      <c r="A1" s="1013"/>
      <c r="B1" s="1013"/>
      <c r="C1" s="1013"/>
      <c r="D1" s="1013"/>
      <c r="E1" s="1013"/>
      <c r="F1" s="1013"/>
      <c r="G1" s="1013"/>
      <c r="H1" s="1013"/>
      <c r="I1" s="1013"/>
      <c r="J1" s="1013"/>
      <c r="K1" s="1013"/>
      <c r="L1" s="1013"/>
      <c r="M1" s="1013"/>
      <c r="N1" s="1087">
        <v>45</v>
      </c>
    </row>
    <row r="2" spans="1:14" s="1075" customFormat="1" ht="12.75">
      <c r="A2" s="1707" t="s">
        <v>320</v>
      </c>
      <c r="B2" s="1707"/>
      <c r="C2" s="1707"/>
      <c r="D2" s="1707"/>
      <c r="E2" s="1707"/>
      <c r="F2" s="1707"/>
      <c r="G2" s="1707"/>
      <c r="H2" s="1707"/>
      <c r="I2" s="1707"/>
      <c r="J2" s="1707"/>
      <c r="K2" s="1707"/>
      <c r="L2" s="1707"/>
      <c r="M2" s="1707"/>
      <c r="N2" s="1707"/>
    </row>
    <row r="3" spans="1:14" ht="9" customHeight="1">
      <c r="A3" s="1050"/>
      <c r="B3" s="1018"/>
      <c r="C3" s="1018"/>
      <c r="D3" s="1018"/>
      <c r="E3" s="1018"/>
      <c r="F3" s="1018"/>
      <c r="G3" s="1018"/>
      <c r="H3" s="1018"/>
      <c r="I3" s="1018"/>
      <c r="J3" s="1018"/>
      <c r="K3" s="1018"/>
      <c r="L3" s="1018"/>
      <c r="M3" s="1018"/>
      <c r="N3" s="1051"/>
    </row>
    <row r="4" spans="1:14" ht="18" customHeight="1">
      <c r="A4" s="1691" t="s">
        <v>321</v>
      </c>
      <c r="B4" s="1691"/>
      <c r="C4" s="1692"/>
      <c r="D4" s="1689" t="s">
        <v>288</v>
      </c>
      <c r="E4" s="1689"/>
      <c r="F4" s="1689"/>
      <c r="G4" s="1689"/>
      <c r="H4" s="1689"/>
      <c r="I4" s="1689"/>
      <c r="J4" s="1689"/>
      <c r="K4" s="1689"/>
      <c r="L4" s="1052"/>
      <c r="M4" s="1710" t="s">
        <v>276</v>
      </c>
      <c r="N4" s="1691"/>
    </row>
    <row r="5" spans="1:14" ht="15" customHeight="1">
      <c r="A5" s="1693"/>
      <c r="B5" s="1693"/>
      <c r="C5" s="1694"/>
      <c r="D5" s="1697" t="s">
        <v>447</v>
      </c>
      <c r="E5" s="1688" t="s">
        <v>653</v>
      </c>
      <c r="F5" s="1689"/>
      <c r="G5" s="1689"/>
      <c r="H5" s="1690"/>
      <c r="I5" s="1689" t="s">
        <v>456</v>
      </c>
      <c r="J5" s="1689"/>
      <c r="K5" s="1689"/>
      <c r="L5" s="1690"/>
      <c r="M5" s="1713"/>
      <c r="N5" s="1697"/>
    </row>
    <row r="6" spans="1:14" ht="21" customHeight="1">
      <c r="A6" s="1697" t="s">
        <v>447</v>
      </c>
      <c r="B6" s="1688" t="s">
        <v>289</v>
      </c>
      <c r="C6" s="1690"/>
      <c r="D6" s="1708"/>
      <c r="E6" s="1688" t="s">
        <v>71</v>
      </c>
      <c r="F6" s="1690"/>
      <c r="G6" s="1689" t="s">
        <v>100</v>
      </c>
      <c r="H6" s="1690"/>
      <c r="I6" s="1710" t="s">
        <v>290</v>
      </c>
      <c r="J6" s="1692"/>
      <c r="K6" s="1689" t="s">
        <v>291</v>
      </c>
      <c r="L6" s="1690"/>
      <c r="M6" s="1713"/>
      <c r="N6" s="1697"/>
    </row>
    <row r="7" spans="1:14" ht="24" customHeight="1">
      <c r="A7" s="1697"/>
      <c r="B7" s="1695" t="s">
        <v>292</v>
      </c>
      <c r="C7" s="1695" t="s">
        <v>293</v>
      </c>
      <c r="D7" s="1708"/>
      <c r="E7" s="1695" t="s">
        <v>207</v>
      </c>
      <c r="F7" s="1705" t="s">
        <v>294</v>
      </c>
      <c r="G7" s="1695" t="s">
        <v>207</v>
      </c>
      <c r="H7" s="1705" t="s">
        <v>294</v>
      </c>
      <c r="I7" s="1711"/>
      <c r="J7" s="1694"/>
      <c r="K7" s="1692" t="s">
        <v>207</v>
      </c>
      <c r="L7" s="1705" t="s">
        <v>294</v>
      </c>
      <c r="M7" s="1713"/>
      <c r="N7" s="1697"/>
    </row>
    <row r="8" spans="1:14" ht="24" customHeight="1">
      <c r="A8" s="1693"/>
      <c r="B8" s="1696"/>
      <c r="C8" s="1696"/>
      <c r="D8" s="1709"/>
      <c r="E8" s="1696"/>
      <c r="F8" s="1694"/>
      <c r="G8" s="1696"/>
      <c r="H8" s="1694"/>
      <c r="I8" s="1053" t="s">
        <v>207</v>
      </c>
      <c r="J8" s="1053" t="s">
        <v>294</v>
      </c>
      <c r="K8" s="1694"/>
      <c r="L8" s="1694"/>
      <c r="M8" s="1711"/>
      <c r="N8" s="1693"/>
    </row>
    <row r="9" spans="1:14" ht="11.25">
      <c r="A9" s="1019"/>
      <c r="B9" s="1022"/>
      <c r="C9" s="1022"/>
      <c r="D9" s="1022"/>
      <c r="E9" s="1019"/>
      <c r="F9" s="1019"/>
      <c r="G9" s="1019"/>
      <c r="H9" s="1019"/>
      <c r="I9" s="1019"/>
      <c r="J9" s="1019"/>
      <c r="K9" s="1019"/>
      <c r="L9" s="1013"/>
      <c r="M9" s="1013"/>
      <c r="N9" s="1013"/>
    </row>
    <row r="10" spans="1:14" ht="11.25">
      <c r="A10" s="1048"/>
      <c r="B10" s="1013"/>
      <c r="C10" s="1013"/>
      <c r="D10" s="1013"/>
      <c r="E10" s="1013"/>
      <c r="F10" s="1013"/>
      <c r="G10" s="1013"/>
      <c r="H10" s="1013"/>
      <c r="I10" s="1013"/>
      <c r="J10" s="1013"/>
      <c r="K10" s="1013"/>
      <c r="L10" s="1013"/>
      <c r="M10" s="1013"/>
      <c r="N10" s="1013"/>
    </row>
    <row r="11" spans="1:14" ht="12.75" customHeight="1">
      <c r="A11" s="1706" t="s">
        <v>453</v>
      </c>
      <c r="B11" s="1706"/>
      <c r="C11" s="1706"/>
      <c r="D11" s="1706"/>
      <c r="E11" s="1706"/>
      <c r="F11" s="1706"/>
      <c r="G11" s="1706"/>
      <c r="H11" s="1706"/>
      <c r="I11" s="1706"/>
      <c r="J11" s="1706"/>
      <c r="K11" s="1706"/>
      <c r="L11" s="1706"/>
      <c r="M11" s="1706"/>
      <c r="N11" s="1706"/>
    </row>
    <row r="12" spans="1:14" ht="12.75" customHeight="1">
      <c r="A12" s="1048"/>
      <c r="B12" s="1020"/>
      <c r="C12" s="1048"/>
      <c r="D12" s="1048"/>
      <c r="E12" s="1048"/>
      <c r="F12" s="1048"/>
      <c r="G12" s="1048"/>
      <c r="H12" s="1048"/>
      <c r="I12" s="1048"/>
      <c r="J12" s="1048"/>
      <c r="K12" s="1048"/>
      <c r="L12" s="1013"/>
      <c r="M12" s="1013"/>
      <c r="N12" s="1013"/>
    </row>
    <row r="13" spans="1:14" ht="11.25">
      <c r="A13" s="1048"/>
      <c r="B13" s="1065"/>
      <c r="C13" s="1065"/>
      <c r="D13" s="1065"/>
      <c r="E13" s="1065"/>
      <c r="F13" s="1065"/>
      <c r="G13" s="1065"/>
      <c r="H13" s="1065"/>
      <c r="I13" s="1065"/>
      <c r="J13" s="1065"/>
      <c r="K13" s="1065"/>
      <c r="L13" s="1065"/>
      <c r="M13" s="1077"/>
      <c r="N13" s="1037"/>
    </row>
    <row r="14" spans="1:14" ht="9" customHeight="1">
      <c r="A14" s="1048"/>
      <c r="B14" s="1065"/>
      <c r="C14" s="1065"/>
      <c r="D14" s="1065"/>
      <c r="E14" s="1065"/>
      <c r="F14" s="1065"/>
      <c r="G14" s="1065"/>
      <c r="H14" s="1065"/>
      <c r="I14" s="1065"/>
      <c r="J14" s="1065"/>
      <c r="K14" s="1065"/>
      <c r="L14" s="1065"/>
      <c r="M14" s="1077"/>
      <c r="N14" s="1037"/>
    </row>
    <row r="15" spans="1:14" ht="12" customHeight="1">
      <c r="A15" s="1025">
        <v>275</v>
      </c>
      <c r="B15" s="1026">
        <v>171</v>
      </c>
      <c r="C15" s="1026">
        <v>81</v>
      </c>
      <c r="D15" s="1027">
        <f>SUM(E15,G15)</f>
        <v>251</v>
      </c>
      <c r="E15" s="1026">
        <v>217</v>
      </c>
      <c r="F15" s="1026">
        <v>66</v>
      </c>
      <c r="G15" s="1026">
        <v>34</v>
      </c>
      <c r="H15" s="1026">
        <v>6</v>
      </c>
      <c r="I15" s="1026">
        <v>132</v>
      </c>
      <c r="J15" s="1026">
        <v>18</v>
      </c>
      <c r="K15" s="1026">
        <v>107</v>
      </c>
      <c r="L15" s="1026">
        <v>5</v>
      </c>
      <c r="M15" s="1055"/>
      <c r="N15" s="1037">
        <v>1</v>
      </c>
    </row>
    <row r="16" spans="1:14" ht="12" customHeight="1">
      <c r="A16" s="1025">
        <v>197</v>
      </c>
      <c r="B16" s="1026">
        <v>167</v>
      </c>
      <c r="C16" s="1026">
        <v>12</v>
      </c>
      <c r="D16" s="1027">
        <f>SUM(E16,G16)</f>
        <v>215</v>
      </c>
      <c r="E16" s="1026">
        <v>190</v>
      </c>
      <c r="F16" s="1026">
        <v>46</v>
      </c>
      <c r="G16" s="1026">
        <v>25</v>
      </c>
      <c r="H16" s="1026">
        <v>4</v>
      </c>
      <c r="I16" s="1026">
        <v>117</v>
      </c>
      <c r="J16" s="1026">
        <v>10</v>
      </c>
      <c r="K16" s="1026">
        <v>98</v>
      </c>
      <c r="L16" s="1026">
        <v>1</v>
      </c>
      <c r="M16" s="1055"/>
      <c r="N16" s="1037">
        <v>2</v>
      </c>
    </row>
    <row r="17" spans="1:14" ht="12" customHeight="1">
      <c r="A17" s="1025">
        <v>287</v>
      </c>
      <c r="B17" s="1026">
        <v>180</v>
      </c>
      <c r="C17" s="1026">
        <v>79</v>
      </c>
      <c r="D17" s="1027">
        <f>SUM(E17,G17)</f>
        <v>327</v>
      </c>
      <c r="E17" s="1026">
        <v>285</v>
      </c>
      <c r="F17" s="1026">
        <v>59</v>
      </c>
      <c r="G17" s="1026">
        <v>42</v>
      </c>
      <c r="H17" s="1026">
        <v>5</v>
      </c>
      <c r="I17" s="1026">
        <v>197</v>
      </c>
      <c r="J17" s="1026">
        <v>12</v>
      </c>
      <c r="K17" s="1026">
        <v>161</v>
      </c>
      <c r="L17" s="1026">
        <v>7</v>
      </c>
      <c r="M17" s="1055"/>
      <c r="N17" s="1037">
        <v>3</v>
      </c>
    </row>
    <row r="18" spans="1:14" ht="12" customHeight="1">
      <c r="A18" s="1048"/>
      <c r="B18" s="1065"/>
      <c r="C18" s="1091"/>
      <c r="D18" s="1091"/>
      <c r="E18" s="1091"/>
      <c r="F18" s="1091"/>
      <c r="G18" s="1091"/>
      <c r="H18" s="1091"/>
      <c r="I18" s="1091"/>
      <c r="J18" s="1091"/>
      <c r="K18" s="1091"/>
      <c r="L18" s="1065"/>
      <c r="M18" s="1077"/>
      <c r="N18" s="1037"/>
    </row>
    <row r="19" spans="1:14" ht="12" customHeight="1">
      <c r="A19" s="1048"/>
      <c r="B19" s="1065"/>
      <c r="C19" s="1065"/>
      <c r="D19" s="1065"/>
      <c r="E19" s="1065"/>
      <c r="F19" s="1065"/>
      <c r="G19" s="1065"/>
      <c r="H19" s="1065"/>
      <c r="I19" s="1065"/>
      <c r="J19" s="1065"/>
      <c r="K19" s="1065"/>
      <c r="L19" s="1065"/>
      <c r="M19" s="1077"/>
      <c r="N19" s="1037"/>
    </row>
    <row r="20" spans="1:14" ht="9" customHeight="1">
      <c r="A20" s="1048"/>
      <c r="B20" s="1065"/>
      <c r="C20" s="1065"/>
      <c r="D20" s="1065"/>
      <c r="E20" s="1065"/>
      <c r="F20" s="1065"/>
      <c r="G20" s="1065"/>
      <c r="H20" s="1065"/>
      <c r="I20" s="1065"/>
      <c r="J20" s="1065"/>
      <c r="K20" s="1065"/>
      <c r="L20" s="1065"/>
      <c r="M20" s="1077"/>
      <c r="N20" s="1037"/>
    </row>
    <row r="21" spans="1:14" ht="12" customHeight="1">
      <c r="A21" s="1025">
        <v>650</v>
      </c>
      <c r="B21" s="1026">
        <v>439</v>
      </c>
      <c r="C21" s="1026">
        <v>168</v>
      </c>
      <c r="D21" s="1027">
        <f aca="true" t="shared" si="0" ref="D21:D29">SUM(E21,G21)</f>
        <v>619</v>
      </c>
      <c r="E21" s="1026">
        <v>543</v>
      </c>
      <c r="F21" s="1026">
        <v>161</v>
      </c>
      <c r="G21" s="1026">
        <v>76</v>
      </c>
      <c r="H21" s="1026">
        <v>10</v>
      </c>
      <c r="I21" s="1026">
        <v>371</v>
      </c>
      <c r="J21" s="1026">
        <v>58</v>
      </c>
      <c r="K21" s="1026">
        <v>290</v>
      </c>
      <c r="L21" s="1026">
        <v>22</v>
      </c>
      <c r="M21" s="1055"/>
      <c r="N21" s="1037">
        <v>4</v>
      </c>
    </row>
    <row r="22" spans="1:14" ht="12" customHeight="1">
      <c r="A22" s="1025">
        <v>482</v>
      </c>
      <c r="B22" s="1026">
        <v>342</v>
      </c>
      <c r="C22" s="1026">
        <v>130</v>
      </c>
      <c r="D22" s="1027">
        <f t="shared" si="0"/>
        <v>375</v>
      </c>
      <c r="E22" s="1026">
        <v>325</v>
      </c>
      <c r="F22" s="1026">
        <v>105</v>
      </c>
      <c r="G22" s="1026">
        <v>50</v>
      </c>
      <c r="H22" s="1026">
        <v>8</v>
      </c>
      <c r="I22" s="1026">
        <v>194</v>
      </c>
      <c r="J22" s="1026">
        <v>24</v>
      </c>
      <c r="K22" s="1026">
        <v>145</v>
      </c>
      <c r="L22" s="1026">
        <v>9</v>
      </c>
      <c r="M22" s="1055"/>
      <c r="N22" s="1037">
        <v>5</v>
      </c>
    </row>
    <row r="23" spans="1:14" ht="12" customHeight="1">
      <c r="A23" s="1025">
        <v>400</v>
      </c>
      <c r="B23" s="1026">
        <v>244</v>
      </c>
      <c r="C23" s="1026">
        <v>128</v>
      </c>
      <c r="D23" s="1027">
        <f t="shared" si="0"/>
        <v>340</v>
      </c>
      <c r="E23" s="1026">
        <v>289</v>
      </c>
      <c r="F23" s="1026">
        <v>87</v>
      </c>
      <c r="G23" s="1026">
        <v>51</v>
      </c>
      <c r="H23" s="1026">
        <v>11</v>
      </c>
      <c r="I23" s="1026">
        <v>184</v>
      </c>
      <c r="J23" s="1026">
        <v>24</v>
      </c>
      <c r="K23" s="1026">
        <v>152</v>
      </c>
      <c r="L23" s="1026">
        <v>7</v>
      </c>
      <c r="M23" s="1055"/>
      <c r="N23" s="1037">
        <v>6</v>
      </c>
    </row>
    <row r="24" spans="1:14" ht="12" customHeight="1">
      <c r="A24" s="1025">
        <v>402</v>
      </c>
      <c r="B24" s="1026">
        <v>276</v>
      </c>
      <c r="C24" s="1026">
        <v>91</v>
      </c>
      <c r="D24" s="1027">
        <f t="shared" si="0"/>
        <v>341</v>
      </c>
      <c r="E24" s="1026">
        <v>296</v>
      </c>
      <c r="F24" s="1026">
        <v>87</v>
      </c>
      <c r="G24" s="1026">
        <v>45</v>
      </c>
      <c r="H24" s="1026">
        <v>4</v>
      </c>
      <c r="I24" s="1026">
        <v>196</v>
      </c>
      <c r="J24" s="1026">
        <v>22</v>
      </c>
      <c r="K24" s="1026">
        <v>179</v>
      </c>
      <c r="L24" s="1026">
        <v>7</v>
      </c>
      <c r="M24" s="1055"/>
      <c r="N24" s="1037">
        <v>7</v>
      </c>
    </row>
    <row r="25" spans="1:14" ht="12" customHeight="1">
      <c r="A25" s="1025">
        <v>581</v>
      </c>
      <c r="B25" s="1026">
        <v>398</v>
      </c>
      <c r="C25" s="1026">
        <v>163</v>
      </c>
      <c r="D25" s="1027">
        <f t="shared" si="0"/>
        <v>460</v>
      </c>
      <c r="E25" s="1026">
        <v>402</v>
      </c>
      <c r="F25" s="1026">
        <v>125</v>
      </c>
      <c r="G25" s="1026">
        <v>58</v>
      </c>
      <c r="H25" s="1026">
        <v>12</v>
      </c>
      <c r="I25" s="1026">
        <v>266</v>
      </c>
      <c r="J25" s="1026">
        <v>44</v>
      </c>
      <c r="K25" s="1026">
        <v>204</v>
      </c>
      <c r="L25" s="1026">
        <v>11</v>
      </c>
      <c r="M25" s="1055"/>
      <c r="N25" s="1037">
        <v>8</v>
      </c>
    </row>
    <row r="26" spans="1:14" ht="12" customHeight="1">
      <c r="A26" s="1025">
        <v>613</v>
      </c>
      <c r="B26" s="1026">
        <v>443</v>
      </c>
      <c r="C26" s="1026">
        <v>132</v>
      </c>
      <c r="D26" s="1027">
        <f t="shared" si="0"/>
        <v>545</v>
      </c>
      <c r="E26" s="1026">
        <v>485</v>
      </c>
      <c r="F26" s="1026">
        <v>167</v>
      </c>
      <c r="G26" s="1026">
        <v>60</v>
      </c>
      <c r="H26" s="1026">
        <v>13</v>
      </c>
      <c r="I26" s="1026">
        <v>296</v>
      </c>
      <c r="J26" s="1026">
        <v>46</v>
      </c>
      <c r="K26" s="1026">
        <v>226</v>
      </c>
      <c r="L26" s="1026">
        <v>21</v>
      </c>
      <c r="M26" s="1055"/>
      <c r="N26" s="1037">
        <v>9</v>
      </c>
    </row>
    <row r="27" spans="1:14" ht="12" customHeight="1">
      <c r="A27" s="1025">
        <v>311</v>
      </c>
      <c r="B27" s="1026">
        <v>256</v>
      </c>
      <c r="C27" s="1026">
        <v>35</v>
      </c>
      <c r="D27" s="1027">
        <f t="shared" si="0"/>
        <v>321</v>
      </c>
      <c r="E27" s="1026">
        <v>278</v>
      </c>
      <c r="F27" s="1026">
        <v>92</v>
      </c>
      <c r="G27" s="1026">
        <v>43</v>
      </c>
      <c r="H27" s="1026">
        <v>6</v>
      </c>
      <c r="I27" s="1026">
        <v>186</v>
      </c>
      <c r="J27" s="1026">
        <v>31</v>
      </c>
      <c r="K27" s="1026">
        <v>152</v>
      </c>
      <c r="L27" s="1026">
        <v>5</v>
      </c>
      <c r="M27" s="1055"/>
      <c r="N27" s="1037">
        <v>10</v>
      </c>
    </row>
    <row r="28" spans="1:14" ht="12" customHeight="1">
      <c r="A28" s="1025">
        <v>461</v>
      </c>
      <c r="B28" s="1026">
        <v>310</v>
      </c>
      <c r="C28" s="1026">
        <v>136</v>
      </c>
      <c r="D28" s="1027">
        <f t="shared" si="0"/>
        <v>420</v>
      </c>
      <c r="E28" s="1026">
        <v>369</v>
      </c>
      <c r="F28" s="1026">
        <v>108</v>
      </c>
      <c r="G28" s="1026">
        <v>51</v>
      </c>
      <c r="H28" s="1026">
        <v>5</v>
      </c>
      <c r="I28" s="1026">
        <v>239</v>
      </c>
      <c r="J28" s="1026">
        <v>32</v>
      </c>
      <c r="K28" s="1026">
        <v>207</v>
      </c>
      <c r="L28" s="1026">
        <v>11</v>
      </c>
      <c r="M28" s="1055"/>
      <c r="N28" s="1037">
        <v>11</v>
      </c>
    </row>
    <row r="29" spans="1:14" ht="12" customHeight="1">
      <c r="A29" s="1025">
        <v>463</v>
      </c>
      <c r="B29" s="1026">
        <v>269</v>
      </c>
      <c r="C29" s="1026">
        <v>176</v>
      </c>
      <c r="D29" s="1027">
        <f t="shared" si="0"/>
        <v>526</v>
      </c>
      <c r="E29" s="1026">
        <v>466</v>
      </c>
      <c r="F29" s="1026">
        <v>116</v>
      </c>
      <c r="G29" s="1026">
        <v>60</v>
      </c>
      <c r="H29" s="1026">
        <v>8</v>
      </c>
      <c r="I29" s="1026">
        <v>341</v>
      </c>
      <c r="J29" s="1026">
        <v>39</v>
      </c>
      <c r="K29" s="1026">
        <v>251</v>
      </c>
      <c r="L29" s="1026">
        <v>11</v>
      </c>
      <c r="M29" s="1055"/>
      <c r="N29" s="1037">
        <v>12</v>
      </c>
    </row>
    <row r="30" spans="1:14" ht="12" customHeight="1">
      <c r="A30" s="1048"/>
      <c r="B30" s="1065"/>
      <c r="C30" s="1027"/>
      <c r="D30" s="1027"/>
      <c r="E30" s="1027"/>
      <c r="F30" s="1027"/>
      <c r="G30" s="1027"/>
      <c r="H30" s="1027"/>
      <c r="I30" s="1027"/>
      <c r="J30" s="1027"/>
      <c r="K30" s="1078"/>
      <c r="L30" s="1065"/>
      <c r="M30" s="1077"/>
      <c r="N30" s="1037"/>
    </row>
    <row r="31" spans="1:14" ht="12" customHeight="1">
      <c r="A31" s="1034">
        <f aca="true" t="shared" si="1" ref="A31:L31">SUM(A15:A29)</f>
        <v>5122</v>
      </c>
      <c r="B31" s="1035">
        <f t="shared" si="1"/>
        <v>3495</v>
      </c>
      <c r="C31" s="1035">
        <f t="shared" si="1"/>
        <v>1331</v>
      </c>
      <c r="D31" s="1035">
        <f t="shared" si="1"/>
        <v>4740</v>
      </c>
      <c r="E31" s="1035">
        <f t="shared" si="1"/>
        <v>4145</v>
      </c>
      <c r="F31" s="1035">
        <f t="shared" si="1"/>
        <v>1219</v>
      </c>
      <c r="G31" s="1035">
        <f t="shared" si="1"/>
        <v>595</v>
      </c>
      <c r="H31" s="1035">
        <f t="shared" si="1"/>
        <v>92</v>
      </c>
      <c r="I31" s="1035">
        <f t="shared" si="1"/>
        <v>2719</v>
      </c>
      <c r="J31" s="1035">
        <f t="shared" si="1"/>
        <v>360</v>
      </c>
      <c r="K31" s="1035">
        <f t="shared" si="1"/>
        <v>2172</v>
      </c>
      <c r="L31" s="1035">
        <f t="shared" si="1"/>
        <v>117</v>
      </c>
      <c r="M31" s="1079"/>
      <c r="N31" s="1037">
        <v>13</v>
      </c>
    </row>
    <row r="32" spans="1:14" ht="12" customHeight="1">
      <c r="A32" s="1048"/>
      <c r="B32" s="1013"/>
      <c r="C32" s="1029"/>
      <c r="D32" s="1029"/>
      <c r="E32" s="1029"/>
      <c r="F32" s="1029"/>
      <c r="G32" s="1029"/>
      <c r="H32" s="1029"/>
      <c r="I32" s="1029"/>
      <c r="J32" s="1029"/>
      <c r="K32" s="1028"/>
      <c r="L32" s="1013"/>
      <c r="M32" s="1013"/>
      <c r="N32" s="1013"/>
    </row>
    <row r="33" spans="1:14" ht="12" customHeight="1">
      <c r="A33" s="1048"/>
      <c r="B33" s="1013"/>
      <c r="C33" s="1029"/>
      <c r="D33" s="1029"/>
      <c r="E33" s="1029"/>
      <c r="F33" s="1029"/>
      <c r="G33" s="1029"/>
      <c r="H33" s="1029"/>
      <c r="I33" s="1029"/>
      <c r="J33" s="1029"/>
      <c r="K33" s="1028"/>
      <c r="L33" s="1013"/>
      <c r="M33" s="1013"/>
      <c r="N33" s="1013"/>
    </row>
    <row r="34" spans="1:14" ht="12" customHeight="1">
      <c r="A34" s="1717" t="s">
        <v>454</v>
      </c>
      <c r="B34" s="1717"/>
      <c r="C34" s="1717"/>
      <c r="D34" s="1717"/>
      <c r="E34" s="1717"/>
      <c r="F34" s="1717"/>
      <c r="G34" s="1717"/>
      <c r="H34" s="1717"/>
      <c r="I34" s="1717"/>
      <c r="J34" s="1717"/>
      <c r="K34" s="1717"/>
      <c r="L34" s="1717"/>
      <c r="M34" s="1717"/>
      <c r="N34" s="1717"/>
    </row>
    <row r="35" spans="1:14" ht="12" customHeight="1">
      <c r="A35" s="1048"/>
      <c r="B35" s="1013"/>
      <c r="C35" s="1029"/>
      <c r="D35" s="1029"/>
      <c r="E35" s="1029"/>
      <c r="F35" s="1029"/>
      <c r="G35" s="1029"/>
      <c r="H35" s="1029"/>
      <c r="I35" s="1029"/>
      <c r="J35" s="1029"/>
      <c r="K35" s="1028"/>
      <c r="L35" s="1013"/>
      <c r="M35" s="1013"/>
      <c r="N35" s="1013"/>
    </row>
    <row r="36" spans="1:14" ht="12" customHeight="1">
      <c r="A36" s="1048"/>
      <c r="B36" s="1065"/>
      <c r="C36" s="1027"/>
      <c r="D36" s="1027"/>
      <c r="E36" s="1027"/>
      <c r="F36" s="1027"/>
      <c r="G36" s="1027"/>
      <c r="H36" s="1027"/>
      <c r="I36" s="1027"/>
      <c r="J36" s="1027"/>
      <c r="K36" s="1078"/>
      <c r="L36" s="1065"/>
      <c r="M36" s="1077"/>
      <c r="N36" s="1037"/>
    </row>
    <row r="37" spans="1:14" ht="9" customHeight="1">
      <c r="A37" s="1048"/>
      <c r="B37" s="1065"/>
      <c r="C37" s="1027"/>
      <c r="D37" s="1027"/>
      <c r="E37" s="1027"/>
      <c r="F37" s="1027"/>
      <c r="G37" s="1027"/>
      <c r="H37" s="1027"/>
      <c r="I37" s="1027"/>
      <c r="J37" s="1027"/>
      <c r="K37" s="1078"/>
      <c r="L37" s="1065"/>
      <c r="M37" s="1077"/>
      <c r="N37" s="1037"/>
    </row>
    <row r="38" spans="1:14" ht="12" customHeight="1">
      <c r="A38" s="1025">
        <v>884</v>
      </c>
      <c r="B38" s="1026">
        <v>691</v>
      </c>
      <c r="C38" s="1026">
        <v>141</v>
      </c>
      <c r="D38" s="1027">
        <f>SUM(E38,G38)</f>
        <v>947</v>
      </c>
      <c r="E38" s="1026">
        <v>816</v>
      </c>
      <c r="F38" s="1026">
        <v>153</v>
      </c>
      <c r="G38" s="1026">
        <v>131</v>
      </c>
      <c r="H38" s="1026">
        <v>11</v>
      </c>
      <c r="I38" s="1026">
        <v>540</v>
      </c>
      <c r="J38" s="1026">
        <v>33</v>
      </c>
      <c r="K38" s="1026">
        <v>459</v>
      </c>
      <c r="L38" s="1026">
        <v>19</v>
      </c>
      <c r="M38" s="1055"/>
      <c r="N38" s="1037">
        <v>14</v>
      </c>
    </row>
    <row r="39" spans="1:14" ht="12" customHeight="1">
      <c r="A39" s="1025">
        <v>183</v>
      </c>
      <c r="B39" s="1026">
        <v>120</v>
      </c>
      <c r="C39" s="1026">
        <v>38</v>
      </c>
      <c r="D39" s="1027">
        <f>SUM(E39,G39)</f>
        <v>149</v>
      </c>
      <c r="E39" s="1026">
        <v>130</v>
      </c>
      <c r="F39" s="1026">
        <v>40</v>
      </c>
      <c r="G39" s="1026">
        <v>19</v>
      </c>
      <c r="H39" s="1026">
        <v>2</v>
      </c>
      <c r="I39" s="1026">
        <v>90</v>
      </c>
      <c r="J39" s="1026">
        <v>12</v>
      </c>
      <c r="K39" s="1026">
        <v>59</v>
      </c>
      <c r="L39" s="1026">
        <v>5</v>
      </c>
      <c r="M39" s="1055"/>
      <c r="N39" s="1037">
        <v>15</v>
      </c>
    </row>
    <row r="40" spans="1:14" ht="12" customHeight="1">
      <c r="A40" s="1025">
        <v>260</v>
      </c>
      <c r="B40" s="1026">
        <v>206</v>
      </c>
      <c r="C40" s="1026">
        <v>19</v>
      </c>
      <c r="D40" s="1027">
        <f>SUM(E40,G40)</f>
        <v>247</v>
      </c>
      <c r="E40" s="1026">
        <v>219</v>
      </c>
      <c r="F40" s="1026">
        <v>68</v>
      </c>
      <c r="G40" s="1026">
        <v>28</v>
      </c>
      <c r="H40" s="1026">
        <v>4</v>
      </c>
      <c r="I40" s="1026">
        <v>141</v>
      </c>
      <c r="J40" s="1026">
        <v>22</v>
      </c>
      <c r="K40" s="1026">
        <v>97</v>
      </c>
      <c r="L40" s="1026">
        <v>9</v>
      </c>
      <c r="M40" s="1055"/>
      <c r="N40" s="1037">
        <v>16</v>
      </c>
    </row>
    <row r="41" spans="1:14" ht="12" customHeight="1">
      <c r="A41" s="1025">
        <v>221</v>
      </c>
      <c r="B41" s="1026">
        <v>163</v>
      </c>
      <c r="C41" s="1026">
        <v>42</v>
      </c>
      <c r="D41" s="1027">
        <f>SUM(E41,G41)</f>
        <v>177</v>
      </c>
      <c r="E41" s="1026">
        <v>152</v>
      </c>
      <c r="F41" s="1026">
        <v>44</v>
      </c>
      <c r="G41" s="1026">
        <v>25</v>
      </c>
      <c r="H41" s="1026">
        <v>4</v>
      </c>
      <c r="I41" s="1026">
        <v>92</v>
      </c>
      <c r="J41" s="1026">
        <v>14</v>
      </c>
      <c r="K41" s="1026">
        <v>88</v>
      </c>
      <c r="L41" s="1026">
        <v>10</v>
      </c>
      <c r="M41" s="1055"/>
      <c r="N41" s="1037">
        <v>17</v>
      </c>
    </row>
    <row r="42" spans="1:14" ht="12" customHeight="1">
      <c r="A42" s="1048"/>
      <c r="B42" s="1065"/>
      <c r="C42" s="1027"/>
      <c r="D42" s="1027"/>
      <c r="E42" s="1027"/>
      <c r="F42" s="1027"/>
      <c r="G42" s="1027"/>
      <c r="H42" s="1027"/>
      <c r="I42" s="1027"/>
      <c r="J42" s="1027"/>
      <c r="K42" s="1078"/>
      <c r="L42" s="1065"/>
      <c r="M42" s="1077"/>
      <c r="N42" s="1037"/>
    </row>
    <row r="43" spans="1:14" ht="12" customHeight="1">
      <c r="A43" s="1048"/>
      <c r="B43" s="1065"/>
      <c r="C43" s="1027"/>
      <c r="D43" s="1027"/>
      <c r="E43" s="1027"/>
      <c r="F43" s="1027"/>
      <c r="G43" s="1027"/>
      <c r="H43" s="1027"/>
      <c r="I43" s="1027"/>
      <c r="J43" s="1027"/>
      <c r="K43" s="1078"/>
      <c r="L43" s="1065"/>
      <c r="M43" s="1077"/>
      <c r="N43" s="1037"/>
    </row>
    <row r="44" spans="1:14" ht="9" customHeight="1">
      <c r="A44" s="1048"/>
      <c r="B44" s="1065"/>
      <c r="C44" s="1027"/>
      <c r="D44" s="1027"/>
      <c r="E44" s="1027"/>
      <c r="F44" s="1027"/>
      <c r="G44" s="1027"/>
      <c r="H44" s="1027"/>
      <c r="I44" s="1027"/>
      <c r="J44" s="1027"/>
      <c r="K44" s="1065"/>
      <c r="L44" s="1065"/>
      <c r="M44" s="1077"/>
      <c r="N44" s="1037"/>
    </row>
    <row r="45" spans="1:14" ht="12" customHeight="1">
      <c r="A45" s="1025">
        <v>532</v>
      </c>
      <c r="B45" s="1026">
        <v>404</v>
      </c>
      <c r="C45" s="1026">
        <v>104</v>
      </c>
      <c r="D45" s="1027">
        <f aca="true" t="shared" si="2" ref="D45:D54">SUM(E45,G45)</f>
        <v>498</v>
      </c>
      <c r="E45" s="1026">
        <v>428</v>
      </c>
      <c r="F45" s="1026">
        <v>97</v>
      </c>
      <c r="G45" s="1026">
        <v>70</v>
      </c>
      <c r="H45" s="1026">
        <v>7</v>
      </c>
      <c r="I45" s="1026">
        <v>306</v>
      </c>
      <c r="J45" s="1026">
        <v>23</v>
      </c>
      <c r="K45" s="1026">
        <v>287</v>
      </c>
      <c r="L45" s="1026">
        <v>15</v>
      </c>
      <c r="M45" s="1055"/>
      <c r="N45" s="1037">
        <v>18</v>
      </c>
    </row>
    <row r="46" spans="1:14" ht="12" customHeight="1">
      <c r="A46" s="1025">
        <v>1073</v>
      </c>
      <c r="B46" s="1026">
        <v>788</v>
      </c>
      <c r="C46" s="1026">
        <v>236</v>
      </c>
      <c r="D46" s="1027">
        <f t="shared" si="2"/>
        <v>993</v>
      </c>
      <c r="E46" s="1026">
        <v>856</v>
      </c>
      <c r="F46" s="1026">
        <v>192</v>
      </c>
      <c r="G46" s="1026">
        <v>137</v>
      </c>
      <c r="H46" s="1026">
        <v>14</v>
      </c>
      <c r="I46" s="1026">
        <v>580</v>
      </c>
      <c r="J46" s="1026">
        <v>58</v>
      </c>
      <c r="K46" s="1026">
        <v>574</v>
      </c>
      <c r="L46" s="1026">
        <v>37</v>
      </c>
      <c r="M46" s="1055"/>
      <c r="N46" s="1037">
        <v>19</v>
      </c>
    </row>
    <row r="47" spans="1:14" ht="12" customHeight="1">
      <c r="A47" s="1025">
        <v>484</v>
      </c>
      <c r="B47" s="1026">
        <v>335</v>
      </c>
      <c r="C47" s="1026">
        <v>128</v>
      </c>
      <c r="D47" s="1027">
        <f t="shared" si="2"/>
        <v>406</v>
      </c>
      <c r="E47" s="1026">
        <v>341</v>
      </c>
      <c r="F47" s="1026">
        <v>100</v>
      </c>
      <c r="G47" s="1026">
        <v>65</v>
      </c>
      <c r="H47" s="1026">
        <v>8</v>
      </c>
      <c r="I47" s="1026">
        <v>215</v>
      </c>
      <c r="J47" s="1026">
        <v>22</v>
      </c>
      <c r="K47" s="1026">
        <v>205</v>
      </c>
      <c r="L47" s="1026">
        <v>8</v>
      </c>
      <c r="M47" s="1055"/>
      <c r="N47" s="1037">
        <v>20</v>
      </c>
    </row>
    <row r="48" spans="1:14" ht="12" customHeight="1">
      <c r="A48" s="1025">
        <v>576</v>
      </c>
      <c r="B48" s="1026">
        <v>388</v>
      </c>
      <c r="C48" s="1026">
        <v>165</v>
      </c>
      <c r="D48" s="1027">
        <f t="shared" si="2"/>
        <v>498</v>
      </c>
      <c r="E48" s="1026">
        <v>429</v>
      </c>
      <c r="F48" s="1026">
        <v>117</v>
      </c>
      <c r="G48" s="1026">
        <v>69</v>
      </c>
      <c r="H48" s="1026">
        <v>8</v>
      </c>
      <c r="I48" s="1026">
        <v>287</v>
      </c>
      <c r="J48" s="1026">
        <v>40</v>
      </c>
      <c r="K48" s="1026">
        <v>226</v>
      </c>
      <c r="L48" s="1026">
        <v>13</v>
      </c>
      <c r="M48" s="1055"/>
      <c r="N48" s="1037">
        <v>21</v>
      </c>
    </row>
    <row r="49" spans="1:14" ht="12" customHeight="1">
      <c r="A49" s="1025">
        <v>484</v>
      </c>
      <c r="B49" s="1026">
        <v>320</v>
      </c>
      <c r="C49" s="1026">
        <v>126</v>
      </c>
      <c r="D49" s="1027">
        <f t="shared" si="2"/>
        <v>485</v>
      </c>
      <c r="E49" s="1026">
        <v>416</v>
      </c>
      <c r="F49" s="1026">
        <v>100</v>
      </c>
      <c r="G49" s="1026">
        <v>69</v>
      </c>
      <c r="H49" s="1026">
        <v>13</v>
      </c>
      <c r="I49" s="1026">
        <v>280</v>
      </c>
      <c r="J49" s="1026">
        <v>26</v>
      </c>
      <c r="K49" s="1026">
        <v>224</v>
      </c>
      <c r="L49" s="1026">
        <v>11</v>
      </c>
      <c r="M49" s="1055"/>
      <c r="N49" s="1037">
        <v>22</v>
      </c>
    </row>
    <row r="50" spans="1:14" ht="12" customHeight="1">
      <c r="A50" s="1025">
        <v>258</v>
      </c>
      <c r="B50" s="1026">
        <v>181</v>
      </c>
      <c r="C50" s="1026">
        <v>64</v>
      </c>
      <c r="D50" s="1027">
        <f t="shared" si="2"/>
        <v>270</v>
      </c>
      <c r="E50" s="1026">
        <v>233</v>
      </c>
      <c r="F50" s="1026">
        <v>44</v>
      </c>
      <c r="G50" s="1026">
        <v>37</v>
      </c>
      <c r="H50" s="1026">
        <v>3</v>
      </c>
      <c r="I50" s="1026">
        <v>178</v>
      </c>
      <c r="J50" s="1026">
        <v>10</v>
      </c>
      <c r="K50" s="1026">
        <v>151</v>
      </c>
      <c r="L50" s="1026">
        <v>9</v>
      </c>
      <c r="M50" s="1055"/>
      <c r="N50" s="1037">
        <v>23</v>
      </c>
    </row>
    <row r="51" spans="1:14" ht="12" customHeight="1">
      <c r="A51" s="1025">
        <v>692</v>
      </c>
      <c r="B51" s="1026">
        <v>511</v>
      </c>
      <c r="C51" s="1026">
        <v>138</v>
      </c>
      <c r="D51" s="1027">
        <f t="shared" si="2"/>
        <v>660</v>
      </c>
      <c r="E51" s="1026">
        <v>578</v>
      </c>
      <c r="F51" s="1026">
        <v>137</v>
      </c>
      <c r="G51" s="1026">
        <v>82</v>
      </c>
      <c r="H51" s="1026">
        <v>11</v>
      </c>
      <c r="I51" s="1026">
        <v>398</v>
      </c>
      <c r="J51" s="1026">
        <v>41</v>
      </c>
      <c r="K51" s="1026">
        <v>292</v>
      </c>
      <c r="L51" s="1026">
        <v>22</v>
      </c>
      <c r="M51" s="1055"/>
      <c r="N51" s="1037">
        <v>24</v>
      </c>
    </row>
    <row r="52" spans="1:14" ht="12" customHeight="1">
      <c r="A52" s="1025">
        <v>689</v>
      </c>
      <c r="B52" s="1026">
        <v>507</v>
      </c>
      <c r="C52" s="1026">
        <v>161</v>
      </c>
      <c r="D52" s="1027">
        <f t="shared" si="2"/>
        <v>573</v>
      </c>
      <c r="E52" s="1026">
        <v>501</v>
      </c>
      <c r="F52" s="1026">
        <v>153</v>
      </c>
      <c r="G52" s="1026">
        <v>72</v>
      </c>
      <c r="H52" s="1026">
        <v>14</v>
      </c>
      <c r="I52" s="1026">
        <v>309</v>
      </c>
      <c r="J52" s="1026">
        <v>43</v>
      </c>
      <c r="K52" s="1026">
        <v>265</v>
      </c>
      <c r="L52" s="1026">
        <v>27</v>
      </c>
      <c r="M52" s="1055"/>
      <c r="N52" s="1037">
        <v>25</v>
      </c>
    </row>
    <row r="53" spans="1:14" ht="12" customHeight="1">
      <c r="A53" s="1025">
        <v>576</v>
      </c>
      <c r="B53" s="1026">
        <v>384</v>
      </c>
      <c r="C53" s="1026">
        <v>176</v>
      </c>
      <c r="D53" s="1027">
        <f t="shared" si="2"/>
        <v>533</v>
      </c>
      <c r="E53" s="1026">
        <v>460</v>
      </c>
      <c r="F53" s="1026">
        <v>136</v>
      </c>
      <c r="G53" s="1026">
        <v>73</v>
      </c>
      <c r="H53" s="1026">
        <v>7</v>
      </c>
      <c r="I53" s="1026">
        <v>320</v>
      </c>
      <c r="J53" s="1026">
        <v>33</v>
      </c>
      <c r="K53" s="1026">
        <v>236</v>
      </c>
      <c r="L53" s="1026">
        <v>15</v>
      </c>
      <c r="M53" s="1055"/>
      <c r="N53" s="1037">
        <v>26</v>
      </c>
    </row>
    <row r="54" spans="1:14" ht="12" customHeight="1">
      <c r="A54" s="1025">
        <v>605</v>
      </c>
      <c r="B54" s="1026">
        <v>408</v>
      </c>
      <c r="C54" s="1026">
        <v>180</v>
      </c>
      <c r="D54" s="1027">
        <f t="shared" si="2"/>
        <v>537</v>
      </c>
      <c r="E54" s="1026">
        <v>461</v>
      </c>
      <c r="F54" s="1026">
        <v>138</v>
      </c>
      <c r="G54" s="1026">
        <v>76</v>
      </c>
      <c r="H54" s="1026">
        <v>10</v>
      </c>
      <c r="I54" s="1026">
        <v>314</v>
      </c>
      <c r="J54" s="1026">
        <v>42</v>
      </c>
      <c r="K54" s="1026">
        <v>235</v>
      </c>
      <c r="L54" s="1026">
        <v>28</v>
      </c>
      <c r="M54" s="1055"/>
      <c r="N54" s="1037">
        <v>27</v>
      </c>
    </row>
    <row r="55" spans="1:14" ht="12" customHeight="1">
      <c r="A55" s="1048"/>
      <c r="B55" s="1065"/>
      <c r="C55" s="1027"/>
      <c r="D55" s="1027"/>
      <c r="E55" s="1027"/>
      <c r="F55" s="1027"/>
      <c r="G55" s="1027"/>
      <c r="H55" s="1027"/>
      <c r="I55" s="1027"/>
      <c r="J55" s="1027"/>
      <c r="K55" s="1078"/>
      <c r="L55" s="1065"/>
      <c r="M55" s="1077"/>
      <c r="N55" s="1037"/>
    </row>
    <row r="56" spans="1:14" ht="12" customHeight="1">
      <c r="A56" s="1034">
        <f aca="true" t="shared" si="3" ref="A56:L56">SUM(A38:A54)</f>
        <v>7517</v>
      </c>
      <c r="B56" s="1035">
        <f t="shared" si="3"/>
        <v>5406</v>
      </c>
      <c r="C56" s="1035">
        <f t="shared" si="3"/>
        <v>1718</v>
      </c>
      <c r="D56" s="1035">
        <f t="shared" si="3"/>
        <v>6973</v>
      </c>
      <c r="E56" s="1035">
        <f t="shared" si="3"/>
        <v>6020</v>
      </c>
      <c r="F56" s="1035">
        <f t="shared" si="3"/>
        <v>1519</v>
      </c>
      <c r="G56" s="1035">
        <f t="shared" si="3"/>
        <v>953</v>
      </c>
      <c r="H56" s="1035">
        <f t="shared" si="3"/>
        <v>116</v>
      </c>
      <c r="I56" s="1035">
        <f t="shared" si="3"/>
        <v>4050</v>
      </c>
      <c r="J56" s="1035">
        <f t="shared" si="3"/>
        <v>419</v>
      </c>
      <c r="K56" s="1035">
        <f t="shared" si="3"/>
        <v>3398</v>
      </c>
      <c r="L56" s="1035">
        <f t="shared" si="3"/>
        <v>228</v>
      </c>
      <c r="M56" s="1079"/>
      <c r="N56" s="1037">
        <v>28</v>
      </c>
    </row>
    <row r="57" ht="12" customHeight="1">
      <c r="A57" s="1059"/>
    </row>
    <row r="58" ht="12" customHeight="1">
      <c r="A58" s="1059"/>
    </row>
    <row r="59" ht="12" customHeight="1">
      <c r="A59" s="1059"/>
    </row>
    <row r="60" ht="12" customHeight="1">
      <c r="A60" s="1059"/>
    </row>
    <row r="61" ht="12" customHeight="1">
      <c r="A61" s="1059"/>
    </row>
    <row r="62" ht="12" customHeight="1">
      <c r="A62" s="1059"/>
    </row>
    <row r="63" ht="12" customHeight="1">
      <c r="A63" s="1059"/>
    </row>
    <row r="64" ht="12" customHeight="1">
      <c r="A64" s="1059"/>
    </row>
    <row r="65" ht="11.25">
      <c r="A65" s="1059"/>
    </row>
    <row r="66" ht="11.25">
      <c r="A66" s="1059"/>
    </row>
    <row r="67" ht="11.25">
      <c r="A67" s="1059"/>
    </row>
    <row r="68" ht="11.25">
      <c r="A68" s="1059"/>
    </row>
    <row r="69" ht="11.25">
      <c r="A69" s="1059"/>
    </row>
    <row r="70" ht="11.25">
      <c r="A70" s="1059"/>
    </row>
    <row r="71" ht="11.25">
      <c r="A71" s="1059"/>
    </row>
    <row r="72" ht="11.25">
      <c r="A72" s="1059"/>
    </row>
    <row r="73" ht="11.25">
      <c r="A73" s="1059"/>
    </row>
    <row r="74" ht="11.25">
      <c r="A74" s="1059"/>
    </row>
    <row r="75" ht="11.25">
      <c r="A75" s="1059"/>
    </row>
    <row r="76" ht="11.25">
      <c r="A76" s="1059"/>
    </row>
    <row r="77" ht="11.25">
      <c r="A77" s="1059"/>
    </row>
    <row r="78" ht="11.25">
      <c r="A78" s="1059"/>
    </row>
    <row r="79" ht="11.25">
      <c r="A79" s="1059"/>
    </row>
    <row r="80" ht="11.25">
      <c r="A80" s="1059"/>
    </row>
    <row r="81" ht="11.25">
      <c r="A81" s="1059"/>
    </row>
    <row r="82" ht="11.25">
      <c r="A82" s="1059"/>
    </row>
    <row r="83" ht="11.25">
      <c r="A83" s="1059"/>
    </row>
    <row r="84" ht="11.25">
      <c r="A84" s="1059"/>
    </row>
    <row r="85" ht="11.25">
      <c r="A85" s="1059"/>
    </row>
    <row r="86" ht="11.25">
      <c r="A86" s="1059"/>
    </row>
    <row r="87" ht="11.25">
      <c r="A87" s="1059"/>
    </row>
    <row r="88" ht="11.25">
      <c r="A88" s="1059"/>
    </row>
    <row r="89" ht="11.25">
      <c r="A89" s="1059"/>
    </row>
    <row r="90" ht="11.25">
      <c r="A90" s="1059"/>
    </row>
    <row r="91" ht="11.25">
      <c r="A91" s="1059"/>
    </row>
    <row r="92" ht="11.25">
      <c r="A92" s="1059"/>
    </row>
    <row r="93" ht="11.25">
      <c r="A93" s="1059"/>
    </row>
    <row r="94" ht="11.25">
      <c r="A94" s="1059"/>
    </row>
    <row r="95" ht="11.25">
      <c r="A95" s="1059"/>
    </row>
    <row r="96" ht="11.25">
      <c r="A96" s="1059"/>
    </row>
    <row r="97" ht="11.25">
      <c r="A97" s="1059"/>
    </row>
    <row r="98" ht="11.25">
      <c r="A98" s="1059"/>
    </row>
    <row r="99" ht="11.25">
      <c r="A99" s="1059"/>
    </row>
    <row r="100" ht="11.25">
      <c r="A100" s="1059"/>
    </row>
    <row r="101" ht="11.25">
      <c r="A101" s="1059"/>
    </row>
    <row r="102" ht="11.25">
      <c r="A102" s="1059"/>
    </row>
    <row r="103" ht="11.25">
      <c r="A103" s="1059"/>
    </row>
    <row r="104" ht="11.25">
      <c r="A104" s="1059"/>
    </row>
    <row r="105" ht="11.25">
      <c r="A105" s="1059"/>
    </row>
    <row r="106" ht="11.25">
      <c r="A106" s="1059"/>
    </row>
    <row r="107" ht="11.25">
      <c r="A107" s="1059"/>
    </row>
    <row r="108" ht="11.25">
      <c r="A108" s="1059"/>
    </row>
    <row r="109" ht="11.25">
      <c r="A109" s="1059"/>
    </row>
    <row r="110" ht="11.25">
      <c r="A110" s="1059"/>
    </row>
    <row r="111" ht="11.25">
      <c r="A111" s="1059"/>
    </row>
    <row r="112" ht="11.25">
      <c r="A112" s="1059"/>
    </row>
    <row r="113" ht="11.25">
      <c r="A113" s="1059"/>
    </row>
    <row r="114" ht="11.25">
      <c r="A114" s="1059"/>
    </row>
    <row r="115" ht="11.25">
      <c r="A115" s="1059"/>
    </row>
    <row r="116" ht="11.25">
      <c r="A116" s="1059"/>
    </row>
    <row r="117" ht="11.25">
      <c r="A117" s="1059"/>
    </row>
    <row r="118" ht="11.25">
      <c r="A118" s="1059"/>
    </row>
    <row r="119" ht="11.25">
      <c r="A119" s="1059"/>
    </row>
    <row r="120" ht="11.25">
      <c r="A120" s="1059"/>
    </row>
    <row r="121" ht="11.25">
      <c r="A121" s="1059"/>
    </row>
    <row r="122" ht="11.25">
      <c r="A122" s="1059"/>
    </row>
    <row r="123" ht="11.25">
      <c r="A123" s="1059"/>
    </row>
    <row r="124" ht="11.25">
      <c r="A124" s="1059"/>
    </row>
    <row r="125" ht="11.25">
      <c r="A125" s="1059"/>
    </row>
    <row r="126" ht="11.25">
      <c r="A126" s="1059"/>
    </row>
    <row r="127" ht="11.25">
      <c r="A127" s="1059"/>
    </row>
    <row r="128" ht="11.25">
      <c r="A128" s="1059"/>
    </row>
    <row r="129" ht="11.25">
      <c r="A129" s="1059"/>
    </row>
    <row r="130" ht="11.25">
      <c r="A130" s="1059"/>
    </row>
    <row r="131" ht="11.25">
      <c r="A131" s="1059"/>
    </row>
    <row r="132" ht="11.25">
      <c r="A132" s="1059"/>
    </row>
    <row r="133" ht="11.25">
      <c r="A133" s="1059"/>
    </row>
    <row r="134" ht="11.25">
      <c r="A134" s="1059"/>
    </row>
    <row r="135" ht="11.25">
      <c r="A135" s="1059"/>
    </row>
    <row r="136" ht="11.25">
      <c r="A136" s="1059"/>
    </row>
    <row r="137" ht="11.25">
      <c r="A137" s="1059"/>
    </row>
    <row r="138" ht="11.25">
      <c r="A138" s="1059"/>
    </row>
  </sheetData>
  <sheetProtection/>
  <mergeCells count="23">
    <mergeCell ref="A2:N2"/>
    <mergeCell ref="E6:F6"/>
    <mergeCell ref="H7:H8"/>
    <mergeCell ref="C7:C8"/>
    <mergeCell ref="K7:K8"/>
    <mergeCell ref="L7:L8"/>
    <mergeCell ref="M4:N8"/>
    <mergeCell ref="G7:G8"/>
    <mergeCell ref="A34:N34"/>
    <mergeCell ref="D5:D8"/>
    <mergeCell ref="I5:L5"/>
    <mergeCell ref="E5:H5"/>
    <mergeCell ref="G6:H6"/>
    <mergeCell ref="I6:J7"/>
    <mergeCell ref="K6:L6"/>
    <mergeCell ref="B7:B8"/>
    <mergeCell ref="E7:E8"/>
    <mergeCell ref="F7:F8"/>
    <mergeCell ref="A11:N11"/>
    <mergeCell ref="B6:C6"/>
    <mergeCell ref="A4:C5"/>
    <mergeCell ref="D4:K4"/>
    <mergeCell ref="A6:A8"/>
  </mergeCells>
  <printOptions/>
  <pageMargins left="0.4724409448818898" right="0.3937007874015748" top="0.5118110236220472" bottom="0.5118110236220472"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AQ83"/>
  <sheetViews>
    <sheetView workbookViewId="0" topLeftCell="AE1">
      <selection activeCell="AP51" sqref="AP51"/>
    </sheetView>
  </sheetViews>
  <sheetFormatPr defaultColWidth="12" defaultRowHeight="11.25"/>
  <cols>
    <col min="1" max="1" width="21.16015625" style="1" customWidth="1"/>
    <col min="2" max="2" width="1.0078125" style="1" customWidth="1"/>
    <col min="3" max="3" width="15.83203125" style="1" hidden="1" customWidth="1"/>
    <col min="4" max="5" width="17.66015625" style="1" customWidth="1"/>
    <col min="6" max="7" width="19.33203125" style="1" customWidth="1"/>
    <col min="8" max="8" width="17.33203125" style="1" customWidth="1"/>
    <col min="9" max="9" width="0.1640625" style="1" customWidth="1"/>
    <col min="10" max="13" width="11" style="1" customWidth="1"/>
    <col min="14" max="14" width="13.33203125" style="1" customWidth="1"/>
    <col min="15" max="18" width="11" style="1" customWidth="1"/>
    <col min="19" max="19" width="11.83203125" style="1" customWidth="1"/>
    <col min="20" max="20" width="26.33203125" style="1" customWidth="1"/>
    <col min="21" max="21" width="1.0078125" style="1" customWidth="1"/>
    <col min="22" max="22" width="18.83203125" style="1" customWidth="1"/>
    <col min="23" max="26" width="16.66015625" style="1" customWidth="1"/>
    <col min="27" max="27" width="19.66015625" style="1" customWidth="1"/>
    <col min="28" max="28" width="0.82421875" style="1" customWidth="1"/>
    <col min="29" max="29" width="13.16015625" style="1" customWidth="1"/>
    <col min="30" max="30" width="11.33203125" style="1" customWidth="1"/>
    <col min="31" max="31" width="11.33203125" style="1175" customWidth="1"/>
    <col min="32" max="36" width="11.33203125" style="1" customWidth="1"/>
    <col min="37" max="37" width="25.33203125" style="1" customWidth="1"/>
    <col min="38" max="38" width="1.0078125" style="1" customWidth="1"/>
    <col min="39" max="42" width="15.16015625" style="1" customWidth="1"/>
    <col min="43" max="43" width="26.33203125" style="1" customWidth="1"/>
    <col min="44" max="16384" width="12" style="1" customWidth="1"/>
  </cols>
  <sheetData>
    <row r="1" spans="1:9" ht="12.75">
      <c r="A1" s="260" t="s">
        <v>469</v>
      </c>
      <c r="I1" s="485"/>
    </row>
    <row r="2" spans="1:9" ht="12.75">
      <c r="A2" s="1321" t="s">
        <v>470</v>
      </c>
      <c r="B2" s="1721"/>
      <c r="C2" s="1721"/>
      <c r="D2" s="1721"/>
      <c r="E2" s="1721"/>
      <c r="F2" s="1721"/>
      <c r="G2" s="1721"/>
      <c r="H2" s="1721"/>
      <c r="I2" s="3"/>
    </row>
    <row r="3" spans="1:9" ht="11.25">
      <c r="A3" s="1213" t="s">
        <v>471</v>
      </c>
      <c r="B3" s="1213"/>
      <c r="C3" s="1213"/>
      <c r="D3" s="1213"/>
      <c r="E3" s="1213"/>
      <c r="F3" s="1213"/>
      <c r="G3" s="1213"/>
      <c r="H3" s="1213"/>
      <c r="I3" s="3"/>
    </row>
    <row r="4" spans="1:9" ht="6" customHeight="1">
      <c r="A4" s="3"/>
      <c r="B4" s="3"/>
      <c r="C4" s="3"/>
      <c r="D4" s="3"/>
      <c r="E4" s="3"/>
      <c r="F4" s="3"/>
      <c r="G4" s="3"/>
      <c r="H4" s="3"/>
      <c r="I4" s="3"/>
    </row>
    <row r="5" spans="1:9" ht="12.75">
      <c r="A5" s="1120" t="s">
        <v>493</v>
      </c>
      <c r="B5" s="1721"/>
      <c r="C5" s="1721"/>
      <c r="D5" s="1721"/>
      <c r="E5" s="1721"/>
      <c r="F5" s="1721"/>
      <c r="G5" s="1721"/>
      <c r="H5" s="1721"/>
      <c r="I5" s="3"/>
    </row>
    <row r="6" spans="1:9" ht="11.25">
      <c r="A6" s="1213" t="s">
        <v>472</v>
      </c>
      <c r="B6" s="1213"/>
      <c r="C6" s="1213"/>
      <c r="D6" s="1213"/>
      <c r="E6" s="1213"/>
      <c r="F6" s="1213"/>
      <c r="G6" s="1213"/>
      <c r="H6" s="1213"/>
      <c r="I6" s="3"/>
    </row>
    <row r="7" spans="1:9" ht="6" customHeight="1">
      <c r="A7" s="2"/>
      <c r="B7" s="2"/>
      <c r="C7" s="2"/>
      <c r="D7" s="2"/>
      <c r="E7" s="2"/>
      <c r="F7" s="2"/>
      <c r="G7" s="2"/>
      <c r="H7" s="2"/>
      <c r="I7" s="2"/>
    </row>
    <row r="8" spans="1:9" ht="12.75" customHeight="1">
      <c r="A8" s="1217" t="s">
        <v>401</v>
      </c>
      <c r="B8" s="1217"/>
      <c r="C8" s="269"/>
      <c r="D8" s="1220" t="s">
        <v>402</v>
      </c>
      <c r="E8" s="1220" t="s">
        <v>403</v>
      </c>
      <c r="F8" s="1214" t="s">
        <v>404</v>
      </c>
      <c r="G8" s="1411"/>
      <c r="H8" s="1227" t="s">
        <v>880</v>
      </c>
      <c r="I8" s="77"/>
    </row>
    <row r="9" spans="1:9" ht="12.75" customHeight="1">
      <c r="A9" s="1219"/>
      <c r="B9" s="1219"/>
      <c r="C9" s="3"/>
      <c r="D9" s="1221"/>
      <c r="E9" s="1221"/>
      <c r="F9" s="267" t="s">
        <v>405</v>
      </c>
      <c r="G9" s="5" t="s">
        <v>473</v>
      </c>
      <c r="H9" s="1218"/>
      <c r="I9" s="77"/>
    </row>
    <row r="10" spans="1:9" ht="6" customHeight="1">
      <c r="A10" s="4"/>
      <c r="B10" s="4"/>
      <c r="C10" s="4"/>
      <c r="D10" s="272"/>
      <c r="E10" s="272"/>
      <c r="F10" s="272"/>
      <c r="G10" s="272"/>
      <c r="H10" s="272"/>
      <c r="I10" s="9"/>
    </row>
    <row r="11" spans="1:9" ht="11.25">
      <c r="A11" s="24" t="s">
        <v>474</v>
      </c>
      <c r="B11" s="10"/>
      <c r="C11" s="2"/>
      <c r="D11" s="1176">
        <v>4</v>
      </c>
      <c r="E11" s="1176">
        <v>24</v>
      </c>
      <c r="F11" s="1176">
        <v>839</v>
      </c>
      <c r="G11" s="1177">
        <v>35</v>
      </c>
      <c r="H11" s="1176">
        <v>214</v>
      </c>
      <c r="I11" s="1178"/>
    </row>
    <row r="12" spans="1:9" ht="11.25">
      <c r="A12" s="24" t="s">
        <v>475</v>
      </c>
      <c r="B12" s="10"/>
      <c r="C12" s="2"/>
      <c r="D12" s="1176">
        <v>6</v>
      </c>
      <c r="E12" s="1176">
        <v>30</v>
      </c>
      <c r="F12" s="1176">
        <v>1019</v>
      </c>
      <c r="G12" s="1177">
        <v>34</v>
      </c>
      <c r="H12" s="1176">
        <v>299</v>
      </c>
      <c r="I12" s="1178"/>
    </row>
    <row r="13" spans="1:9" ht="11.25">
      <c r="A13" s="24" t="s">
        <v>476</v>
      </c>
      <c r="B13" s="10"/>
      <c r="C13" s="2"/>
      <c r="D13" s="1176">
        <v>7</v>
      </c>
      <c r="E13" s="1176">
        <v>35</v>
      </c>
      <c r="F13" s="1176">
        <v>1162</v>
      </c>
      <c r="G13" s="1177">
        <v>33.2</v>
      </c>
      <c r="H13" s="1176">
        <v>312</v>
      </c>
      <c r="I13" s="1178"/>
    </row>
    <row r="14" spans="1:9" ht="11.25">
      <c r="A14" s="24" t="s">
        <v>477</v>
      </c>
      <c r="B14" s="10"/>
      <c r="C14" s="2"/>
      <c r="D14" s="1176">
        <v>7</v>
      </c>
      <c r="E14" s="1176">
        <v>39</v>
      </c>
      <c r="F14" s="1176">
        <v>1247</v>
      </c>
      <c r="G14" s="1177">
        <v>32</v>
      </c>
      <c r="H14" s="1176">
        <v>328</v>
      </c>
      <c r="I14" s="1178"/>
    </row>
    <row r="15" spans="1:9" ht="11.25">
      <c r="A15" s="24" t="s">
        <v>385</v>
      </c>
      <c r="B15" s="10"/>
      <c r="C15" s="2"/>
      <c r="D15" s="1176">
        <v>7</v>
      </c>
      <c r="E15" s="1176">
        <v>40</v>
      </c>
      <c r="F15" s="1176">
        <v>1316</v>
      </c>
      <c r="G15" s="1177">
        <v>32.9</v>
      </c>
      <c r="H15" s="1176">
        <v>355</v>
      </c>
      <c r="I15" s="1178"/>
    </row>
    <row r="16" spans="1:9" ht="11.25">
      <c r="A16" s="24" t="s">
        <v>386</v>
      </c>
      <c r="B16" s="10"/>
      <c r="C16" s="2"/>
      <c r="D16" s="1176">
        <v>7</v>
      </c>
      <c r="E16" s="1176">
        <v>42</v>
      </c>
      <c r="F16" s="1176">
        <v>1360</v>
      </c>
      <c r="G16" s="1177">
        <v>32.4</v>
      </c>
      <c r="H16" s="1176">
        <v>339</v>
      </c>
      <c r="I16" s="1178"/>
    </row>
    <row r="17" spans="1:9" ht="11.25">
      <c r="A17" s="24" t="s">
        <v>387</v>
      </c>
      <c r="B17" s="10"/>
      <c r="C17" s="2"/>
      <c r="D17" s="1176">
        <v>7</v>
      </c>
      <c r="E17" s="1176">
        <v>43</v>
      </c>
      <c r="F17" s="1176">
        <v>1412</v>
      </c>
      <c r="G17" s="1177">
        <v>32.8</v>
      </c>
      <c r="H17" s="1176">
        <v>392</v>
      </c>
      <c r="I17" s="1178"/>
    </row>
    <row r="18" spans="1:9" ht="11.25">
      <c r="A18" s="24" t="s">
        <v>388</v>
      </c>
      <c r="B18" s="10"/>
      <c r="C18" s="2"/>
      <c r="D18" s="1176">
        <v>12</v>
      </c>
      <c r="E18" s="1176">
        <v>56</v>
      </c>
      <c r="F18" s="1176">
        <v>1607</v>
      </c>
      <c r="G18" s="1177">
        <v>28.7</v>
      </c>
      <c r="H18" s="1176">
        <v>446</v>
      </c>
      <c r="I18" s="1178"/>
    </row>
    <row r="19" spans="1:9" ht="11.25">
      <c r="A19" s="24" t="s">
        <v>389</v>
      </c>
      <c r="B19" s="10"/>
      <c r="C19" s="2"/>
      <c r="D19" s="1176">
        <v>12</v>
      </c>
      <c r="E19" s="1176">
        <v>68</v>
      </c>
      <c r="F19" s="1176">
        <v>1750</v>
      </c>
      <c r="G19" s="1177">
        <v>25.7</v>
      </c>
      <c r="H19" s="1176">
        <v>464</v>
      </c>
      <c r="I19" s="1178"/>
    </row>
    <row r="20" spans="1:9" ht="11.25">
      <c r="A20" s="24" t="s">
        <v>390</v>
      </c>
      <c r="B20" s="10"/>
      <c r="C20" s="2"/>
      <c r="D20" s="1176">
        <v>12</v>
      </c>
      <c r="E20" s="1176">
        <v>73</v>
      </c>
      <c r="F20" s="1176">
        <v>1890</v>
      </c>
      <c r="G20" s="1177">
        <v>25.9</v>
      </c>
      <c r="H20" s="1176">
        <v>506</v>
      </c>
      <c r="I20" s="1178"/>
    </row>
    <row r="21" spans="1:9" ht="11.25">
      <c r="A21" s="24" t="s">
        <v>391</v>
      </c>
      <c r="B21" s="10"/>
      <c r="C21" s="2"/>
      <c r="D21" s="1176">
        <v>12</v>
      </c>
      <c r="E21" s="1176">
        <v>78</v>
      </c>
      <c r="F21" s="1176">
        <v>1922</v>
      </c>
      <c r="G21" s="1177">
        <v>24.6</v>
      </c>
      <c r="H21" s="1176">
        <v>522</v>
      </c>
      <c r="I21" s="1178"/>
    </row>
    <row r="22" spans="1:9" ht="11.25">
      <c r="A22" s="24" t="s">
        <v>392</v>
      </c>
      <c r="B22" s="10"/>
      <c r="C22" s="2"/>
      <c r="D22" s="1176">
        <v>13</v>
      </c>
      <c r="E22" s="1176">
        <v>80</v>
      </c>
      <c r="F22" s="1176">
        <v>1902</v>
      </c>
      <c r="G22" s="1177">
        <v>23.8</v>
      </c>
      <c r="H22" s="1176">
        <v>463</v>
      </c>
      <c r="I22" s="1178"/>
    </row>
    <row r="23" spans="1:9" ht="11.25">
      <c r="A23" s="24" t="s">
        <v>393</v>
      </c>
      <c r="B23" s="10"/>
      <c r="C23" s="2"/>
      <c r="D23" s="1176">
        <v>14</v>
      </c>
      <c r="E23" s="1176">
        <v>86</v>
      </c>
      <c r="F23" s="1176">
        <v>1986</v>
      </c>
      <c r="G23" s="1177">
        <v>23.1</v>
      </c>
      <c r="H23" s="1176">
        <v>519</v>
      </c>
      <c r="I23" s="1178"/>
    </row>
    <row r="24" spans="1:9" ht="11.25">
      <c r="A24" s="24" t="s">
        <v>394</v>
      </c>
      <c r="B24" s="10"/>
      <c r="C24" s="2"/>
      <c r="D24" s="1176">
        <v>15</v>
      </c>
      <c r="E24" s="1176">
        <v>95</v>
      </c>
      <c r="F24" s="1176">
        <v>2091</v>
      </c>
      <c r="G24" s="1177">
        <v>22</v>
      </c>
      <c r="H24" s="1176">
        <v>528</v>
      </c>
      <c r="I24" s="1178"/>
    </row>
    <row r="25" spans="1:9" ht="11.25">
      <c r="A25" s="24" t="s">
        <v>395</v>
      </c>
      <c r="B25" s="10"/>
      <c r="C25" s="2"/>
      <c r="D25" s="1176">
        <v>15</v>
      </c>
      <c r="E25" s="1176">
        <v>96</v>
      </c>
      <c r="F25" s="1176">
        <v>2127</v>
      </c>
      <c r="G25" s="1177">
        <v>22.2</v>
      </c>
      <c r="H25" s="1176">
        <v>531</v>
      </c>
      <c r="I25" s="1178"/>
    </row>
    <row r="26" spans="1:9" ht="11.25">
      <c r="A26" s="24" t="s">
        <v>396</v>
      </c>
      <c r="B26" s="10"/>
      <c r="C26" s="2"/>
      <c r="D26" s="1176">
        <v>15</v>
      </c>
      <c r="E26" s="1176">
        <v>98</v>
      </c>
      <c r="F26" s="1176">
        <v>2145</v>
      </c>
      <c r="G26" s="1177">
        <v>21.9</v>
      </c>
      <c r="H26" s="1176">
        <v>542</v>
      </c>
      <c r="I26" s="1178"/>
    </row>
    <row r="27" spans="1:9" ht="11.25">
      <c r="A27" s="24" t="s">
        <v>397</v>
      </c>
      <c r="B27" s="10"/>
      <c r="C27" s="2"/>
      <c r="D27" s="1176">
        <v>15</v>
      </c>
      <c r="E27" s="1176">
        <v>99</v>
      </c>
      <c r="F27" s="1176">
        <v>2139</v>
      </c>
      <c r="G27" s="1177">
        <v>21.6</v>
      </c>
      <c r="H27" s="1176">
        <v>524</v>
      </c>
      <c r="I27" s="1178"/>
    </row>
    <row r="28" spans="1:9" ht="11.25">
      <c r="A28" s="24" t="s">
        <v>398</v>
      </c>
      <c r="B28" s="15"/>
      <c r="C28" s="17"/>
      <c r="D28" s="1179">
        <v>15</v>
      </c>
      <c r="E28" s="1179">
        <v>74</v>
      </c>
      <c r="F28" s="1179">
        <v>2183</v>
      </c>
      <c r="G28" s="1180">
        <v>29.5</v>
      </c>
      <c r="H28" s="1179">
        <v>542</v>
      </c>
      <c r="I28" s="1178"/>
    </row>
    <row r="29" spans="1:9" ht="11.25">
      <c r="A29" s="24" t="s">
        <v>412</v>
      </c>
      <c r="B29" s="15"/>
      <c r="C29" s="17"/>
      <c r="D29" s="1179">
        <v>15</v>
      </c>
      <c r="E29" s="1179">
        <v>73</v>
      </c>
      <c r="F29" s="1179">
        <v>2186</v>
      </c>
      <c r="G29" s="1180">
        <v>29.9</v>
      </c>
      <c r="H29" s="1179">
        <v>506</v>
      </c>
      <c r="I29" s="1181"/>
    </row>
    <row r="30" spans="1:31" s="14" customFormat="1" ht="11.25">
      <c r="A30" s="24" t="s">
        <v>413</v>
      </c>
      <c r="B30" s="15"/>
      <c r="C30" s="17"/>
      <c r="D30" s="1179">
        <v>16</v>
      </c>
      <c r="E30" s="1179">
        <v>77</v>
      </c>
      <c r="F30" s="1179">
        <v>2219</v>
      </c>
      <c r="G30" s="1180">
        <v>28.8</v>
      </c>
      <c r="H30" s="1179">
        <v>535</v>
      </c>
      <c r="I30" s="1181"/>
      <c r="AE30" s="1182"/>
    </row>
    <row r="31" spans="1:31" s="562" customFormat="1" ht="11.25">
      <c r="A31" s="24" t="s">
        <v>478</v>
      </c>
      <c r="B31" s="15"/>
      <c r="C31" s="17"/>
      <c r="D31" s="1183">
        <v>18</v>
      </c>
      <c r="E31" s="1181">
        <v>83</v>
      </c>
      <c r="F31" s="1183">
        <v>2293</v>
      </c>
      <c r="G31" s="1184">
        <v>27.6</v>
      </c>
      <c r="H31" s="1179">
        <v>566</v>
      </c>
      <c r="I31" s="1181"/>
      <c r="AE31" s="1185"/>
    </row>
    <row r="32" spans="1:31" s="14" customFormat="1" ht="11.25">
      <c r="A32" s="32" t="s">
        <v>479</v>
      </c>
      <c r="B32" s="12"/>
      <c r="C32" s="19"/>
      <c r="D32" s="1186">
        <v>18</v>
      </c>
      <c r="E32" s="1187">
        <v>84</v>
      </c>
      <c r="F32" s="1186">
        <v>2297</v>
      </c>
      <c r="G32" s="1188">
        <v>27.3</v>
      </c>
      <c r="H32" s="1189">
        <v>551</v>
      </c>
      <c r="I32" s="1181"/>
      <c r="AE32" s="1182"/>
    </row>
    <row r="33" spans="1:31" s="14" customFormat="1" ht="11.25">
      <c r="A33" s="32" t="s">
        <v>409</v>
      </c>
      <c r="B33" s="12"/>
      <c r="C33" s="19"/>
      <c r="D33" s="1186">
        <v>18</v>
      </c>
      <c r="E33" s="1187">
        <v>86</v>
      </c>
      <c r="F33" s="1186">
        <v>2350</v>
      </c>
      <c r="G33" s="1188">
        <v>27.3</v>
      </c>
      <c r="H33" s="1189">
        <v>574</v>
      </c>
      <c r="I33" s="1187"/>
      <c r="AE33" s="1182"/>
    </row>
    <row r="34" spans="1:31" s="14" customFormat="1" ht="11.25">
      <c r="A34" s="32" t="s">
        <v>416</v>
      </c>
      <c r="B34" s="33"/>
      <c r="C34" s="33"/>
      <c r="D34" s="1186">
        <v>18</v>
      </c>
      <c r="E34" s="1187">
        <v>87</v>
      </c>
      <c r="F34" s="1186">
        <v>2397</v>
      </c>
      <c r="G34" s="1188">
        <v>27.6</v>
      </c>
      <c r="H34" s="1189">
        <v>579</v>
      </c>
      <c r="I34" s="1187"/>
      <c r="AE34" s="1182"/>
    </row>
    <row r="35" spans="1:31" s="52" customFormat="1" ht="11.25" customHeight="1">
      <c r="A35" s="32" t="s">
        <v>422</v>
      </c>
      <c r="B35" s="33"/>
      <c r="C35" s="33"/>
      <c r="D35" s="1186">
        <v>18</v>
      </c>
      <c r="E35" s="1187">
        <v>88</v>
      </c>
      <c r="F35" s="1186">
        <v>2401</v>
      </c>
      <c r="G35" s="1188">
        <v>27.3</v>
      </c>
      <c r="H35" s="1189">
        <v>579</v>
      </c>
      <c r="I35" s="1187"/>
      <c r="AE35" s="1190"/>
    </row>
    <row r="36" spans="1:31" s="52" customFormat="1" ht="11.25" customHeight="1">
      <c r="A36" s="32" t="s">
        <v>424</v>
      </c>
      <c r="B36" s="33"/>
      <c r="D36" s="1186">
        <v>18</v>
      </c>
      <c r="E36" s="1187">
        <v>88</v>
      </c>
      <c r="F36" s="1186">
        <v>2407</v>
      </c>
      <c r="G36" s="1188">
        <v>27.4</v>
      </c>
      <c r="H36" s="1189">
        <v>583</v>
      </c>
      <c r="I36" s="1187"/>
      <c r="AE36" s="1190"/>
    </row>
    <row r="37" spans="1:31" s="52" customFormat="1" ht="11.25" customHeight="1">
      <c r="A37" s="32" t="s">
        <v>427</v>
      </c>
      <c r="B37" s="33"/>
      <c r="D37" s="1186">
        <v>18</v>
      </c>
      <c r="E37" s="1187">
        <v>94</v>
      </c>
      <c r="F37" s="1186">
        <v>2460</v>
      </c>
      <c r="G37" s="1188">
        <v>26.2</v>
      </c>
      <c r="H37" s="1189">
        <v>617</v>
      </c>
      <c r="I37" s="1191"/>
      <c r="AE37" s="1190"/>
    </row>
    <row r="38" spans="1:31" s="52" customFormat="1" ht="11.25" customHeight="1">
      <c r="A38" s="32" t="s">
        <v>431</v>
      </c>
      <c r="B38" s="33"/>
      <c r="D38" s="1192">
        <v>19</v>
      </c>
      <c r="E38" s="1191">
        <v>100</v>
      </c>
      <c r="F38" s="1192">
        <v>2529</v>
      </c>
      <c r="G38" s="1193">
        <v>25.3</v>
      </c>
      <c r="H38" s="1194">
        <v>604</v>
      </c>
      <c r="I38" s="1191"/>
      <c r="J38" s="1195"/>
      <c r="AE38" s="1190"/>
    </row>
    <row r="39" spans="1:31" s="52" customFormat="1" ht="11.25" customHeight="1">
      <c r="A39" s="32" t="s">
        <v>433</v>
      </c>
      <c r="B39" s="33"/>
      <c r="D39" s="1192">
        <v>20</v>
      </c>
      <c r="E39" s="1191">
        <v>102</v>
      </c>
      <c r="F39" s="1192">
        <v>2552</v>
      </c>
      <c r="G39" s="1193">
        <v>25</v>
      </c>
      <c r="H39" s="1194">
        <v>580</v>
      </c>
      <c r="I39" s="1191"/>
      <c r="J39" s="1195"/>
      <c r="AE39" s="1190"/>
    </row>
    <row r="40" spans="1:31" s="52" customFormat="1" ht="11.25" customHeight="1">
      <c r="A40" s="32" t="s">
        <v>435</v>
      </c>
      <c r="B40" s="33"/>
      <c r="D40" s="1192">
        <v>20</v>
      </c>
      <c r="E40" s="1191">
        <v>105</v>
      </c>
      <c r="F40" s="1192">
        <v>2528</v>
      </c>
      <c r="G40" s="1193">
        <v>24.076190476190476</v>
      </c>
      <c r="H40" s="1194">
        <v>574</v>
      </c>
      <c r="I40" s="1191"/>
      <c r="J40" s="1195"/>
      <c r="AE40" s="1190"/>
    </row>
    <row r="41" spans="1:10" ht="11.25" customHeight="1">
      <c r="A41" s="46" t="s">
        <v>438</v>
      </c>
      <c r="B41" s="2"/>
      <c r="D41" s="1196">
        <v>21</v>
      </c>
      <c r="E41" s="1197">
        <v>106</v>
      </c>
      <c r="F41" s="1196">
        <v>2538</v>
      </c>
      <c r="G41" s="1198">
        <f>F41/E41</f>
        <v>23.943396226415093</v>
      </c>
      <c r="H41" s="1199">
        <v>590</v>
      </c>
      <c r="I41" s="1197">
        <v>0</v>
      </c>
      <c r="J41" s="265"/>
    </row>
    <row r="42" spans="4:9" ht="3.75" customHeight="1">
      <c r="D42" s="1197"/>
      <c r="E42" s="1197"/>
      <c r="F42" s="1197"/>
      <c r="G42" s="1198"/>
      <c r="H42" s="1197"/>
      <c r="I42" s="1197"/>
    </row>
    <row r="43" spans="10:19" ht="14.25" customHeight="1">
      <c r="J43" s="1120" t="s">
        <v>480</v>
      </c>
      <c r="K43" s="1213"/>
      <c r="L43" s="1213"/>
      <c r="M43" s="1213"/>
      <c r="N43" s="1213"/>
      <c r="O43" s="1213"/>
      <c r="P43" s="1213"/>
      <c r="Q43" s="1213"/>
      <c r="R43" s="1213"/>
      <c r="S43" s="1213"/>
    </row>
    <row r="44" spans="10:19" ht="14.25" customHeight="1">
      <c r="J44" s="1321" t="s">
        <v>481</v>
      </c>
      <c r="K44" s="1213"/>
      <c r="L44" s="1213"/>
      <c r="M44" s="1213"/>
      <c r="N44" s="1213"/>
      <c r="O44" s="1213"/>
      <c r="P44" s="1213"/>
      <c r="Q44" s="1213"/>
      <c r="R44" s="1213"/>
      <c r="S44" s="1213"/>
    </row>
    <row r="45" spans="10:19" ht="3.75" customHeight="1">
      <c r="J45" s="2"/>
      <c r="K45" s="2"/>
      <c r="L45" s="2"/>
      <c r="M45" s="2"/>
      <c r="N45" s="2"/>
      <c r="O45" s="2"/>
      <c r="P45" s="2"/>
      <c r="Q45" s="2"/>
      <c r="R45" s="2"/>
      <c r="S45" s="2"/>
    </row>
    <row r="46" spans="8:19" ht="14.25" customHeight="1">
      <c r="H46" s="265"/>
      <c r="I46" s="265"/>
      <c r="J46" s="1215" t="s">
        <v>482</v>
      </c>
      <c r="K46" s="1215"/>
      <c r="L46" s="1215"/>
      <c r="M46" s="1215"/>
      <c r="N46" s="1230" t="s">
        <v>794</v>
      </c>
      <c r="O46" s="1214" t="s">
        <v>758</v>
      </c>
      <c r="P46" s="1215"/>
      <c r="Q46" s="1215"/>
      <c r="R46" s="1215"/>
      <c r="S46" s="1215"/>
    </row>
    <row r="47" spans="10:19" ht="14.25" customHeight="1">
      <c r="J47" s="77">
        <v>1</v>
      </c>
      <c r="K47" s="1093">
        <v>2</v>
      </c>
      <c r="L47" s="1093">
        <v>3</v>
      </c>
      <c r="M47" s="1093">
        <v>4</v>
      </c>
      <c r="N47" s="1335"/>
      <c r="O47" s="5" t="s">
        <v>483</v>
      </c>
      <c r="P47" s="5" t="s">
        <v>850</v>
      </c>
      <c r="Q47" s="5" t="s">
        <v>851</v>
      </c>
      <c r="R47" s="5" t="s">
        <v>484</v>
      </c>
      <c r="S47" s="5" t="s">
        <v>485</v>
      </c>
    </row>
    <row r="48" spans="10:19" ht="6" customHeight="1">
      <c r="J48" s="4"/>
      <c r="K48" s="272"/>
      <c r="L48" s="272"/>
      <c r="M48" s="272"/>
      <c r="N48" s="272"/>
      <c r="O48" s="272"/>
      <c r="P48" s="272"/>
      <c r="Q48" s="272"/>
      <c r="R48" s="272"/>
      <c r="S48" s="272"/>
    </row>
    <row r="49" spans="10:19" ht="11.25">
      <c r="J49" s="1200">
        <v>27</v>
      </c>
      <c r="K49" s="1201">
        <v>26</v>
      </c>
      <c r="L49" s="1201">
        <v>26</v>
      </c>
      <c r="M49" s="1201">
        <v>27</v>
      </c>
      <c r="N49" s="1202">
        <f>IF(SUM(J49:M49)=SUM(O49:S49),SUM(J49:M49),"fehler")</f>
        <v>106</v>
      </c>
      <c r="O49" s="1201">
        <v>36</v>
      </c>
      <c r="P49" s="1201">
        <v>29</v>
      </c>
      <c r="Q49" s="1201">
        <v>22</v>
      </c>
      <c r="R49" s="1201">
        <v>10</v>
      </c>
      <c r="S49" s="1201">
        <v>9</v>
      </c>
    </row>
    <row r="50" spans="10:19" ht="4.5" customHeight="1">
      <c r="J50" s="265"/>
      <c r="K50" s="265"/>
      <c r="L50" s="265"/>
      <c r="M50" s="265"/>
      <c r="N50" s="265"/>
      <c r="O50" s="265"/>
      <c r="P50" s="265"/>
      <c r="Q50" s="265"/>
      <c r="R50" s="265"/>
      <c r="S50" s="265"/>
    </row>
    <row r="51" spans="10:26" ht="14.25" customHeight="1">
      <c r="J51" s="265"/>
      <c r="K51" s="265"/>
      <c r="L51" s="265"/>
      <c r="M51" s="265"/>
      <c r="N51" s="265"/>
      <c r="O51" s="265"/>
      <c r="P51" s="265"/>
      <c r="Q51" s="265"/>
      <c r="R51" s="265"/>
      <c r="S51" s="265"/>
      <c r="T51" s="83" t="s">
        <v>486</v>
      </c>
      <c r="U51" s="201"/>
      <c r="V51" s="3"/>
      <c r="W51" s="3"/>
      <c r="X51" s="3"/>
      <c r="Y51" s="3"/>
      <c r="Z51" s="3"/>
    </row>
    <row r="52" spans="20:26" ht="6" customHeight="1">
      <c r="T52" s="2"/>
      <c r="U52" s="2"/>
      <c r="V52" s="2"/>
      <c r="W52" s="2"/>
      <c r="X52" s="2"/>
      <c r="Y52" s="2"/>
      <c r="Z52" s="2"/>
    </row>
    <row r="53" spans="20:26" ht="14.25" customHeight="1">
      <c r="T53" s="1240" t="s">
        <v>508</v>
      </c>
      <c r="U53" s="1222"/>
      <c r="V53" s="1230" t="s">
        <v>951</v>
      </c>
      <c r="W53" s="1214" t="s">
        <v>999</v>
      </c>
      <c r="X53" s="1215"/>
      <c r="Y53" s="1215"/>
      <c r="Z53" s="1215"/>
    </row>
    <row r="54" spans="20:26" ht="14.25" customHeight="1">
      <c r="T54" s="1718"/>
      <c r="U54" s="1225"/>
      <c r="V54" s="1335"/>
      <c r="W54" s="5">
        <v>1</v>
      </c>
      <c r="X54" s="5">
        <v>2</v>
      </c>
      <c r="Y54" s="5">
        <v>3</v>
      </c>
      <c r="Z54" s="5">
        <v>4</v>
      </c>
    </row>
    <row r="55" spans="20:26" ht="6" customHeight="1">
      <c r="T55" s="4"/>
      <c r="U55" s="4"/>
      <c r="V55" s="272"/>
      <c r="W55" s="272"/>
      <c r="X55" s="272"/>
      <c r="Y55" s="272"/>
      <c r="Z55" s="272"/>
    </row>
    <row r="56" spans="20:26" ht="11.25">
      <c r="T56" s="10" t="s">
        <v>574</v>
      </c>
      <c r="U56" s="2"/>
      <c r="V56" s="1202">
        <f>SUM(W56:Z56)</f>
        <v>1278</v>
      </c>
      <c r="W56" s="1201">
        <v>293</v>
      </c>
      <c r="X56" s="1201">
        <v>295</v>
      </c>
      <c r="Y56" s="1201">
        <v>339</v>
      </c>
      <c r="Z56" s="1201">
        <v>351</v>
      </c>
    </row>
    <row r="57" spans="20:26" ht="11.25">
      <c r="T57" s="10" t="s">
        <v>575</v>
      </c>
      <c r="U57" s="2"/>
      <c r="V57" s="1202">
        <f>SUM(W57:Z57)</f>
        <v>1260</v>
      </c>
      <c r="W57" s="1201">
        <v>305</v>
      </c>
      <c r="X57" s="1201">
        <v>296</v>
      </c>
      <c r="Y57" s="1201">
        <v>313</v>
      </c>
      <c r="Z57" s="1201">
        <v>346</v>
      </c>
    </row>
    <row r="58" spans="20:30" ht="12" customHeight="1">
      <c r="T58" s="604" t="s">
        <v>523</v>
      </c>
      <c r="U58" s="2"/>
      <c r="V58" s="1203">
        <f>SUM(V56:V57)</f>
        <v>2538</v>
      </c>
      <c r="W58" s="1203">
        <f>SUM(W56:W57)</f>
        <v>598</v>
      </c>
      <c r="X58" s="1203">
        <f>SUM(X56:X57)</f>
        <v>591</v>
      </c>
      <c r="Y58" s="1203">
        <f>SUM(Y56:Y57)</f>
        <v>652</v>
      </c>
      <c r="Z58" s="1203">
        <f>SUM(Z56:Z57)</f>
        <v>697</v>
      </c>
      <c r="AC58" s="271"/>
      <c r="AD58" s="271"/>
    </row>
    <row r="59" spans="20:26" ht="6" customHeight="1">
      <c r="T59" s="2"/>
      <c r="U59" s="2"/>
      <c r="V59" s="2"/>
      <c r="W59" s="2"/>
      <c r="X59" s="2"/>
      <c r="Y59" s="2"/>
      <c r="Z59" s="2"/>
    </row>
    <row r="60" spans="27:36" ht="15" customHeight="1">
      <c r="AA60" s="1120" t="s">
        <v>487</v>
      </c>
      <c r="AB60" s="1120"/>
      <c r="AC60" s="1120"/>
      <c r="AD60" s="1120"/>
      <c r="AE60" s="1120"/>
      <c r="AF60" s="1120"/>
      <c r="AG60" s="1120"/>
      <c r="AH60" s="1120"/>
      <c r="AI60" s="1120"/>
      <c r="AJ60" s="1120"/>
    </row>
    <row r="61" spans="27:36" ht="6" customHeight="1">
      <c r="AA61" s="2"/>
      <c r="AB61" s="2"/>
      <c r="AC61" s="2"/>
      <c r="AD61" s="2"/>
      <c r="AE61" s="76"/>
      <c r="AF61" s="2"/>
      <c r="AG61" s="2"/>
      <c r="AH61" s="2"/>
      <c r="AI61" s="2"/>
      <c r="AJ61" s="2"/>
    </row>
    <row r="62" spans="27:36" ht="16.5" customHeight="1">
      <c r="AA62" s="1240" t="s">
        <v>508</v>
      </c>
      <c r="AB62" s="1172"/>
      <c r="AC62" s="1230" t="s">
        <v>951</v>
      </c>
      <c r="AD62" s="1227" t="s">
        <v>488</v>
      </c>
      <c r="AE62" s="1720"/>
      <c r="AF62" s="1720"/>
      <c r="AG62" s="1720"/>
      <c r="AH62" s="1720"/>
      <c r="AI62" s="1720"/>
      <c r="AJ62" s="1720"/>
    </row>
    <row r="63" spans="27:36" ht="16.5" customHeight="1">
      <c r="AA63" s="1242"/>
      <c r="AB63" s="1169"/>
      <c r="AC63" s="1335"/>
      <c r="AD63" s="1204">
        <v>2005</v>
      </c>
      <c r="AE63" s="1204">
        <v>2004</v>
      </c>
      <c r="AF63" s="1204">
        <v>2003</v>
      </c>
      <c r="AG63" s="1204">
        <v>2002</v>
      </c>
      <c r="AH63" s="1204">
        <v>2001</v>
      </c>
      <c r="AI63" s="1204">
        <v>2000</v>
      </c>
      <c r="AJ63" s="1204">
        <v>1999</v>
      </c>
    </row>
    <row r="64" spans="27:36" ht="6" customHeight="1">
      <c r="AA64" s="4"/>
      <c r="AB64" s="4"/>
      <c r="AC64" s="272"/>
      <c r="AD64" s="5"/>
      <c r="AE64" s="5"/>
      <c r="AF64" s="272"/>
      <c r="AG64" s="272"/>
      <c r="AH64" s="272"/>
      <c r="AI64" s="272"/>
      <c r="AJ64" s="272"/>
    </row>
    <row r="65" spans="27:36" ht="11.25">
      <c r="AA65" s="10" t="s">
        <v>574</v>
      </c>
      <c r="AB65" s="10"/>
      <c r="AC65" s="1202">
        <f>SUM(AD65:AJ65)</f>
        <v>1278</v>
      </c>
      <c r="AD65" s="1201">
        <v>0</v>
      </c>
      <c r="AE65" s="1201">
        <v>150</v>
      </c>
      <c r="AF65" s="1201">
        <v>275</v>
      </c>
      <c r="AG65" s="1201">
        <v>324</v>
      </c>
      <c r="AH65" s="1201">
        <v>355</v>
      </c>
      <c r="AI65" s="1201">
        <v>168</v>
      </c>
      <c r="AJ65" s="1201">
        <v>6</v>
      </c>
    </row>
    <row r="66" spans="27:36" ht="11.25">
      <c r="AA66" s="10" t="s">
        <v>575</v>
      </c>
      <c r="AB66" s="10"/>
      <c r="AC66" s="1202">
        <f>SUM(AD66:AJ66)</f>
        <v>1260</v>
      </c>
      <c r="AD66" s="1201">
        <v>0</v>
      </c>
      <c r="AE66" s="1201">
        <v>165</v>
      </c>
      <c r="AF66" s="1201">
        <v>307</v>
      </c>
      <c r="AG66" s="1201">
        <v>314</v>
      </c>
      <c r="AH66" s="1201">
        <v>307</v>
      </c>
      <c r="AI66" s="1201">
        <v>166</v>
      </c>
      <c r="AJ66" s="1201">
        <v>1</v>
      </c>
    </row>
    <row r="67" spans="27:36" ht="12" customHeight="1">
      <c r="AA67" s="604" t="s">
        <v>523</v>
      </c>
      <c r="AB67" s="604"/>
      <c r="AC67" s="1203">
        <f aca="true" t="shared" si="0" ref="AC67:AJ67">SUM(AC65:AC66)</f>
        <v>2538</v>
      </c>
      <c r="AD67" s="1203">
        <f t="shared" si="0"/>
        <v>0</v>
      </c>
      <c r="AE67" s="1203">
        <f t="shared" si="0"/>
        <v>315</v>
      </c>
      <c r="AF67" s="1203">
        <f t="shared" si="0"/>
        <v>582</v>
      </c>
      <c r="AG67" s="1203">
        <f t="shared" si="0"/>
        <v>638</v>
      </c>
      <c r="AH67" s="1203">
        <f t="shared" si="0"/>
        <v>662</v>
      </c>
      <c r="AI67" s="1203">
        <f t="shared" si="0"/>
        <v>334</v>
      </c>
      <c r="AJ67" s="1203">
        <f t="shared" si="0"/>
        <v>7</v>
      </c>
    </row>
    <row r="68" ht="6" customHeight="1"/>
    <row r="69" spans="1:43" ht="14.25" customHeight="1">
      <c r="A69" s="262"/>
      <c r="B69" s="1205"/>
      <c r="C69" s="486"/>
      <c r="D69" s="486"/>
      <c r="E69" s="486"/>
      <c r="F69" s="486"/>
      <c r="G69" s="486"/>
      <c r="AK69" s="1212" t="s">
        <v>489</v>
      </c>
      <c r="AL69" s="1212"/>
      <c r="AM69" s="1212"/>
      <c r="AN69" s="1212"/>
      <c r="AO69" s="1212"/>
      <c r="AP69" s="1212"/>
      <c r="AQ69" s="1212"/>
    </row>
    <row r="70" spans="1:43" ht="5.25" customHeight="1">
      <c r="A70" s="265"/>
      <c r="B70" s="265"/>
      <c r="C70" s="265"/>
      <c r="D70" s="265"/>
      <c r="E70" s="265"/>
      <c r="F70" s="265"/>
      <c r="G70" s="265"/>
      <c r="H70" s="265"/>
      <c r="I70" s="265"/>
      <c r="AK70" s="2"/>
      <c r="AL70" s="2"/>
      <c r="AM70" s="2"/>
      <c r="AN70" s="2"/>
      <c r="AO70" s="2"/>
      <c r="AP70" s="2"/>
      <c r="AQ70" s="2"/>
    </row>
    <row r="71" spans="1:43" ht="13.5" customHeight="1">
      <c r="A71" s="265"/>
      <c r="B71" s="265"/>
      <c r="C71" s="487"/>
      <c r="D71" s="487"/>
      <c r="E71" s="487"/>
      <c r="F71" s="487"/>
      <c r="G71" s="487"/>
      <c r="H71" s="265"/>
      <c r="I71" s="265"/>
      <c r="AK71" s="1240" t="s">
        <v>951</v>
      </c>
      <c r="AL71" s="1222"/>
      <c r="AM71" s="267" t="s">
        <v>653</v>
      </c>
      <c r="AN71" s="269"/>
      <c r="AO71" s="269"/>
      <c r="AP71" s="269"/>
      <c r="AQ71" s="269"/>
    </row>
    <row r="72" spans="1:43" ht="13.5" customHeight="1">
      <c r="A72" s="265"/>
      <c r="B72" s="265"/>
      <c r="C72" s="265"/>
      <c r="D72" s="265"/>
      <c r="E72" s="265"/>
      <c r="F72" s="265"/>
      <c r="G72" s="1206"/>
      <c r="H72" s="265"/>
      <c r="I72" s="265"/>
      <c r="AK72" s="1213"/>
      <c r="AL72" s="1224"/>
      <c r="AM72" s="1230" t="s">
        <v>952</v>
      </c>
      <c r="AN72" s="1230" t="s">
        <v>490</v>
      </c>
      <c r="AO72" s="1230" t="s">
        <v>491</v>
      </c>
      <c r="AP72" s="1230" t="s">
        <v>955</v>
      </c>
      <c r="AQ72" s="1216" t="s">
        <v>494</v>
      </c>
    </row>
    <row r="73" spans="1:43" ht="12" customHeight="1">
      <c r="A73" s="265"/>
      <c r="B73" s="265"/>
      <c r="C73" s="265"/>
      <c r="D73" s="265"/>
      <c r="E73" s="265"/>
      <c r="F73" s="265"/>
      <c r="G73" s="487"/>
      <c r="H73" s="265"/>
      <c r="I73" s="265"/>
      <c r="AK73" s="1219"/>
      <c r="AL73" s="1225"/>
      <c r="AM73" s="1335"/>
      <c r="AN73" s="1335"/>
      <c r="AO73" s="1335"/>
      <c r="AP73" s="1335"/>
      <c r="AQ73" s="1218"/>
    </row>
    <row r="74" spans="1:43" ht="3" customHeight="1">
      <c r="A74" s="265"/>
      <c r="B74" s="265"/>
      <c r="C74" s="265"/>
      <c r="D74" s="265"/>
      <c r="E74" s="265"/>
      <c r="F74" s="265"/>
      <c r="G74" s="265"/>
      <c r="H74" s="265"/>
      <c r="I74" s="265"/>
      <c r="AK74" s="4"/>
      <c r="AL74" s="4"/>
      <c r="AM74" s="272"/>
      <c r="AN74" s="272"/>
      <c r="AO74" s="272"/>
      <c r="AP74" s="272"/>
      <c r="AQ74" s="272"/>
    </row>
    <row r="75" spans="1:43" ht="11.25">
      <c r="A75" s="1207"/>
      <c r="B75" s="1208"/>
      <c r="C75" s="1208"/>
      <c r="D75" s="1208"/>
      <c r="E75" s="1208"/>
      <c r="F75" s="1208"/>
      <c r="G75" s="1208"/>
      <c r="H75" s="265"/>
      <c r="I75" s="265"/>
      <c r="AK75" s="1209">
        <f>SUM(AM75:AQ75)</f>
        <v>2538</v>
      </c>
      <c r="AL75" s="1209"/>
      <c r="AM75" s="1210">
        <v>713</v>
      </c>
      <c r="AN75" s="1210">
        <v>699</v>
      </c>
      <c r="AO75" s="1210">
        <v>16</v>
      </c>
      <c r="AP75" s="1210">
        <v>11</v>
      </c>
      <c r="AQ75" s="1210">
        <v>1099</v>
      </c>
    </row>
    <row r="76" spans="1:43" ht="6" customHeight="1">
      <c r="A76" s="1211"/>
      <c r="B76" s="265"/>
      <c r="C76" s="265"/>
      <c r="D76" s="265"/>
      <c r="E76" s="265"/>
      <c r="F76" s="265"/>
      <c r="G76" s="265"/>
      <c r="H76" s="265"/>
      <c r="I76" s="265"/>
      <c r="AK76" s="47" t="s">
        <v>408</v>
      </c>
      <c r="AL76" s="2"/>
      <c r="AM76" s="265"/>
      <c r="AN76" s="265"/>
      <c r="AO76" s="265"/>
      <c r="AP76" s="265"/>
      <c r="AQ76" s="265"/>
    </row>
    <row r="77" spans="1:43" ht="12">
      <c r="A77" s="634"/>
      <c r="AK77" s="1719" t="s">
        <v>492</v>
      </c>
      <c r="AL77" s="1719"/>
      <c r="AM77" s="1719"/>
      <c r="AN77" s="1719"/>
      <c r="AO77" s="1719"/>
      <c r="AP77" s="1719"/>
      <c r="AQ77" s="1719"/>
    </row>
    <row r="83" spans="3:31" ht="6" customHeight="1">
      <c r="C83" s="9"/>
      <c r="D83" s="9"/>
      <c r="E83" s="9"/>
      <c r="F83" s="9"/>
      <c r="G83" s="9"/>
      <c r="H83" s="9"/>
      <c r="I83" s="9"/>
      <c r="J83" s="9"/>
      <c r="K83" s="265"/>
      <c r="L83" s="265"/>
      <c r="M83"/>
      <c r="N83"/>
      <c r="O83"/>
      <c r="P83"/>
      <c r="Q83"/>
      <c r="R83"/>
      <c r="S83"/>
      <c r="T83"/>
      <c r="U83"/>
      <c r="V83"/>
      <c r="AE83" s="1"/>
    </row>
  </sheetData>
  <sheetProtection/>
  <mergeCells count="31">
    <mergeCell ref="A5:H5"/>
    <mergeCell ref="A6:H6"/>
    <mergeCell ref="A2:H2"/>
    <mergeCell ref="A3:H3"/>
    <mergeCell ref="AA62:AB63"/>
    <mergeCell ref="AK71:AL73"/>
    <mergeCell ref="AA60:AJ60"/>
    <mergeCell ref="AC62:AC63"/>
    <mergeCell ref="AK69:AQ69"/>
    <mergeCell ref="AD62:AJ62"/>
    <mergeCell ref="AK77:AQ77"/>
    <mergeCell ref="AM72:AM73"/>
    <mergeCell ref="AN72:AN73"/>
    <mergeCell ref="AO72:AO73"/>
    <mergeCell ref="AP72:AP73"/>
    <mergeCell ref="AQ72:AQ73"/>
    <mergeCell ref="A8:A9"/>
    <mergeCell ref="D8:D9"/>
    <mergeCell ref="E8:E9"/>
    <mergeCell ref="F8:G8"/>
    <mergeCell ref="H8:H9"/>
    <mergeCell ref="B8:B9"/>
    <mergeCell ref="N46:N47"/>
    <mergeCell ref="J43:S43"/>
    <mergeCell ref="J44:S44"/>
    <mergeCell ref="O46:S46"/>
    <mergeCell ref="J46:M46"/>
    <mergeCell ref="V53:V54"/>
    <mergeCell ref="W53:Z53"/>
    <mergeCell ref="U53:U54"/>
    <mergeCell ref="T53:T54"/>
  </mergeCells>
  <printOptions/>
  <pageMargins left="0.5511811023622047" right="0.5905511811023623" top="0.5118110236220472" bottom="0.3937007874015748" header="0.5118110236220472" footer="0.4330708661417323"/>
  <pageSetup horizontalDpi="300" verticalDpi="300" orientation="portrait" paperSize="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W27"/>
  <sheetViews>
    <sheetView workbookViewId="0" topLeftCell="A1">
      <selection activeCell="E34" sqref="E34"/>
    </sheetView>
  </sheetViews>
  <sheetFormatPr defaultColWidth="12" defaultRowHeight="11.25"/>
  <cols>
    <col min="1" max="1" width="28.33203125" style="199" customWidth="1"/>
    <col min="2" max="2" width="1.0078125" style="199" customWidth="1"/>
    <col min="3" max="3" width="12.83203125" style="199" customWidth="1"/>
    <col min="4" max="9" width="11.33203125" style="199" customWidth="1"/>
    <col min="10" max="10" width="12.33203125" style="199" customWidth="1"/>
    <col min="11" max="11" width="0.65625" style="199" customWidth="1"/>
    <col min="12" max="12" width="4.5" style="199" customWidth="1"/>
    <col min="13" max="13" width="2.16015625" style="228" customWidth="1"/>
    <col min="14" max="23" width="13.33203125" style="228" customWidth="1"/>
    <col min="24" max="16384" width="13.33203125" style="199" customWidth="1"/>
  </cols>
  <sheetData>
    <row r="1" spans="10:12" ht="12.75">
      <c r="J1" s="232"/>
      <c r="K1" s="232"/>
      <c r="L1" s="232"/>
    </row>
    <row r="2" ht="6" customHeight="1"/>
    <row r="3" spans="1:12" ht="12.75" customHeight="1">
      <c r="A3" s="1120" t="s">
        <v>528</v>
      </c>
      <c r="B3" s="1120"/>
      <c r="C3" s="1120"/>
      <c r="D3" s="1120"/>
      <c r="E3" s="1120"/>
      <c r="F3" s="1120"/>
      <c r="G3" s="1120"/>
      <c r="H3" s="1120"/>
      <c r="I3" s="1120"/>
      <c r="J3" s="1120"/>
      <c r="K3" s="234"/>
      <c r="L3" s="234"/>
    </row>
    <row r="4" spans="1:12" ht="12.75" customHeight="1">
      <c r="A4" s="1120" t="s">
        <v>529</v>
      </c>
      <c r="B4" s="1120"/>
      <c r="C4" s="1120"/>
      <c r="D4" s="1120"/>
      <c r="E4" s="1120"/>
      <c r="F4" s="1120"/>
      <c r="G4" s="1120"/>
      <c r="H4" s="1120"/>
      <c r="I4" s="1120"/>
      <c r="J4" s="1120"/>
      <c r="K4" s="234"/>
      <c r="L4" s="234"/>
    </row>
    <row r="5" spans="1:10" ht="4.5" customHeight="1">
      <c r="A5" s="202"/>
      <c r="B5" s="202"/>
      <c r="C5" s="202"/>
      <c r="D5" s="202"/>
      <c r="E5" s="202"/>
      <c r="F5" s="202"/>
      <c r="G5" s="202"/>
      <c r="H5" s="202"/>
      <c r="I5" s="202"/>
      <c r="J5" s="202"/>
    </row>
    <row r="6" spans="1:23" s="237" customFormat="1" ht="13.5" customHeight="1">
      <c r="A6" s="1121" t="s">
        <v>530</v>
      </c>
      <c r="B6" s="1110"/>
      <c r="C6" s="1113" t="s">
        <v>531</v>
      </c>
      <c r="D6" s="1114" t="s">
        <v>532</v>
      </c>
      <c r="E6" s="1115"/>
      <c r="F6" s="1115"/>
      <c r="G6" s="1115"/>
      <c r="H6" s="1115"/>
      <c r="I6" s="1115"/>
      <c r="J6" s="1115"/>
      <c r="K6" s="235"/>
      <c r="L6" s="235"/>
      <c r="M6" s="236"/>
      <c r="N6" s="236"/>
      <c r="O6" s="236"/>
      <c r="P6" s="236"/>
      <c r="Q6" s="236"/>
      <c r="R6" s="236"/>
      <c r="S6" s="236"/>
      <c r="T6" s="236"/>
      <c r="U6" s="236"/>
      <c r="V6" s="236"/>
      <c r="W6" s="236"/>
    </row>
    <row r="7" spans="1:23" s="237" customFormat="1" ht="10.5" customHeight="1">
      <c r="A7" s="1108"/>
      <c r="B7" s="1111"/>
      <c r="C7" s="1124"/>
      <c r="D7" s="1113" t="s">
        <v>533</v>
      </c>
      <c r="E7" s="1123" t="s">
        <v>534</v>
      </c>
      <c r="F7" s="1113" t="s">
        <v>547</v>
      </c>
      <c r="G7" s="1123" t="s">
        <v>535</v>
      </c>
      <c r="H7" s="1123" t="s">
        <v>536</v>
      </c>
      <c r="I7" s="1123" t="s">
        <v>537</v>
      </c>
      <c r="J7" s="1126" t="s">
        <v>538</v>
      </c>
      <c r="K7" s="238"/>
      <c r="L7" s="238"/>
      <c r="M7" s="236"/>
      <c r="N7" s="236"/>
      <c r="O7" s="236"/>
      <c r="P7" s="236"/>
      <c r="Q7" s="236"/>
      <c r="R7" s="236"/>
      <c r="S7" s="236"/>
      <c r="T7" s="236"/>
      <c r="U7" s="236"/>
      <c r="V7" s="236"/>
      <c r="W7" s="236"/>
    </row>
    <row r="8" spans="1:23" s="237" customFormat="1" ht="10.5" customHeight="1">
      <c r="A8" s="1108"/>
      <c r="B8" s="1111"/>
      <c r="C8" s="1124"/>
      <c r="D8" s="1116"/>
      <c r="E8" s="1124"/>
      <c r="F8" s="1104"/>
      <c r="G8" s="1124"/>
      <c r="H8" s="1124"/>
      <c r="I8" s="1124"/>
      <c r="J8" s="1127"/>
      <c r="K8" s="239"/>
      <c r="L8" s="239"/>
      <c r="M8" s="236"/>
      <c r="N8" s="236"/>
      <c r="O8" s="236"/>
      <c r="P8" s="236"/>
      <c r="Q8" s="236"/>
      <c r="R8" s="236"/>
      <c r="S8" s="236"/>
      <c r="T8" s="236"/>
      <c r="U8" s="236"/>
      <c r="V8" s="236"/>
      <c r="W8" s="236"/>
    </row>
    <row r="9" spans="1:23" s="237" customFormat="1" ht="10.5" customHeight="1">
      <c r="A9" s="1109"/>
      <c r="B9" s="1112"/>
      <c r="C9" s="1125"/>
      <c r="D9" s="1117"/>
      <c r="E9" s="1125"/>
      <c r="F9" s="1105"/>
      <c r="G9" s="1125"/>
      <c r="H9" s="1125"/>
      <c r="I9" s="1125"/>
      <c r="J9" s="1128"/>
      <c r="K9" s="239"/>
      <c r="L9" s="239"/>
      <c r="M9" s="236"/>
      <c r="N9" s="236"/>
      <c r="O9" s="236"/>
      <c r="P9" s="236"/>
      <c r="Q9" s="236"/>
      <c r="R9" s="236"/>
      <c r="S9" s="236"/>
      <c r="T9" s="236"/>
      <c r="U9" s="236"/>
      <c r="V9" s="236"/>
      <c r="W9" s="236"/>
    </row>
    <row r="10" spans="1:23" s="237" customFormat="1" ht="4.5" customHeight="1">
      <c r="A10" s="240"/>
      <c r="B10" s="240"/>
      <c r="C10" s="241"/>
      <c r="D10" s="241"/>
      <c r="E10" s="241"/>
      <c r="F10" s="241"/>
      <c r="G10" s="241"/>
      <c r="H10" s="241"/>
      <c r="I10" s="241"/>
      <c r="J10" s="241"/>
      <c r="K10" s="242"/>
      <c r="L10" s="242"/>
      <c r="M10" s="236"/>
      <c r="N10" s="236"/>
      <c r="O10" s="236"/>
      <c r="P10" s="236"/>
      <c r="Q10" s="236"/>
      <c r="R10" s="236"/>
      <c r="S10" s="236"/>
      <c r="T10" s="236"/>
      <c r="U10" s="236"/>
      <c r="V10" s="236"/>
      <c r="W10" s="236"/>
    </row>
    <row r="11" spans="1:23" s="237" customFormat="1" ht="11.25">
      <c r="A11" s="243" t="s">
        <v>539</v>
      </c>
      <c r="B11" s="15"/>
      <c r="C11" s="244">
        <f>SUM(D11:J11)</f>
        <v>793</v>
      </c>
      <c r="D11" s="245">
        <v>63</v>
      </c>
      <c r="E11" s="245">
        <v>41</v>
      </c>
      <c r="F11" s="245">
        <v>94</v>
      </c>
      <c r="G11" s="245">
        <v>8</v>
      </c>
      <c r="H11" s="245">
        <v>1</v>
      </c>
      <c r="I11" s="245">
        <v>306</v>
      </c>
      <c r="J11" s="245">
        <v>280</v>
      </c>
      <c r="K11" s="242"/>
      <c r="L11" s="242"/>
      <c r="M11" s="236"/>
      <c r="N11" s="236"/>
      <c r="O11" s="236"/>
      <c r="P11" s="236"/>
      <c r="Q11" s="236"/>
      <c r="R11" s="236"/>
      <c r="S11" s="236"/>
      <c r="T11" s="236"/>
      <c r="U11" s="236"/>
      <c r="V11" s="236"/>
      <c r="W11" s="236"/>
    </row>
    <row r="12" spans="1:23" s="237" customFormat="1" ht="10.5" customHeight="1">
      <c r="A12" s="246" t="s">
        <v>540</v>
      </c>
      <c r="B12" s="247"/>
      <c r="C12" s="244"/>
      <c r="D12" s="244"/>
      <c r="E12" s="244"/>
      <c r="F12" s="244"/>
      <c r="G12" s="244"/>
      <c r="H12" s="244"/>
      <c r="I12" s="244"/>
      <c r="J12" s="244"/>
      <c r="K12" s="242"/>
      <c r="L12" s="242"/>
      <c r="M12" s="236"/>
      <c r="N12" s="236"/>
      <c r="O12" s="236"/>
      <c r="P12" s="236"/>
      <c r="Q12" s="236"/>
      <c r="R12" s="236"/>
      <c r="S12" s="236"/>
      <c r="T12" s="236"/>
      <c r="U12" s="236"/>
      <c r="V12" s="236"/>
      <c r="W12" s="236"/>
    </row>
    <row r="13" spans="1:23" s="237" customFormat="1" ht="10.5" customHeight="1">
      <c r="A13" s="248" t="s">
        <v>541</v>
      </c>
      <c r="B13" s="249"/>
      <c r="C13" s="250"/>
      <c r="D13" s="244"/>
      <c r="E13" s="244"/>
      <c r="F13" s="244"/>
      <c r="G13" s="244"/>
      <c r="H13" s="244"/>
      <c r="I13" s="244"/>
      <c r="J13" s="244"/>
      <c r="K13" s="242"/>
      <c r="L13" s="242"/>
      <c r="M13" s="236"/>
      <c r="N13" s="236"/>
      <c r="O13" s="236"/>
      <c r="P13" s="236"/>
      <c r="Q13" s="236"/>
      <c r="R13" s="236"/>
      <c r="S13" s="236"/>
      <c r="T13" s="236"/>
      <c r="U13" s="236"/>
      <c r="V13" s="236"/>
      <c r="W13" s="236"/>
    </row>
    <row r="14" spans="1:23" s="237" customFormat="1" ht="11.25">
      <c r="A14" s="251" t="s">
        <v>548</v>
      </c>
      <c r="B14" s="15"/>
      <c r="C14" s="244">
        <f>SUM(D14:J14)</f>
        <v>0</v>
      </c>
      <c r="D14" s="245">
        <v>0</v>
      </c>
      <c r="E14" s="245">
        <v>0</v>
      </c>
      <c r="F14" s="245">
        <v>0</v>
      </c>
      <c r="G14" s="245">
        <v>0</v>
      </c>
      <c r="H14" s="245">
        <v>0</v>
      </c>
      <c r="I14" s="245">
        <v>0</v>
      </c>
      <c r="J14" s="245">
        <v>0</v>
      </c>
      <c r="K14" s="242"/>
      <c r="L14" s="242"/>
      <c r="M14" s="236"/>
      <c r="N14" s="236"/>
      <c r="O14" s="236"/>
      <c r="P14" s="236"/>
      <c r="Q14" s="236"/>
      <c r="R14" s="236"/>
      <c r="S14" s="236"/>
      <c r="T14" s="236"/>
      <c r="U14" s="236"/>
      <c r="V14" s="236"/>
      <c r="W14" s="236"/>
    </row>
    <row r="15" spans="1:23" s="237" customFormat="1" ht="4.5" customHeight="1">
      <c r="A15" s="252"/>
      <c r="B15" s="247"/>
      <c r="C15" s="244" t="s">
        <v>400</v>
      </c>
      <c r="D15" s="244"/>
      <c r="E15" s="244"/>
      <c r="F15" s="244"/>
      <c r="G15" s="244"/>
      <c r="H15" s="244"/>
      <c r="I15" s="244"/>
      <c r="J15" s="244"/>
      <c r="K15" s="242"/>
      <c r="L15" s="242"/>
      <c r="M15" s="236"/>
      <c r="N15" s="236"/>
      <c r="O15" s="236"/>
      <c r="P15" s="236"/>
      <c r="Q15" s="236"/>
      <c r="R15" s="236"/>
      <c r="S15" s="236"/>
      <c r="T15" s="236"/>
      <c r="U15" s="236"/>
      <c r="V15" s="236"/>
      <c r="W15" s="236"/>
    </row>
    <row r="16" spans="1:23" s="237" customFormat="1" ht="10.5" customHeight="1">
      <c r="A16" s="243" t="s">
        <v>542</v>
      </c>
      <c r="B16" s="253"/>
      <c r="C16" s="244">
        <f>SUM(D16:J16)</f>
        <v>4765</v>
      </c>
      <c r="D16" s="245">
        <v>290</v>
      </c>
      <c r="E16" s="245">
        <v>336</v>
      </c>
      <c r="F16" s="245">
        <v>648</v>
      </c>
      <c r="G16" s="245">
        <v>31</v>
      </c>
      <c r="H16" s="245">
        <v>10</v>
      </c>
      <c r="I16" s="245">
        <v>2193</v>
      </c>
      <c r="J16" s="245">
        <v>1257</v>
      </c>
      <c r="K16" s="242"/>
      <c r="L16" s="242"/>
      <c r="M16" s="236"/>
      <c r="N16" s="236"/>
      <c r="O16" s="236"/>
      <c r="P16" s="236"/>
      <c r="Q16" s="236"/>
      <c r="R16" s="236"/>
      <c r="S16" s="236"/>
      <c r="T16" s="236"/>
      <c r="U16" s="236"/>
      <c r="V16" s="236"/>
      <c r="W16" s="236"/>
    </row>
    <row r="17" spans="1:23" s="237" customFormat="1" ht="10.5" customHeight="1">
      <c r="A17" s="246" t="s">
        <v>540</v>
      </c>
      <c r="B17" s="247"/>
      <c r="C17" s="244"/>
      <c r="D17" s="244"/>
      <c r="E17" s="244"/>
      <c r="F17" s="244"/>
      <c r="G17" s="244"/>
      <c r="H17" s="244"/>
      <c r="I17" s="244"/>
      <c r="J17" s="244"/>
      <c r="K17" s="242"/>
      <c r="L17" s="242"/>
      <c r="M17" s="236"/>
      <c r="N17" s="236"/>
      <c r="O17" s="236"/>
      <c r="P17" s="236"/>
      <c r="Q17" s="236"/>
      <c r="R17" s="236"/>
      <c r="S17" s="236"/>
      <c r="T17" s="236"/>
      <c r="U17" s="236"/>
      <c r="V17" s="236"/>
      <c r="W17" s="236"/>
    </row>
    <row r="18" spans="1:23" s="237" customFormat="1" ht="11.25" customHeight="1">
      <c r="A18" s="246" t="s">
        <v>543</v>
      </c>
      <c r="B18" s="247"/>
      <c r="C18" s="244"/>
      <c r="D18" s="244"/>
      <c r="E18" s="244"/>
      <c r="F18" s="244"/>
      <c r="G18" s="244"/>
      <c r="H18" s="244"/>
      <c r="I18" s="244"/>
      <c r="J18" s="244"/>
      <c r="K18" s="242"/>
      <c r="L18" s="242"/>
      <c r="M18" s="236"/>
      <c r="N18" s="236"/>
      <c r="O18" s="236"/>
      <c r="P18" s="236"/>
      <c r="Q18" s="236"/>
      <c r="R18" s="236"/>
      <c r="S18" s="236"/>
      <c r="T18" s="236"/>
      <c r="U18" s="236"/>
      <c r="V18" s="236"/>
      <c r="W18" s="236"/>
    </row>
    <row r="19" spans="1:23" s="237" customFormat="1" ht="10.5" customHeight="1">
      <c r="A19" s="254" t="s">
        <v>544</v>
      </c>
      <c r="B19" s="247"/>
      <c r="C19" s="244">
        <f>SUM(D19:J19)</f>
        <v>2922</v>
      </c>
      <c r="D19" s="245">
        <v>157</v>
      </c>
      <c r="E19" s="245">
        <v>207</v>
      </c>
      <c r="F19" s="245">
        <v>431</v>
      </c>
      <c r="G19" s="245">
        <v>17</v>
      </c>
      <c r="H19" s="245">
        <v>7</v>
      </c>
      <c r="I19" s="245">
        <v>1331</v>
      </c>
      <c r="J19" s="245">
        <v>772</v>
      </c>
      <c r="K19" s="242"/>
      <c r="L19" s="242"/>
      <c r="M19" s="236"/>
      <c r="N19" s="236"/>
      <c r="O19" s="236"/>
      <c r="P19" s="236"/>
      <c r="Q19" s="236"/>
      <c r="R19" s="236"/>
      <c r="S19" s="236"/>
      <c r="T19" s="236"/>
      <c r="U19" s="236"/>
      <c r="V19" s="236"/>
      <c r="W19" s="236"/>
    </row>
    <row r="20" spans="1:23" s="237" customFormat="1" ht="4.5" customHeight="1">
      <c r="A20" s="252"/>
      <c r="B20" s="247"/>
      <c r="C20" s="244"/>
      <c r="D20" s="244"/>
      <c r="E20" s="244"/>
      <c r="F20" s="244"/>
      <c r="G20" s="244"/>
      <c r="H20" s="244"/>
      <c r="I20" s="244"/>
      <c r="J20" s="244"/>
      <c r="K20" s="242"/>
      <c r="L20" s="242"/>
      <c r="M20" s="236"/>
      <c r="N20" s="236"/>
      <c r="O20" s="236"/>
      <c r="P20" s="236"/>
      <c r="Q20" s="236"/>
      <c r="R20" s="236"/>
      <c r="S20" s="236"/>
      <c r="T20" s="236"/>
      <c r="U20" s="236"/>
      <c r="V20" s="236"/>
      <c r="W20" s="236"/>
    </row>
    <row r="21" spans="1:23" s="237" customFormat="1" ht="10.5" customHeight="1">
      <c r="A21" s="243" t="s">
        <v>545</v>
      </c>
      <c r="B21" s="247"/>
      <c r="C21" s="244">
        <f>SUM(D21:J21)</f>
        <v>1063</v>
      </c>
      <c r="D21" s="245">
        <v>62</v>
      </c>
      <c r="E21" s="245">
        <v>59</v>
      </c>
      <c r="F21" s="245">
        <v>155</v>
      </c>
      <c r="G21" s="245">
        <v>7</v>
      </c>
      <c r="H21" s="245">
        <v>2</v>
      </c>
      <c r="I21" s="245">
        <v>436</v>
      </c>
      <c r="J21" s="245">
        <v>342</v>
      </c>
      <c r="K21" s="242"/>
      <c r="L21" s="242"/>
      <c r="M21" s="236"/>
      <c r="N21" s="236"/>
      <c r="O21" s="236"/>
      <c r="P21" s="236"/>
      <c r="Q21" s="236"/>
      <c r="R21" s="236"/>
      <c r="S21" s="236"/>
      <c r="T21" s="236"/>
      <c r="U21" s="236"/>
      <c r="V21" s="236"/>
      <c r="W21" s="236"/>
    </row>
    <row r="22" spans="1:23" s="237" customFormat="1" ht="3" customHeight="1">
      <c r="A22" s="252"/>
      <c r="B22" s="247"/>
      <c r="C22" s="244"/>
      <c r="D22" s="244"/>
      <c r="E22" s="244"/>
      <c r="F22" s="244"/>
      <c r="G22" s="244"/>
      <c r="H22" s="244"/>
      <c r="I22" s="244"/>
      <c r="J22" s="244"/>
      <c r="K22" s="242"/>
      <c r="L22" s="242"/>
      <c r="M22" s="236"/>
      <c r="N22" s="236"/>
      <c r="O22" s="236"/>
      <c r="P22" s="236"/>
      <c r="Q22" s="236"/>
      <c r="R22" s="236"/>
      <c r="S22" s="236"/>
      <c r="T22" s="236"/>
      <c r="U22" s="236"/>
      <c r="V22" s="236"/>
      <c r="W22" s="236"/>
    </row>
    <row r="23" spans="1:23" s="237" customFormat="1" ht="11.25" customHeight="1">
      <c r="A23" s="255" t="s">
        <v>523</v>
      </c>
      <c r="B23" s="226"/>
      <c r="C23" s="256">
        <f aca="true" t="shared" si="0" ref="C23:J23">SUM(C11,C16,C21,)</f>
        <v>6621</v>
      </c>
      <c r="D23" s="256">
        <f t="shared" si="0"/>
        <v>415</v>
      </c>
      <c r="E23" s="256">
        <f t="shared" si="0"/>
        <v>436</v>
      </c>
      <c r="F23" s="256">
        <f t="shared" si="0"/>
        <v>897</v>
      </c>
      <c r="G23" s="256">
        <f t="shared" si="0"/>
        <v>46</v>
      </c>
      <c r="H23" s="256">
        <f t="shared" si="0"/>
        <v>13</v>
      </c>
      <c r="I23" s="256">
        <f t="shared" si="0"/>
        <v>2935</v>
      </c>
      <c r="J23" s="256">
        <f t="shared" si="0"/>
        <v>1879</v>
      </c>
      <c r="K23" s="257"/>
      <c r="L23" s="257"/>
      <c r="M23" s="236"/>
      <c r="N23" s="236"/>
      <c r="O23" s="236"/>
      <c r="P23" s="236"/>
      <c r="Q23" s="236"/>
      <c r="R23" s="236"/>
      <c r="S23" s="236"/>
      <c r="T23" s="236"/>
      <c r="U23" s="236"/>
      <c r="V23" s="236"/>
      <c r="W23" s="236"/>
    </row>
    <row r="24" spans="1:12" ht="4.5" customHeight="1">
      <c r="A24" s="225" t="s">
        <v>408</v>
      </c>
      <c r="B24" s="226"/>
      <c r="C24" s="227"/>
      <c r="D24" s="227"/>
      <c r="E24" s="227"/>
      <c r="F24" s="227"/>
      <c r="G24" s="227"/>
      <c r="H24" s="227"/>
      <c r="I24" s="227"/>
      <c r="J24" s="227"/>
      <c r="K24" s="258"/>
      <c r="L24" s="258"/>
    </row>
    <row r="25" spans="1:23" s="259" customFormat="1" ht="20.25" customHeight="1">
      <c r="A25" s="1118" t="s">
        <v>546</v>
      </c>
      <c r="B25" s="1119"/>
      <c r="C25" s="1119"/>
      <c r="D25" s="1119"/>
      <c r="E25" s="1119"/>
      <c r="F25" s="1119"/>
      <c r="G25" s="1119"/>
      <c r="H25" s="1119"/>
      <c r="I25" s="1119"/>
      <c r="J25" s="1119"/>
      <c r="M25" s="228"/>
      <c r="N25" s="228"/>
      <c r="O25" s="228"/>
      <c r="P25" s="228"/>
      <c r="Q25" s="228"/>
      <c r="R25" s="228"/>
      <c r="S25" s="228"/>
      <c r="T25" s="228"/>
      <c r="U25" s="228"/>
      <c r="V25" s="228"/>
      <c r="W25" s="228"/>
    </row>
    <row r="26" spans="1:23" s="259" customFormat="1" ht="2.25" customHeight="1">
      <c r="A26" s="1119"/>
      <c r="B26" s="1119"/>
      <c r="C26" s="1119"/>
      <c r="D26" s="1119"/>
      <c r="E26" s="1119"/>
      <c r="F26" s="1119"/>
      <c r="G26" s="1119"/>
      <c r="H26" s="1119"/>
      <c r="I26" s="1119"/>
      <c r="J26" s="1119"/>
      <c r="M26" s="228"/>
      <c r="N26" s="228"/>
      <c r="O26" s="228"/>
      <c r="P26" s="228"/>
      <c r="Q26" s="228"/>
      <c r="R26" s="228"/>
      <c r="S26" s="228"/>
      <c r="T26" s="228"/>
      <c r="U26" s="228"/>
      <c r="V26" s="228"/>
      <c r="W26" s="228"/>
    </row>
    <row r="27" spans="13:23" s="259" customFormat="1" ht="12.75">
      <c r="M27" s="228"/>
      <c r="N27" s="228"/>
      <c r="O27" s="228"/>
      <c r="P27" s="228"/>
      <c r="Q27" s="228"/>
      <c r="R27" s="228"/>
      <c r="S27" s="228"/>
      <c r="T27" s="228"/>
      <c r="U27" s="228"/>
      <c r="V27" s="228"/>
      <c r="W27" s="228"/>
    </row>
    <row r="30" ht="6" customHeight="1"/>
    <row r="31" ht="16.5" customHeight="1"/>
    <row r="32" ht="10.5" customHeight="1"/>
    <row r="33" ht="10.5" customHeight="1"/>
    <row r="34" ht="6" customHeight="1"/>
    <row r="35" ht="11.25" customHeight="1"/>
    <row r="36" ht="11.25" customHeight="1"/>
    <row r="37" ht="11.25" customHeight="1"/>
    <row r="38" ht="6" customHeight="1"/>
    <row r="39" ht="11.25" customHeight="1"/>
    <row r="40" ht="11.25" customHeight="1"/>
    <row r="41" ht="11.25" customHeight="1"/>
    <row r="42" ht="6" customHeight="1"/>
    <row r="43" ht="11.25" customHeight="1"/>
    <row r="44" ht="11.25" customHeight="1"/>
    <row r="45" ht="11.25" customHeight="1"/>
    <row r="46" ht="6" customHeight="1"/>
    <row r="47" ht="11.25" customHeight="1"/>
    <row r="48" ht="11.25" customHeight="1"/>
    <row r="49" ht="11.25" customHeight="1"/>
    <row r="50" ht="6" customHeight="1"/>
    <row r="51" ht="11.25" customHeight="1"/>
    <row r="52" ht="11.25" customHeight="1"/>
    <row r="53" ht="11.25" customHeight="1"/>
    <row r="54" ht="6" customHeight="1"/>
    <row r="55" ht="11.25" customHeight="1"/>
    <row r="56" ht="11.25" customHeight="1"/>
    <row r="57" ht="11.25" customHeight="1"/>
    <row r="58" ht="11.25" customHeight="1"/>
    <row r="59" ht="11.25" customHeight="1"/>
    <row r="60" ht="6" customHeight="1"/>
    <row r="61" ht="11.25" customHeight="1"/>
    <row r="62" ht="11.25" customHeight="1"/>
    <row r="63" ht="11.25" customHeight="1"/>
    <row r="64" ht="6" customHeight="1"/>
    <row r="65" ht="11.25" customHeight="1"/>
    <row r="66" ht="11.25" customHeight="1"/>
    <row r="67" ht="11.25" customHeight="1"/>
    <row r="68" ht="6" customHeight="1"/>
    <row r="69" ht="11.25" customHeight="1"/>
    <row r="70" ht="11.25" customHeight="1"/>
    <row r="71" ht="11.25" customHeight="1"/>
    <row r="72" ht="6" customHeight="1"/>
    <row r="73" ht="11.25" customHeight="1"/>
    <row r="74" ht="11.25" customHeight="1"/>
    <row r="75" ht="11.25" customHeight="1"/>
    <row r="76" ht="11.25" customHeight="1"/>
    <row r="77" ht="11.25" customHeight="1"/>
    <row r="78" ht="11.25" customHeight="1"/>
    <row r="79" ht="11.25" customHeight="1"/>
    <row r="80" ht="6" customHeight="1"/>
  </sheetData>
  <sheetProtection/>
  <mergeCells count="14">
    <mergeCell ref="A3:J3"/>
    <mergeCell ref="A4:J4"/>
    <mergeCell ref="A6:A9"/>
    <mergeCell ref="B6:B9"/>
    <mergeCell ref="C6:C9"/>
    <mergeCell ref="D6:J6"/>
    <mergeCell ref="D7:D9"/>
    <mergeCell ref="E7:E9"/>
    <mergeCell ref="F7:F9"/>
    <mergeCell ref="G7:G9"/>
    <mergeCell ref="H7:H9"/>
    <mergeCell ref="I7:I9"/>
    <mergeCell ref="J7:J9"/>
    <mergeCell ref="A25:J26"/>
  </mergeCells>
  <printOptions/>
  <pageMargins left="0.7874015748031497" right="0.7874015748031497" top="0.984251968503937" bottom="0.984251968503937" header="0.5118110236220472" footer="0.511811023622047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W93"/>
  <sheetViews>
    <sheetView workbookViewId="0" topLeftCell="A1">
      <selection activeCell="P51" sqref="P51"/>
    </sheetView>
  </sheetViews>
  <sheetFormatPr defaultColWidth="12" defaultRowHeight="11.25"/>
  <cols>
    <col min="1" max="1" width="2.16015625" style="199" customWidth="1"/>
    <col min="2" max="2" width="24.16015625" style="199" customWidth="1"/>
    <col min="3" max="4" width="1.0078125" style="199" customWidth="1"/>
    <col min="5" max="5" width="10.83203125" style="199" customWidth="1"/>
    <col min="6" max="6" width="11.83203125" style="199" customWidth="1"/>
    <col min="7" max="13" width="10.16015625" style="199" customWidth="1"/>
    <col min="14" max="14" width="0.82421875" style="199" customWidth="1"/>
    <col min="15" max="16384" width="13.33203125" style="199" customWidth="1"/>
  </cols>
  <sheetData>
    <row r="1" ht="11.25" customHeight="1">
      <c r="M1" s="198" t="s">
        <v>504</v>
      </c>
    </row>
    <row r="16" ht="13.5" customHeight="1"/>
    <row r="17" ht="13.5" customHeight="1"/>
    <row r="18" ht="13.5" customHeight="1"/>
    <row r="19" ht="13.5" customHeight="1"/>
    <row r="20" spans="1:14" ht="12.75" customHeight="1">
      <c r="A20" s="83" t="s">
        <v>505</v>
      </c>
      <c r="B20" s="200"/>
      <c r="C20" s="201"/>
      <c r="D20" s="201"/>
      <c r="E20" s="200"/>
      <c r="F20" s="200"/>
      <c r="G20" s="200"/>
      <c r="H20" s="200"/>
      <c r="I20" s="200"/>
      <c r="J20" s="200"/>
      <c r="K20" s="200"/>
      <c r="L20" s="200"/>
      <c r="M20" s="200"/>
      <c r="N20" s="202"/>
    </row>
    <row r="21" spans="1:14" ht="12.75" customHeight="1">
      <c r="A21" s="83" t="s">
        <v>506</v>
      </c>
      <c r="B21" s="200"/>
      <c r="C21" s="201"/>
      <c r="D21" s="201"/>
      <c r="E21" s="200"/>
      <c r="F21" s="200"/>
      <c r="G21" s="200"/>
      <c r="H21" s="200"/>
      <c r="I21" s="200"/>
      <c r="J21" s="200"/>
      <c r="K21" s="200"/>
      <c r="L21" s="200"/>
      <c r="M21" s="200"/>
      <c r="N21" s="202"/>
    </row>
    <row r="22" spans="1:14" ht="4.5" customHeight="1">
      <c r="A22" s="202"/>
      <c r="B22" s="202"/>
      <c r="C22" s="202"/>
      <c r="D22" s="202"/>
      <c r="E22" s="202"/>
      <c r="F22" s="202"/>
      <c r="G22" s="202"/>
      <c r="H22" s="202"/>
      <c r="I22" s="202"/>
      <c r="J22" s="202"/>
      <c r="K22" s="202"/>
      <c r="L22" s="202"/>
      <c r="M22" s="202"/>
      <c r="N22" s="202"/>
    </row>
    <row r="23" spans="1:14" s="206" customFormat="1" ht="13.5" customHeight="1">
      <c r="A23" s="1121" t="s">
        <v>507</v>
      </c>
      <c r="B23" s="1121"/>
      <c r="C23" s="1095"/>
      <c r="D23" s="1126" t="s">
        <v>508</v>
      </c>
      <c r="E23" s="1095"/>
      <c r="F23" s="203" t="s">
        <v>509</v>
      </c>
      <c r="G23" s="203"/>
      <c r="H23" s="203"/>
      <c r="I23" s="203"/>
      <c r="J23" s="203"/>
      <c r="K23" s="203"/>
      <c r="L23" s="203"/>
      <c r="M23" s="204"/>
      <c r="N23" s="205"/>
    </row>
    <row r="24" spans="1:14" s="206" customFormat="1" ht="11.25" customHeight="1">
      <c r="A24" s="1096"/>
      <c r="B24" s="1096"/>
      <c r="C24" s="1097"/>
      <c r="D24" s="1094"/>
      <c r="E24" s="1097"/>
      <c r="F24" s="1232" t="s">
        <v>447</v>
      </c>
      <c r="G24" s="203" t="s">
        <v>444</v>
      </c>
      <c r="H24" s="203"/>
      <c r="I24" s="203"/>
      <c r="J24" s="203"/>
      <c r="K24" s="203"/>
      <c r="L24" s="203"/>
      <c r="M24" s="204"/>
      <c r="N24" s="205"/>
    </row>
    <row r="25" spans="1:14" s="206" customFormat="1" ht="23.25" customHeight="1">
      <c r="A25" s="1098"/>
      <c r="B25" s="1098"/>
      <c r="C25" s="1099"/>
      <c r="D25" s="1231"/>
      <c r="E25" s="1099"/>
      <c r="F25" s="1233"/>
      <c r="G25" s="207" t="s">
        <v>510</v>
      </c>
      <c r="H25" s="208">
        <v>5</v>
      </c>
      <c r="I25" s="208">
        <v>6</v>
      </c>
      <c r="J25" s="208">
        <v>7</v>
      </c>
      <c r="K25" s="208">
        <v>8</v>
      </c>
      <c r="L25" s="208">
        <v>9</v>
      </c>
      <c r="M25" s="208">
        <v>10</v>
      </c>
      <c r="N25" s="205"/>
    </row>
    <row r="26" spans="1:14" s="206" customFormat="1" ht="3" customHeight="1">
      <c r="A26" s="204"/>
      <c r="B26" s="204"/>
      <c r="C26" s="204"/>
      <c r="D26" s="209"/>
      <c r="E26" s="204"/>
      <c r="F26" s="209"/>
      <c r="G26" s="210"/>
      <c r="H26" s="209"/>
      <c r="I26" s="209"/>
      <c r="J26" s="209"/>
      <c r="K26" s="209"/>
      <c r="L26" s="209"/>
      <c r="M26" s="209"/>
      <c r="N26" s="205"/>
    </row>
    <row r="27" spans="1:14" s="206" customFormat="1" ht="11.25">
      <c r="A27" s="211" t="s">
        <v>511</v>
      </c>
      <c r="B27" s="211"/>
      <c r="C27" s="211"/>
      <c r="D27" s="212"/>
      <c r="E27" s="211"/>
      <c r="F27" s="212"/>
      <c r="G27" s="213"/>
      <c r="H27" s="212"/>
      <c r="I27" s="212"/>
      <c r="J27" s="212"/>
      <c r="K27" s="212"/>
      <c r="L27" s="212"/>
      <c r="M27" s="212"/>
      <c r="N27" s="205"/>
    </row>
    <row r="28" spans="1:14" s="206" customFormat="1" ht="11.25" customHeight="1">
      <c r="A28" s="214"/>
      <c r="B28" s="214" t="s">
        <v>512</v>
      </c>
      <c r="C28" s="205" t="s">
        <v>400</v>
      </c>
      <c r="D28" s="212"/>
      <c r="E28" s="211" t="s">
        <v>513</v>
      </c>
      <c r="F28" s="215">
        <f>SUM(G28:M28)</f>
        <v>1670</v>
      </c>
      <c r="G28" s="216">
        <v>1242</v>
      </c>
      <c r="H28" s="216">
        <v>179</v>
      </c>
      <c r="I28" s="216">
        <v>132</v>
      </c>
      <c r="J28" s="216">
        <v>78</v>
      </c>
      <c r="K28" s="216">
        <v>33</v>
      </c>
      <c r="L28" s="216">
        <v>6</v>
      </c>
      <c r="M28" s="216">
        <v>0</v>
      </c>
      <c r="N28" s="205"/>
    </row>
    <row r="29" spans="1:14" s="206" customFormat="1" ht="11.25" customHeight="1">
      <c r="A29" s="205"/>
      <c r="B29" s="205"/>
      <c r="C29" s="211"/>
      <c r="D29" s="212"/>
      <c r="E29" s="211" t="s">
        <v>406</v>
      </c>
      <c r="F29" s="215">
        <f>SUM(G29:M29)</f>
        <v>1128</v>
      </c>
      <c r="G29" s="216">
        <v>927</v>
      </c>
      <c r="H29" s="216">
        <v>87</v>
      </c>
      <c r="I29" s="216">
        <v>52</v>
      </c>
      <c r="J29" s="216">
        <v>43</v>
      </c>
      <c r="K29" s="216">
        <v>13</v>
      </c>
      <c r="L29" s="216">
        <v>6</v>
      </c>
      <c r="M29" s="216">
        <v>0</v>
      </c>
      <c r="N29" s="205"/>
    </row>
    <row r="30" spans="1:14" s="206" customFormat="1" ht="11.25" customHeight="1">
      <c r="A30" s="205"/>
      <c r="B30" s="205"/>
      <c r="C30" s="211"/>
      <c r="D30" s="212"/>
      <c r="E30" s="211" t="s">
        <v>405</v>
      </c>
      <c r="F30" s="215">
        <f aca="true" t="shared" si="0" ref="F30:M30">SUM(F28:F29)</f>
        <v>2798</v>
      </c>
      <c r="G30" s="215">
        <f t="shared" si="0"/>
        <v>2169</v>
      </c>
      <c r="H30" s="215">
        <f t="shared" si="0"/>
        <v>266</v>
      </c>
      <c r="I30" s="215">
        <f t="shared" si="0"/>
        <v>184</v>
      </c>
      <c r="J30" s="215">
        <f t="shared" si="0"/>
        <v>121</v>
      </c>
      <c r="K30" s="215">
        <f t="shared" si="0"/>
        <v>46</v>
      </c>
      <c r="L30" s="215">
        <f t="shared" si="0"/>
        <v>12</v>
      </c>
      <c r="M30" s="215">
        <f t="shared" si="0"/>
        <v>0</v>
      </c>
      <c r="N30" s="205"/>
    </row>
    <row r="31" spans="1:14" s="206" customFormat="1" ht="3" customHeight="1">
      <c r="A31" s="205"/>
      <c r="B31" s="205"/>
      <c r="C31" s="211"/>
      <c r="D31" s="212"/>
      <c r="E31" s="211"/>
      <c r="F31" s="215"/>
      <c r="G31" s="215"/>
      <c r="H31" s="215"/>
      <c r="I31" s="215"/>
      <c r="J31" s="215"/>
      <c r="K31" s="215"/>
      <c r="L31" s="215"/>
      <c r="M31" s="215"/>
      <c r="N31" s="205"/>
    </row>
    <row r="32" spans="1:14" s="206" customFormat="1" ht="11.25" customHeight="1">
      <c r="A32" s="1100" t="s">
        <v>514</v>
      </c>
      <c r="B32" s="1101"/>
      <c r="C32" s="205" t="s">
        <v>400</v>
      </c>
      <c r="D32" s="212"/>
      <c r="E32" s="211" t="s">
        <v>513</v>
      </c>
      <c r="F32" s="215">
        <f>SUM(G32:M32)</f>
        <v>20461</v>
      </c>
      <c r="G32" s="216">
        <v>17030</v>
      </c>
      <c r="H32" s="216">
        <v>3056</v>
      </c>
      <c r="I32" s="216">
        <v>201</v>
      </c>
      <c r="J32" s="216">
        <v>99</v>
      </c>
      <c r="K32" s="216">
        <v>35</v>
      </c>
      <c r="L32" s="216">
        <v>34</v>
      </c>
      <c r="M32" s="216">
        <v>6</v>
      </c>
      <c r="N32" s="205"/>
    </row>
    <row r="33" spans="1:14" s="206" customFormat="1" ht="11.25" customHeight="1">
      <c r="A33" s="205"/>
      <c r="B33" s="205"/>
      <c r="C33" s="211"/>
      <c r="D33" s="212"/>
      <c r="E33" s="211" t="s">
        <v>406</v>
      </c>
      <c r="F33" s="215">
        <f>SUM(G33:M33)</f>
        <v>20740</v>
      </c>
      <c r="G33" s="216">
        <v>17040</v>
      </c>
      <c r="H33" s="216">
        <v>3309</v>
      </c>
      <c r="I33" s="216">
        <v>203</v>
      </c>
      <c r="J33" s="216">
        <v>118</v>
      </c>
      <c r="K33" s="216">
        <v>41</v>
      </c>
      <c r="L33" s="216">
        <v>26</v>
      </c>
      <c r="M33" s="216">
        <v>3</v>
      </c>
      <c r="N33" s="205"/>
    </row>
    <row r="34" spans="1:14" s="206" customFormat="1" ht="11.25" customHeight="1">
      <c r="A34" s="205"/>
      <c r="B34" s="205"/>
      <c r="C34" s="211"/>
      <c r="D34" s="212"/>
      <c r="E34" s="211" t="s">
        <v>405</v>
      </c>
      <c r="F34" s="215">
        <f aca="true" t="shared" si="1" ref="F34:M34">SUM(F32:F33)</f>
        <v>41201</v>
      </c>
      <c r="G34" s="215">
        <f t="shared" si="1"/>
        <v>34070</v>
      </c>
      <c r="H34" s="215">
        <f t="shared" si="1"/>
        <v>6365</v>
      </c>
      <c r="I34" s="215">
        <f t="shared" si="1"/>
        <v>404</v>
      </c>
      <c r="J34" s="215">
        <f t="shared" si="1"/>
        <v>217</v>
      </c>
      <c r="K34" s="215">
        <f t="shared" si="1"/>
        <v>76</v>
      </c>
      <c r="L34" s="215">
        <f t="shared" si="1"/>
        <v>60</v>
      </c>
      <c r="M34" s="215">
        <f t="shared" si="1"/>
        <v>9</v>
      </c>
      <c r="N34" s="205"/>
    </row>
    <row r="35" spans="1:14" s="206" customFormat="1" ht="3" customHeight="1">
      <c r="A35" s="205"/>
      <c r="B35" s="205"/>
      <c r="C35" s="211"/>
      <c r="D35" s="212"/>
      <c r="E35" s="211"/>
      <c r="F35" s="215"/>
      <c r="G35" s="215"/>
      <c r="H35" s="215"/>
      <c r="I35" s="215"/>
      <c r="J35" s="215"/>
      <c r="K35" s="215"/>
      <c r="L35" s="215"/>
      <c r="M35" s="215"/>
      <c r="N35" s="205"/>
    </row>
    <row r="36" spans="1:14" s="206" customFormat="1" ht="11.25" customHeight="1">
      <c r="A36" s="205"/>
      <c r="B36" s="214" t="s">
        <v>515</v>
      </c>
      <c r="C36" s="205" t="s">
        <v>400</v>
      </c>
      <c r="D36" s="212"/>
      <c r="E36" s="211" t="s">
        <v>513</v>
      </c>
      <c r="F36" s="215">
        <f>SUM(G36:M36)</f>
        <v>1184</v>
      </c>
      <c r="G36" s="216">
        <v>804</v>
      </c>
      <c r="H36" s="216">
        <v>293</v>
      </c>
      <c r="I36" s="216">
        <v>39</v>
      </c>
      <c r="J36" s="216">
        <v>25</v>
      </c>
      <c r="K36" s="216">
        <v>9</v>
      </c>
      <c r="L36" s="216">
        <v>13</v>
      </c>
      <c r="M36" s="216">
        <v>1</v>
      </c>
      <c r="N36" s="205"/>
    </row>
    <row r="37" spans="1:14" s="206" customFormat="1" ht="11.25" customHeight="1">
      <c r="A37" s="205"/>
      <c r="B37" s="205"/>
      <c r="C37" s="211"/>
      <c r="D37" s="212"/>
      <c r="E37" s="211" t="s">
        <v>406</v>
      </c>
      <c r="F37" s="215">
        <f>SUM(G37:M37)</f>
        <v>1209</v>
      </c>
      <c r="G37" s="216">
        <v>794</v>
      </c>
      <c r="H37" s="216">
        <v>319</v>
      </c>
      <c r="I37" s="216">
        <v>39</v>
      </c>
      <c r="J37" s="216">
        <v>32</v>
      </c>
      <c r="K37" s="216">
        <v>12</v>
      </c>
      <c r="L37" s="216">
        <v>12</v>
      </c>
      <c r="M37" s="216">
        <v>1</v>
      </c>
      <c r="N37" s="205"/>
    </row>
    <row r="38" spans="1:14" s="206" customFormat="1" ht="11.25" customHeight="1">
      <c r="A38" s="205"/>
      <c r="B38" s="205"/>
      <c r="C38" s="211"/>
      <c r="D38" s="212"/>
      <c r="E38" s="211" t="s">
        <v>405</v>
      </c>
      <c r="F38" s="215">
        <f aca="true" t="shared" si="2" ref="F38:M38">SUM(F36:F37)</f>
        <v>2393</v>
      </c>
      <c r="G38" s="215">
        <f t="shared" si="2"/>
        <v>1598</v>
      </c>
      <c r="H38" s="215">
        <f t="shared" si="2"/>
        <v>612</v>
      </c>
      <c r="I38" s="215">
        <f t="shared" si="2"/>
        <v>78</v>
      </c>
      <c r="J38" s="215">
        <f t="shared" si="2"/>
        <v>57</v>
      </c>
      <c r="K38" s="215">
        <f t="shared" si="2"/>
        <v>21</v>
      </c>
      <c r="L38" s="215">
        <f t="shared" si="2"/>
        <v>25</v>
      </c>
      <c r="M38" s="215">
        <f t="shared" si="2"/>
        <v>2</v>
      </c>
      <c r="N38" s="205"/>
    </row>
    <row r="39" spans="1:14" s="206" customFormat="1" ht="3" customHeight="1">
      <c r="A39" s="205"/>
      <c r="B39" s="205"/>
      <c r="C39" s="211"/>
      <c r="D39" s="212"/>
      <c r="E39" s="211"/>
      <c r="F39" s="215"/>
      <c r="G39" s="215"/>
      <c r="H39" s="215"/>
      <c r="I39" s="215"/>
      <c r="J39" s="215"/>
      <c r="K39" s="215"/>
      <c r="L39" s="215"/>
      <c r="M39" s="215"/>
      <c r="N39" s="205"/>
    </row>
    <row r="40" spans="1:14" s="206" customFormat="1" ht="11.25">
      <c r="A40" s="1102" t="s">
        <v>516</v>
      </c>
      <c r="B40" s="1103"/>
      <c r="C40" s="211"/>
      <c r="D40" s="212"/>
      <c r="E40" s="211"/>
      <c r="F40" s="215"/>
      <c r="G40" s="215"/>
      <c r="H40" s="215"/>
      <c r="I40" s="215"/>
      <c r="J40" s="215"/>
      <c r="K40" s="215"/>
      <c r="L40" s="215"/>
      <c r="M40" s="215"/>
      <c r="N40" s="205"/>
    </row>
    <row r="41" spans="1:14" s="206" customFormat="1" ht="11.25" customHeight="1">
      <c r="A41" s="205"/>
      <c r="B41" s="214" t="s">
        <v>512</v>
      </c>
      <c r="C41" s="205" t="s">
        <v>400</v>
      </c>
      <c r="D41" s="212"/>
      <c r="E41" s="211" t="s">
        <v>513</v>
      </c>
      <c r="F41" s="215">
        <f>SUM(G41:M41)</f>
        <v>6</v>
      </c>
      <c r="G41" s="216">
        <v>6</v>
      </c>
      <c r="H41" s="216">
        <v>0</v>
      </c>
      <c r="I41" s="216">
        <v>0</v>
      </c>
      <c r="J41" s="216">
        <v>0</v>
      </c>
      <c r="K41" s="216">
        <v>0</v>
      </c>
      <c r="L41" s="216">
        <v>0</v>
      </c>
      <c r="M41" s="216">
        <v>0</v>
      </c>
      <c r="N41" s="205"/>
    </row>
    <row r="42" spans="1:14" s="206" customFormat="1" ht="11.25" customHeight="1">
      <c r="A42" s="205"/>
      <c r="B42" s="205"/>
      <c r="C42" s="211"/>
      <c r="D42" s="212"/>
      <c r="E42" s="211" t="s">
        <v>406</v>
      </c>
      <c r="F42" s="215">
        <f>SUM(G42:M42)</f>
        <v>3</v>
      </c>
      <c r="G42" s="216">
        <v>2</v>
      </c>
      <c r="H42" s="216">
        <v>0</v>
      </c>
      <c r="I42" s="216">
        <v>0</v>
      </c>
      <c r="J42" s="216">
        <v>1</v>
      </c>
      <c r="K42" s="216">
        <v>0</v>
      </c>
      <c r="L42" s="216">
        <v>0</v>
      </c>
      <c r="M42" s="216">
        <v>0</v>
      </c>
      <c r="N42" s="205"/>
    </row>
    <row r="43" spans="1:14" s="206" customFormat="1" ht="11.25" customHeight="1">
      <c r="A43" s="205"/>
      <c r="B43" s="205"/>
      <c r="C43" s="211"/>
      <c r="D43" s="212"/>
      <c r="E43" s="211" t="s">
        <v>405</v>
      </c>
      <c r="F43" s="215">
        <f aca="true" t="shared" si="3" ref="F43:M43">SUM(F41:F42)</f>
        <v>9</v>
      </c>
      <c r="G43" s="215">
        <f t="shared" si="3"/>
        <v>8</v>
      </c>
      <c r="H43" s="215">
        <f t="shared" si="3"/>
        <v>0</v>
      </c>
      <c r="I43" s="215">
        <f t="shared" si="3"/>
        <v>0</v>
      </c>
      <c r="J43" s="215">
        <f t="shared" si="3"/>
        <v>1</v>
      </c>
      <c r="K43" s="215">
        <f t="shared" si="3"/>
        <v>0</v>
      </c>
      <c r="L43" s="215">
        <f t="shared" si="3"/>
        <v>0</v>
      </c>
      <c r="M43" s="215">
        <f t="shared" si="3"/>
        <v>0</v>
      </c>
      <c r="N43" s="205"/>
    </row>
    <row r="44" spans="1:14" s="206" customFormat="1" ht="3" customHeight="1">
      <c r="A44" s="205"/>
      <c r="B44" s="205"/>
      <c r="C44" s="211"/>
      <c r="D44" s="212"/>
      <c r="E44" s="211"/>
      <c r="F44" s="215"/>
      <c r="G44" s="215"/>
      <c r="H44" s="215"/>
      <c r="I44" s="215"/>
      <c r="J44" s="215"/>
      <c r="K44" s="215"/>
      <c r="L44" s="215"/>
      <c r="M44" s="215"/>
      <c r="N44" s="205"/>
    </row>
    <row r="45" spans="1:14" s="206" customFormat="1" ht="11.25" customHeight="1">
      <c r="A45" s="1100" t="s">
        <v>517</v>
      </c>
      <c r="B45" s="1101"/>
      <c r="C45" s="205" t="s">
        <v>400</v>
      </c>
      <c r="D45" s="212"/>
      <c r="E45" s="211" t="s">
        <v>513</v>
      </c>
      <c r="F45" s="215">
        <f>SUM(G45:M45)</f>
        <v>24809</v>
      </c>
      <c r="G45" s="216">
        <v>24415</v>
      </c>
      <c r="H45" s="216">
        <v>315</v>
      </c>
      <c r="I45" s="216">
        <v>15</v>
      </c>
      <c r="J45" s="216">
        <v>7</v>
      </c>
      <c r="K45" s="216">
        <v>8</v>
      </c>
      <c r="L45" s="216">
        <v>13</v>
      </c>
      <c r="M45" s="216">
        <v>36</v>
      </c>
      <c r="N45" s="205"/>
    </row>
    <row r="46" spans="1:14" s="206" customFormat="1" ht="11.25" customHeight="1">
      <c r="A46" s="205"/>
      <c r="B46" s="205"/>
      <c r="C46" s="211"/>
      <c r="D46" s="212"/>
      <c r="E46" s="211" t="s">
        <v>406</v>
      </c>
      <c r="F46" s="215">
        <f>SUM(G46:M46)</f>
        <v>24668</v>
      </c>
      <c r="G46" s="216">
        <v>24215</v>
      </c>
      <c r="H46" s="216">
        <v>342</v>
      </c>
      <c r="I46" s="216">
        <v>25</v>
      </c>
      <c r="J46" s="216">
        <v>13</v>
      </c>
      <c r="K46" s="216">
        <v>9</v>
      </c>
      <c r="L46" s="216">
        <v>13</v>
      </c>
      <c r="M46" s="216">
        <v>51</v>
      </c>
      <c r="N46" s="205"/>
    </row>
    <row r="47" spans="1:14" s="206" customFormat="1" ht="11.25" customHeight="1">
      <c r="A47" s="205"/>
      <c r="B47" s="205"/>
      <c r="C47" s="211"/>
      <c r="D47" s="212"/>
      <c r="E47" s="211" t="s">
        <v>405</v>
      </c>
      <c r="F47" s="215">
        <f aca="true" t="shared" si="4" ref="F47:M47">SUM(F45:F46)</f>
        <v>49477</v>
      </c>
      <c r="G47" s="215">
        <f t="shared" si="4"/>
        <v>48630</v>
      </c>
      <c r="H47" s="215">
        <f t="shared" si="4"/>
        <v>657</v>
      </c>
      <c r="I47" s="215">
        <f t="shared" si="4"/>
        <v>40</v>
      </c>
      <c r="J47" s="215">
        <f t="shared" si="4"/>
        <v>20</v>
      </c>
      <c r="K47" s="215">
        <f t="shared" si="4"/>
        <v>17</v>
      </c>
      <c r="L47" s="215">
        <f t="shared" si="4"/>
        <v>26</v>
      </c>
      <c r="M47" s="215">
        <f t="shared" si="4"/>
        <v>87</v>
      </c>
      <c r="N47" s="205"/>
    </row>
    <row r="48" spans="1:14" s="206" customFormat="1" ht="3" customHeight="1">
      <c r="A48" s="205"/>
      <c r="B48" s="205"/>
      <c r="C48" s="211"/>
      <c r="D48" s="212"/>
      <c r="E48" s="211"/>
      <c r="F48" s="215"/>
      <c r="G48" s="215"/>
      <c r="H48" s="215"/>
      <c r="I48" s="215"/>
      <c r="J48" s="215"/>
      <c r="K48" s="215"/>
      <c r="L48" s="215"/>
      <c r="M48" s="215"/>
      <c r="N48" s="205"/>
    </row>
    <row r="49" spans="1:14" s="206" customFormat="1" ht="11.25" customHeight="1">
      <c r="A49" s="205"/>
      <c r="B49" s="214" t="s">
        <v>515</v>
      </c>
      <c r="C49" s="205" t="s">
        <v>400</v>
      </c>
      <c r="D49" s="212"/>
      <c r="E49" s="211" t="s">
        <v>513</v>
      </c>
      <c r="F49" s="215">
        <f>SUM(G49:M49)</f>
        <v>1164</v>
      </c>
      <c r="G49" s="216">
        <v>1099</v>
      </c>
      <c r="H49" s="216">
        <v>42</v>
      </c>
      <c r="I49" s="216">
        <v>2</v>
      </c>
      <c r="J49" s="216">
        <v>4</v>
      </c>
      <c r="K49" s="216">
        <v>3</v>
      </c>
      <c r="L49" s="216">
        <v>6</v>
      </c>
      <c r="M49" s="216">
        <v>8</v>
      </c>
      <c r="N49" s="205"/>
    </row>
    <row r="50" spans="1:14" s="206" customFormat="1" ht="11.25" customHeight="1">
      <c r="A50" s="205"/>
      <c r="B50" s="205"/>
      <c r="C50" s="211"/>
      <c r="D50" s="212"/>
      <c r="E50" s="211" t="s">
        <v>406</v>
      </c>
      <c r="F50" s="215">
        <f>SUM(G50:M50)</f>
        <v>1254</v>
      </c>
      <c r="G50" s="216">
        <v>1175</v>
      </c>
      <c r="H50" s="216">
        <v>49</v>
      </c>
      <c r="I50" s="216">
        <v>6</v>
      </c>
      <c r="J50" s="216">
        <v>6</v>
      </c>
      <c r="K50" s="216">
        <v>5</v>
      </c>
      <c r="L50" s="216">
        <v>2</v>
      </c>
      <c r="M50" s="216">
        <v>11</v>
      </c>
      <c r="N50" s="205"/>
    </row>
    <row r="51" spans="1:14" s="206" customFormat="1" ht="11.25" customHeight="1">
      <c r="A51" s="205"/>
      <c r="B51" s="205"/>
      <c r="C51" s="211"/>
      <c r="D51" s="212"/>
      <c r="E51" s="211" t="s">
        <v>405</v>
      </c>
      <c r="F51" s="215">
        <f aca="true" t="shared" si="5" ref="F51:M51">SUM(F49:F50)</f>
        <v>2418</v>
      </c>
      <c r="G51" s="215">
        <f t="shared" si="5"/>
        <v>2274</v>
      </c>
      <c r="H51" s="215">
        <f t="shared" si="5"/>
        <v>91</v>
      </c>
      <c r="I51" s="215">
        <f t="shared" si="5"/>
        <v>8</v>
      </c>
      <c r="J51" s="215">
        <f t="shared" si="5"/>
        <v>10</v>
      </c>
      <c r="K51" s="215">
        <f t="shared" si="5"/>
        <v>8</v>
      </c>
      <c r="L51" s="215">
        <f t="shared" si="5"/>
        <v>8</v>
      </c>
      <c r="M51" s="215">
        <f t="shared" si="5"/>
        <v>19</v>
      </c>
      <c r="N51" s="205"/>
    </row>
    <row r="52" spans="1:14" s="206" customFormat="1" ht="3" customHeight="1">
      <c r="A52" s="205"/>
      <c r="B52" s="205"/>
      <c r="C52" s="211"/>
      <c r="D52" s="212"/>
      <c r="E52" s="211"/>
      <c r="F52" s="215"/>
      <c r="G52" s="215"/>
      <c r="H52" s="215"/>
      <c r="I52" s="215"/>
      <c r="J52" s="215"/>
      <c r="K52" s="215"/>
      <c r="L52" s="215"/>
      <c r="M52" s="215"/>
      <c r="N52" s="205"/>
    </row>
    <row r="53" spans="1:14" s="206" customFormat="1" ht="11.25" customHeight="1">
      <c r="A53" s="217" t="s">
        <v>518</v>
      </c>
      <c r="B53" s="205"/>
      <c r="C53" s="211"/>
      <c r="D53" s="212"/>
      <c r="E53" s="211"/>
      <c r="F53" s="215"/>
      <c r="G53" s="215"/>
      <c r="H53" s="215"/>
      <c r="I53" s="215"/>
      <c r="J53" s="215"/>
      <c r="K53" s="215"/>
      <c r="L53" s="215"/>
      <c r="M53" s="215"/>
      <c r="N53" s="205"/>
    </row>
    <row r="54" spans="1:14" s="206" customFormat="1" ht="11.25" customHeight="1">
      <c r="A54" s="205"/>
      <c r="B54" s="219" t="s">
        <v>525</v>
      </c>
      <c r="C54" s="211"/>
      <c r="D54" s="212"/>
      <c r="E54" s="211"/>
      <c r="F54" s="215"/>
      <c r="G54" s="215"/>
      <c r="H54" s="215"/>
      <c r="I54" s="215"/>
      <c r="J54" s="215"/>
      <c r="K54" s="215"/>
      <c r="L54" s="215"/>
      <c r="M54" s="215"/>
      <c r="N54" s="205"/>
    </row>
    <row r="55" spans="1:14" s="206" customFormat="1" ht="11.25" customHeight="1">
      <c r="A55" s="205"/>
      <c r="B55" s="217" t="s">
        <v>519</v>
      </c>
      <c r="C55" s="211"/>
      <c r="D55" s="212"/>
      <c r="E55" s="211"/>
      <c r="F55" s="215"/>
      <c r="G55" s="215"/>
      <c r="H55" s="215"/>
      <c r="I55" s="215"/>
      <c r="J55" s="215"/>
      <c r="K55" s="215"/>
      <c r="L55" s="215"/>
      <c r="M55" s="215"/>
      <c r="N55" s="205"/>
    </row>
    <row r="56" spans="1:14" s="206" customFormat="1" ht="11.25" customHeight="1">
      <c r="A56" s="205"/>
      <c r="B56" s="217" t="s">
        <v>520</v>
      </c>
      <c r="C56" s="211"/>
      <c r="D56" s="212"/>
      <c r="E56" s="211"/>
      <c r="F56" s="215"/>
      <c r="G56" s="215"/>
      <c r="H56" s="215"/>
      <c r="I56" s="215"/>
      <c r="J56" s="215"/>
      <c r="K56" s="215"/>
      <c r="L56" s="215"/>
      <c r="M56" s="215"/>
      <c r="N56" s="205"/>
    </row>
    <row r="57" spans="1:14" s="206" customFormat="1" ht="11.25" customHeight="1">
      <c r="A57" s="205"/>
      <c r="B57" s="218" t="s">
        <v>526</v>
      </c>
      <c r="C57" s="205" t="s">
        <v>400</v>
      </c>
      <c r="D57" s="212"/>
      <c r="E57" s="211" t="s">
        <v>513</v>
      </c>
      <c r="F57" s="215">
        <f>SUM(G57:M57)</f>
        <v>755</v>
      </c>
      <c r="G57" s="216">
        <v>459</v>
      </c>
      <c r="H57" s="216">
        <v>69</v>
      </c>
      <c r="I57" s="216">
        <v>68</v>
      </c>
      <c r="J57" s="216">
        <v>6</v>
      </c>
      <c r="K57" s="216">
        <v>6</v>
      </c>
      <c r="L57" s="216">
        <v>122</v>
      </c>
      <c r="M57" s="216">
        <v>25</v>
      </c>
      <c r="N57" s="205"/>
    </row>
    <row r="58" spans="1:14" s="206" customFormat="1" ht="11.25" customHeight="1">
      <c r="A58" s="205"/>
      <c r="B58" s="205"/>
      <c r="C58" s="211"/>
      <c r="D58" s="212"/>
      <c r="E58" s="211" t="s">
        <v>406</v>
      </c>
      <c r="F58" s="215">
        <f>SUM(G58:M58)</f>
        <v>707</v>
      </c>
      <c r="G58" s="216">
        <v>431</v>
      </c>
      <c r="H58" s="216">
        <v>56</v>
      </c>
      <c r="I58" s="216">
        <v>48</v>
      </c>
      <c r="J58" s="216">
        <v>5</v>
      </c>
      <c r="K58" s="216">
        <v>10</v>
      </c>
      <c r="L58" s="216">
        <v>134</v>
      </c>
      <c r="M58" s="216">
        <v>23</v>
      </c>
      <c r="N58" s="205"/>
    </row>
    <row r="59" spans="1:14" s="206" customFormat="1" ht="11.25" customHeight="1">
      <c r="A59" s="205"/>
      <c r="B59" s="205"/>
      <c r="C59" s="211"/>
      <c r="D59" s="212"/>
      <c r="E59" s="211" t="s">
        <v>405</v>
      </c>
      <c r="F59" s="215">
        <f aca="true" t="shared" si="6" ref="F59:M59">SUM(F57:F58)</f>
        <v>1462</v>
      </c>
      <c r="G59" s="215">
        <f t="shared" si="6"/>
        <v>890</v>
      </c>
      <c r="H59" s="215">
        <f t="shared" si="6"/>
        <v>125</v>
      </c>
      <c r="I59" s="215">
        <f t="shared" si="6"/>
        <v>116</v>
      </c>
      <c r="J59" s="215">
        <f t="shared" si="6"/>
        <v>11</v>
      </c>
      <c r="K59" s="215">
        <f t="shared" si="6"/>
        <v>16</v>
      </c>
      <c r="L59" s="215">
        <f t="shared" si="6"/>
        <v>256</v>
      </c>
      <c r="M59" s="215">
        <f t="shared" si="6"/>
        <v>48</v>
      </c>
      <c r="N59" s="205"/>
    </row>
    <row r="60" spans="1:14" s="206" customFormat="1" ht="3" customHeight="1">
      <c r="A60" s="205"/>
      <c r="B60" s="205"/>
      <c r="C60" s="211"/>
      <c r="D60" s="212"/>
      <c r="E60" s="211"/>
      <c r="F60" s="215"/>
      <c r="G60" s="215"/>
      <c r="H60" s="215"/>
      <c r="I60" s="215"/>
      <c r="J60" s="215"/>
      <c r="K60" s="215"/>
      <c r="L60" s="215"/>
      <c r="M60" s="215"/>
      <c r="N60" s="205"/>
    </row>
    <row r="61" spans="1:14" s="206" customFormat="1" ht="11.25" customHeight="1">
      <c r="A61" s="205"/>
      <c r="B61" s="214" t="s">
        <v>515</v>
      </c>
      <c r="C61" s="205" t="s">
        <v>400</v>
      </c>
      <c r="D61" s="212"/>
      <c r="E61" s="211" t="s">
        <v>513</v>
      </c>
      <c r="F61" s="215">
        <f>SUM(G61:M61)</f>
        <v>271</v>
      </c>
      <c r="G61" s="216">
        <v>74</v>
      </c>
      <c r="H61" s="216">
        <v>33</v>
      </c>
      <c r="I61" s="216">
        <v>59</v>
      </c>
      <c r="J61" s="216">
        <v>1</v>
      </c>
      <c r="K61" s="216">
        <v>1</v>
      </c>
      <c r="L61" s="216">
        <v>86</v>
      </c>
      <c r="M61" s="216">
        <v>17</v>
      </c>
      <c r="N61" s="205"/>
    </row>
    <row r="62" spans="1:14" s="206" customFormat="1" ht="11.25" customHeight="1">
      <c r="A62" s="205"/>
      <c r="B62" s="205"/>
      <c r="C62" s="211"/>
      <c r="D62" s="212"/>
      <c r="E62" s="211" t="s">
        <v>406</v>
      </c>
      <c r="F62" s="215">
        <f>SUM(G62:M62)</f>
        <v>264</v>
      </c>
      <c r="G62" s="216">
        <v>78</v>
      </c>
      <c r="H62" s="216">
        <v>25</v>
      </c>
      <c r="I62" s="216">
        <v>42</v>
      </c>
      <c r="J62" s="216">
        <v>1</v>
      </c>
      <c r="K62" s="216">
        <v>4</v>
      </c>
      <c r="L62" s="216">
        <v>98</v>
      </c>
      <c r="M62" s="216">
        <v>16</v>
      </c>
      <c r="N62" s="205"/>
    </row>
    <row r="63" spans="1:14" s="206" customFormat="1" ht="11.25" customHeight="1">
      <c r="A63" s="205"/>
      <c r="B63" s="205"/>
      <c r="C63" s="211"/>
      <c r="D63" s="212"/>
      <c r="E63" s="211" t="s">
        <v>405</v>
      </c>
      <c r="F63" s="215">
        <f aca="true" t="shared" si="7" ref="F63:M63">SUM(F61:F62)</f>
        <v>535</v>
      </c>
      <c r="G63" s="215">
        <f t="shared" si="7"/>
        <v>152</v>
      </c>
      <c r="H63" s="215">
        <f t="shared" si="7"/>
        <v>58</v>
      </c>
      <c r="I63" s="215">
        <f t="shared" si="7"/>
        <v>101</v>
      </c>
      <c r="J63" s="215">
        <f t="shared" si="7"/>
        <v>2</v>
      </c>
      <c r="K63" s="215">
        <f t="shared" si="7"/>
        <v>5</v>
      </c>
      <c r="L63" s="215">
        <f t="shared" si="7"/>
        <v>184</v>
      </c>
      <c r="M63" s="215">
        <f t="shared" si="7"/>
        <v>33</v>
      </c>
      <c r="N63" s="205"/>
    </row>
    <row r="64" spans="1:14" s="206" customFormat="1" ht="3" customHeight="1">
      <c r="A64" s="205"/>
      <c r="B64" s="205"/>
      <c r="C64" s="211"/>
      <c r="D64" s="212"/>
      <c r="E64" s="211"/>
      <c r="F64" s="215"/>
      <c r="G64" s="215"/>
      <c r="H64" s="215"/>
      <c r="I64" s="215"/>
      <c r="J64" s="215"/>
      <c r="K64" s="215"/>
      <c r="L64" s="215"/>
      <c r="M64" s="215"/>
      <c r="N64" s="205"/>
    </row>
    <row r="65" spans="1:14" s="206" customFormat="1" ht="11.25" customHeight="1">
      <c r="A65" s="1100" t="s">
        <v>521</v>
      </c>
      <c r="B65" s="1100"/>
      <c r="C65" s="205" t="s">
        <v>400</v>
      </c>
      <c r="D65" s="212"/>
      <c r="E65" s="211" t="s">
        <v>513</v>
      </c>
      <c r="F65" s="215">
        <f>SUM(G65:M65)</f>
        <v>2510</v>
      </c>
      <c r="G65" s="216">
        <v>0</v>
      </c>
      <c r="H65" s="216">
        <v>0</v>
      </c>
      <c r="I65" s="216">
        <v>866</v>
      </c>
      <c r="J65" s="216">
        <v>487</v>
      </c>
      <c r="K65" s="216">
        <v>124</v>
      </c>
      <c r="L65" s="216">
        <v>1016</v>
      </c>
      <c r="M65" s="216">
        <v>17</v>
      </c>
      <c r="N65" s="205"/>
    </row>
    <row r="66" spans="1:14" s="206" customFormat="1" ht="11.25" customHeight="1">
      <c r="A66" s="205"/>
      <c r="B66" s="205"/>
      <c r="C66" s="211"/>
      <c r="D66" s="212"/>
      <c r="E66" s="211" t="s">
        <v>406</v>
      </c>
      <c r="F66" s="215">
        <f>SUM(G66:M66)</f>
        <v>2729</v>
      </c>
      <c r="G66" s="216">
        <v>0</v>
      </c>
      <c r="H66" s="216">
        <v>0</v>
      </c>
      <c r="I66" s="216">
        <v>922</v>
      </c>
      <c r="J66" s="216">
        <v>548</v>
      </c>
      <c r="K66" s="216">
        <v>148</v>
      </c>
      <c r="L66" s="216">
        <v>1095</v>
      </c>
      <c r="M66" s="216">
        <v>16</v>
      </c>
      <c r="N66" s="205"/>
    </row>
    <row r="67" spans="1:14" s="206" customFormat="1" ht="11.25" customHeight="1">
      <c r="A67" s="205"/>
      <c r="B67" s="205"/>
      <c r="C67" s="211"/>
      <c r="D67" s="212"/>
      <c r="E67" s="211" t="s">
        <v>405</v>
      </c>
      <c r="F67" s="215">
        <f aca="true" t="shared" si="8" ref="F67:M67">SUM(F65:F66)</f>
        <v>5239</v>
      </c>
      <c r="G67" s="215">
        <f t="shared" si="8"/>
        <v>0</v>
      </c>
      <c r="H67" s="215">
        <f t="shared" si="8"/>
        <v>0</v>
      </c>
      <c r="I67" s="215">
        <f t="shared" si="8"/>
        <v>1788</v>
      </c>
      <c r="J67" s="215">
        <f t="shared" si="8"/>
        <v>1035</v>
      </c>
      <c r="K67" s="215">
        <f t="shared" si="8"/>
        <v>272</v>
      </c>
      <c r="L67" s="215">
        <f t="shared" si="8"/>
        <v>2111</v>
      </c>
      <c r="M67" s="215">
        <f t="shared" si="8"/>
        <v>33</v>
      </c>
      <c r="N67" s="205"/>
    </row>
    <row r="68" spans="1:14" s="206" customFormat="1" ht="3" customHeight="1">
      <c r="A68" s="205"/>
      <c r="B68" s="205"/>
      <c r="C68" s="211"/>
      <c r="D68" s="212"/>
      <c r="E68" s="211"/>
      <c r="F68" s="215"/>
      <c r="G68" s="215"/>
      <c r="H68" s="215"/>
      <c r="I68" s="215"/>
      <c r="J68" s="215"/>
      <c r="K68" s="215"/>
      <c r="L68" s="215"/>
      <c r="M68" s="215"/>
      <c r="N68" s="205"/>
    </row>
    <row r="69" spans="1:14" s="206" customFormat="1" ht="11.25" customHeight="1">
      <c r="A69" s="205"/>
      <c r="B69" s="214" t="s">
        <v>515</v>
      </c>
      <c r="C69" s="205" t="s">
        <v>400</v>
      </c>
      <c r="D69" s="212"/>
      <c r="E69" s="211" t="s">
        <v>513</v>
      </c>
      <c r="F69" s="215">
        <f>SUM(G69:M69)</f>
        <v>453</v>
      </c>
      <c r="G69" s="216">
        <v>0</v>
      </c>
      <c r="H69" s="216">
        <v>0</v>
      </c>
      <c r="I69" s="216">
        <v>70</v>
      </c>
      <c r="J69" s="216">
        <v>87</v>
      </c>
      <c r="K69" s="216">
        <v>26</v>
      </c>
      <c r="L69" s="216">
        <v>266</v>
      </c>
      <c r="M69" s="216">
        <v>4</v>
      </c>
      <c r="N69" s="205"/>
    </row>
    <row r="70" spans="1:14" s="206" customFormat="1" ht="11.25" customHeight="1">
      <c r="A70" s="205"/>
      <c r="B70" s="205"/>
      <c r="C70" s="211"/>
      <c r="D70" s="212"/>
      <c r="E70" s="211" t="s">
        <v>406</v>
      </c>
      <c r="F70" s="215">
        <f>SUM(G70:M70)</f>
        <v>397</v>
      </c>
      <c r="G70" s="216">
        <v>0</v>
      </c>
      <c r="H70" s="216">
        <v>0</v>
      </c>
      <c r="I70" s="216">
        <v>77</v>
      </c>
      <c r="J70" s="216">
        <v>81</v>
      </c>
      <c r="K70" s="216">
        <v>19</v>
      </c>
      <c r="L70" s="216">
        <v>218</v>
      </c>
      <c r="M70" s="216">
        <v>2</v>
      </c>
      <c r="N70" s="205"/>
    </row>
    <row r="71" spans="1:14" s="206" customFormat="1" ht="11.25" customHeight="1">
      <c r="A71" s="205"/>
      <c r="B71" s="205"/>
      <c r="C71" s="211"/>
      <c r="D71" s="212"/>
      <c r="E71" s="211" t="s">
        <v>405</v>
      </c>
      <c r="F71" s="215">
        <f aca="true" t="shared" si="9" ref="F71:M71">SUM(F69:F70)</f>
        <v>850</v>
      </c>
      <c r="G71" s="215">
        <f t="shared" si="9"/>
        <v>0</v>
      </c>
      <c r="H71" s="215">
        <f t="shared" si="9"/>
        <v>0</v>
      </c>
      <c r="I71" s="215">
        <f t="shared" si="9"/>
        <v>147</v>
      </c>
      <c r="J71" s="215">
        <f t="shared" si="9"/>
        <v>168</v>
      </c>
      <c r="K71" s="215">
        <f t="shared" si="9"/>
        <v>45</v>
      </c>
      <c r="L71" s="215">
        <f t="shared" si="9"/>
        <v>484</v>
      </c>
      <c r="M71" s="215">
        <f t="shared" si="9"/>
        <v>6</v>
      </c>
      <c r="N71" s="205"/>
    </row>
    <row r="72" spans="1:14" s="206" customFormat="1" ht="3" customHeight="1">
      <c r="A72" s="205"/>
      <c r="B72" s="205"/>
      <c r="C72" s="211"/>
      <c r="D72" s="212"/>
      <c r="E72" s="211"/>
      <c r="F72" s="215"/>
      <c r="G72" s="215"/>
      <c r="H72" s="215"/>
      <c r="I72" s="215"/>
      <c r="J72" s="215"/>
      <c r="K72" s="215"/>
      <c r="L72" s="215"/>
      <c r="M72" s="215"/>
      <c r="N72" s="205"/>
    </row>
    <row r="73" spans="1:14" s="206" customFormat="1" ht="11.25" customHeight="1">
      <c r="A73" s="1100" t="s">
        <v>522</v>
      </c>
      <c r="B73" s="1101"/>
      <c r="C73" s="205" t="s">
        <v>400</v>
      </c>
      <c r="D73" s="212"/>
      <c r="E73" s="211" t="s">
        <v>513</v>
      </c>
      <c r="F73" s="215">
        <f>SUM(G73:M73)</f>
        <v>775</v>
      </c>
      <c r="G73" s="216">
        <v>0</v>
      </c>
      <c r="H73" s="216">
        <v>0</v>
      </c>
      <c r="I73" s="216">
        <v>0</v>
      </c>
      <c r="J73" s="216">
        <v>0</v>
      </c>
      <c r="K73" s="216">
        <v>0</v>
      </c>
      <c r="L73" s="216">
        <v>0</v>
      </c>
      <c r="M73" s="216">
        <v>775</v>
      </c>
      <c r="N73" s="205"/>
    </row>
    <row r="74" spans="1:14" s="206" customFormat="1" ht="11.25" customHeight="1">
      <c r="A74" s="205"/>
      <c r="B74" s="205"/>
      <c r="C74" s="211"/>
      <c r="D74" s="212"/>
      <c r="E74" s="211" t="s">
        <v>406</v>
      </c>
      <c r="F74" s="215">
        <f>SUM(G74:M74)</f>
        <v>811</v>
      </c>
      <c r="G74" s="216">
        <v>0</v>
      </c>
      <c r="H74" s="216">
        <v>0</v>
      </c>
      <c r="I74" s="216">
        <v>0</v>
      </c>
      <c r="J74" s="216">
        <v>0</v>
      </c>
      <c r="K74" s="216">
        <v>0</v>
      </c>
      <c r="L74" s="216">
        <v>0</v>
      </c>
      <c r="M74" s="216">
        <v>811</v>
      </c>
      <c r="N74" s="205"/>
    </row>
    <row r="75" spans="1:14" s="206" customFormat="1" ht="11.25" customHeight="1">
      <c r="A75" s="205"/>
      <c r="B75" s="205"/>
      <c r="C75" s="211"/>
      <c r="D75" s="212"/>
      <c r="E75" s="211" t="s">
        <v>405</v>
      </c>
      <c r="F75" s="215">
        <f aca="true" t="shared" si="10" ref="F75:M75">SUM(F73:F74)</f>
        <v>1586</v>
      </c>
      <c r="G75" s="215">
        <f t="shared" si="10"/>
        <v>0</v>
      </c>
      <c r="H75" s="215">
        <f t="shared" si="10"/>
        <v>0</v>
      </c>
      <c r="I75" s="215">
        <f t="shared" si="10"/>
        <v>0</v>
      </c>
      <c r="J75" s="215">
        <f t="shared" si="10"/>
        <v>0</v>
      </c>
      <c r="K75" s="215">
        <f t="shared" si="10"/>
        <v>0</v>
      </c>
      <c r="L75" s="215">
        <f t="shared" si="10"/>
        <v>0</v>
      </c>
      <c r="M75" s="215">
        <f t="shared" si="10"/>
        <v>1586</v>
      </c>
      <c r="N75" s="205"/>
    </row>
    <row r="76" spans="1:14" s="206" customFormat="1" ht="3" customHeight="1">
      <c r="A76" s="205"/>
      <c r="B76" s="205"/>
      <c r="C76" s="211"/>
      <c r="D76" s="212"/>
      <c r="E76" s="211"/>
      <c r="F76" s="215"/>
      <c r="G76" s="215"/>
      <c r="H76" s="215"/>
      <c r="I76" s="215"/>
      <c r="J76" s="215"/>
      <c r="K76" s="215"/>
      <c r="L76" s="215"/>
      <c r="M76" s="215"/>
      <c r="N76" s="205"/>
    </row>
    <row r="77" spans="1:14" s="206" customFormat="1" ht="11.25" customHeight="1">
      <c r="A77" s="205"/>
      <c r="B77" s="214" t="s">
        <v>515</v>
      </c>
      <c r="C77" s="205" t="s">
        <v>400</v>
      </c>
      <c r="D77" s="212"/>
      <c r="E77" s="211" t="s">
        <v>513</v>
      </c>
      <c r="F77" s="215">
        <f>SUM(G77:M77)</f>
        <v>123</v>
      </c>
      <c r="G77" s="216">
        <v>0</v>
      </c>
      <c r="H77" s="216">
        <v>0</v>
      </c>
      <c r="I77" s="216">
        <v>0</v>
      </c>
      <c r="J77" s="216">
        <v>0</v>
      </c>
      <c r="K77" s="216">
        <v>0</v>
      </c>
      <c r="L77" s="216">
        <v>0</v>
      </c>
      <c r="M77" s="216">
        <v>123</v>
      </c>
      <c r="N77" s="205"/>
    </row>
    <row r="78" spans="1:14" s="206" customFormat="1" ht="11.25" customHeight="1">
      <c r="A78" s="205"/>
      <c r="B78" s="205"/>
      <c r="C78" s="211"/>
      <c r="D78" s="212"/>
      <c r="E78" s="211" t="s">
        <v>406</v>
      </c>
      <c r="F78" s="215">
        <f>SUM(G78:M78)</f>
        <v>119</v>
      </c>
      <c r="G78" s="216">
        <v>0</v>
      </c>
      <c r="H78" s="216">
        <v>0</v>
      </c>
      <c r="I78" s="216">
        <v>0</v>
      </c>
      <c r="J78" s="216">
        <v>0</v>
      </c>
      <c r="K78" s="216">
        <v>0</v>
      </c>
      <c r="L78" s="216">
        <v>0</v>
      </c>
      <c r="M78" s="216">
        <v>119</v>
      </c>
      <c r="N78" s="205"/>
    </row>
    <row r="79" spans="1:14" s="206" customFormat="1" ht="11.25" customHeight="1">
      <c r="A79" s="205"/>
      <c r="B79" s="205"/>
      <c r="C79" s="211"/>
      <c r="D79" s="212"/>
      <c r="E79" s="211" t="s">
        <v>405</v>
      </c>
      <c r="F79" s="215">
        <f aca="true" t="shared" si="11" ref="F79:M79">SUM(F77:F78)</f>
        <v>242</v>
      </c>
      <c r="G79" s="215">
        <f t="shared" si="11"/>
        <v>0</v>
      </c>
      <c r="H79" s="215">
        <f t="shared" si="11"/>
        <v>0</v>
      </c>
      <c r="I79" s="215">
        <f t="shared" si="11"/>
        <v>0</v>
      </c>
      <c r="J79" s="215">
        <f t="shared" si="11"/>
        <v>0</v>
      </c>
      <c r="K79" s="215">
        <f t="shared" si="11"/>
        <v>0</v>
      </c>
      <c r="L79" s="215">
        <f t="shared" si="11"/>
        <v>0</v>
      </c>
      <c r="M79" s="215">
        <f t="shared" si="11"/>
        <v>242</v>
      </c>
      <c r="N79" s="205"/>
    </row>
    <row r="80" spans="1:14" s="206" customFormat="1" ht="3" customHeight="1">
      <c r="A80" s="205"/>
      <c r="B80" s="205"/>
      <c r="C80" s="211"/>
      <c r="D80" s="212"/>
      <c r="E80" s="211"/>
      <c r="F80" s="215"/>
      <c r="G80" s="215"/>
      <c r="H80" s="215"/>
      <c r="I80" s="215"/>
      <c r="J80" s="215"/>
      <c r="K80" s="215"/>
      <c r="L80" s="215"/>
      <c r="M80" s="215"/>
      <c r="N80" s="205"/>
    </row>
    <row r="81" spans="1:14" s="206" customFormat="1" ht="11.25" customHeight="1">
      <c r="A81" s="1102" t="s">
        <v>527</v>
      </c>
      <c r="B81" s="1101"/>
      <c r="C81" s="205" t="s">
        <v>400</v>
      </c>
      <c r="D81" s="212"/>
      <c r="E81" s="211" t="s">
        <v>513</v>
      </c>
      <c r="F81" s="215">
        <f>SUM(G81:M81)</f>
        <v>25144</v>
      </c>
      <c r="G81" s="216">
        <v>758</v>
      </c>
      <c r="H81" s="216">
        <v>111</v>
      </c>
      <c r="I81" s="216">
        <v>81</v>
      </c>
      <c r="J81" s="216">
        <v>221</v>
      </c>
      <c r="K81" s="216">
        <v>651</v>
      </c>
      <c r="L81" s="216">
        <v>17874</v>
      </c>
      <c r="M81" s="216">
        <v>5448</v>
      </c>
      <c r="N81" s="205"/>
    </row>
    <row r="82" spans="1:14" s="206" customFormat="1" ht="11.25" customHeight="1">
      <c r="A82" s="205"/>
      <c r="B82" s="205"/>
      <c r="C82" s="211"/>
      <c r="D82" s="212"/>
      <c r="E82" s="211" t="s">
        <v>406</v>
      </c>
      <c r="F82" s="215">
        <f>SUM(G82:M82)</f>
        <v>19039</v>
      </c>
      <c r="G82" s="216">
        <v>696</v>
      </c>
      <c r="H82" s="216">
        <v>91</v>
      </c>
      <c r="I82" s="216">
        <v>70</v>
      </c>
      <c r="J82" s="216">
        <v>109</v>
      </c>
      <c r="K82" s="216">
        <v>407</v>
      </c>
      <c r="L82" s="216">
        <v>12557</v>
      </c>
      <c r="M82" s="216">
        <v>5109</v>
      </c>
      <c r="N82" s="205"/>
    </row>
    <row r="83" spans="1:14" s="206" customFormat="1" ht="11.25" customHeight="1">
      <c r="A83" s="205"/>
      <c r="B83" s="205"/>
      <c r="C83" s="211"/>
      <c r="D83" s="212"/>
      <c r="E83" s="211" t="s">
        <v>405</v>
      </c>
      <c r="F83" s="215">
        <f aca="true" t="shared" si="12" ref="F83:M83">SUM(F81:F82)</f>
        <v>44183</v>
      </c>
      <c r="G83" s="215">
        <f t="shared" si="12"/>
        <v>1454</v>
      </c>
      <c r="H83" s="215">
        <f t="shared" si="12"/>
        <v>202</v>
      </c>
      <c r="I83" s="215">
        <f t="shared" si="12"/>
        <v>151</v>
      </c>
      <c r="J83" s="215">
        <f t="shared" si="12"/>
        <v>330</v>
      </c>
      <c r="K83" s="215">
        <f t="shared" si="12"/>
        <v>1058</v>
      </c>
      <c r="L83" s="215">
        <f t="shared" si="12"/>
        <v>30431</v>
      </c>
      <c r="M83" s="215">
        <f t="shared" si="12"/>
        <v>10557</v>
      </c>
      <c r="N83" s="205"/>
    </row>
    <row r="84" spans="1:14" s="206" customFormat="1" ht="3" customHeight="1">
      <c r="A84" s="205"/>
      <c r="B84" s="205"/>
      <c r="C84" s="211"/>
      <c r="D84" s="212"/>
      <c r="E84" s="211"/>
      <c r="F84" s="215"/>
      <c r="G84" s="215"/>
      <c r="H84" s="215"/>
      <c r="I84" s="215"/>
      <c r="J84" s="215"/>
      <c r="K84" s="215"/>
      <c r="L84" s="215"/>
      <c r="M84" s="215"/>
      <c r="N84" s="205"/>
    </row>
    <row r="85" spans="1:14" s="206" customFormat="1" ht="11.25" customHeight="1">
      <c r="A85" s="205"/>
      <c r="B85" s="220" t="s">
        <v>523</v>
      </c>
      <c r="C85" s="211"/>
      <c r="D85" s="212"/>
      <c r="E85" s="221" t="s">
        <v>513</v>
      </c>
      <c r="F85" s="222">
        <f aca="true" t="shared" si="13" ref="F85:M86">SUM(F28,F32,F41,F45,F57,F65,F73,F81)</f>
        <v>76130</v>
      </c>
      <c r="G85" s="222">
        <f t="shared" si="13"/>
        <v>43910</v>
      </c>
      <c r="H85" s="222">
        <f t="shared" si="13"/>
        <v>3730</v>
      </c>
      <c r="I85" s="222">
        <f t="shared" si="13"/>
        <v>1363</v>
      </c>
      <c r="J85" s="222">
        <f t="shared" si="13"/>
        <v>898</v>
      </c>
      <c r="K85" s="222">
        <f t="shared" si="13"/>
        <v>857</v>
      </c>
      <c r="L85" s="222">
        <f t="shared" si="13"/>
        <v>19065</v>
      </c>
      <c r="M85" s="222">
        <f t="shared" si="13"/>
        <v>6307</v>
      </c>
      <c r="N85" s="221"/>
    </row>
    <row r="86" spans="1:14" s="206" customFormat="1" ht="11.25" customHeight="1">
      <c r="A86" s="205"/>
      <c r="B86" s="205"/>
      <c r="C86" s="211"/>
      <c r="D86" s="212"/>
      <c r="E86" s="221" t="s">
        <v>406</v>
      </c>
      <c r="F86" s="222">
        <f t="shared" si="13"/>
        <v>69825</v>
      </c>
      <c r="G86" s="222">
        <f t="shared" si="13"/>
        <v>43311</v>
      </c>
      <c r="H86" s="222">
        <f t="shared" si="13"/>
        <v>3885</v>
      </c>
      <c r="I86" s="222">
        <f t="shared" si="13"/>
        <v>1320</v>
      </c>
      <c r="J86" s="222">
        <f t="shared" si="13"/>
        <v>837</v>
      </c>
      <c r="K86" s="222">
        <f t="shared" si="13"/>
        <v>628</v>
      </c>
      <c r="L86" s="222">
        <f t="shared" si="13"/>
        <v>13831</v>
      </c>
      <c r="M86" s="222">
        <f t="shared" si="13"/>
        <v>6013</v>
      </c>
      <c r="N86" s="205"/>
    </row>
    <row r="87" spans="1:14" s="206" customFormat="1" ht="11.25" customHeight="1">
      <c r="A87" s="205"/>
      <c r="B87" s="205"/>
      <c r="C87" s="223"/>
      <c r="D87" s="224"/>
      <c r="E87" s="224" t="s">
        <v>405</v>
      </c>
      <c r="F87" s="222">
        <f aca="true" t="shared" si="14" ref="F87:M87">SUM(F85:F86)</f>
        <v>145955</v>
      </c>
      <c r="G87" s="222">
        <f t="shared" si="14"/>
        <v>87221</v>
      </c>
      <c r="H87" s="222">
        <f t="shared" si="14"/>
        <v>7615</v>
      </c>
      <c r="I87" s="222">
        <f t="shared" si="14"/>
        <v>2683</v>
      </c>
      <c r="J87" s="222">
        <f t="shared" si="14"/>
        <v>1735</v>
      </c>
      <c r="K87" s="222">
        <f t="shared" si="14"/>
        <v>1485</v>
      </c>
      <c r="L87" s="222">
        <f t="shared" si="14"/>
        <v>32896</v>
      </c>
      <c r="M87" s="222">
        <f t="shared" si="14"/>
        <v>12320</v>
      </c>
      <c r="N87" s="205"/>
    </row>
    <row r="88" spans="1:23" ht="4.5" customHeight="1">
      <c r="A88" s="225" t="s">
        <v>408</v>
      </c>
      <c r="B88" s="226"/>
      <c r="C88" s="227"/>
      <c r="D88" s="227"/>
      <c r="E88" s="227"/>
      <c r="F88" s="227"/>
      <c r="G88" s="227"/>
      <c r="H88" s="227"/>
      <c r="I88" s="227"/>
      <c r="J88" s="227"/>
      <c r="K88" s="227"/>
      <c r="L88" s="227"/>
      <c r="M88" s="202"/>
      <c r="N88" s="202"/>
      <c r="O88" s="228"/>
      <c r="P88" s="228"/>
      <c r="Q88" s="228"/>
      <c r="R88" s="228"/>
      <c r="S88" s="228"/>
      <c r="T88" s="228"/>
      <c r="U88" s="228"/>
      <c r="V88" s="228"/>
      <c r="W88" s="228"/>
    </row>
    <row r="89" spans="1:14" s="230" customFormat="1" ht="12.75">
      <c r="A89" s="1106" t="s">
        <v>524</v>
      </c>
      <c r="B89" s="1107"/>
      <c r="C89" s="1107"/>
      <c r="D89" s="1107"/>
      <c r="E89" s="1107"/>
      <c r="F89" s="1107"/>
      <c r="G89" s="1107"/>
      <c r="H89" s="1107"/>
      <c r="I89" s="1107"/>
      <c r="J89" s="1107"/>
      <c r="K89" s="1107"/>
      <c r="L89" s="1107"/>
      <c r="M89" s="1107"/>
      <c r="N89" s="225"/>
    </row>
    <row r="90" spans="1:14" s="230" customFormat="1" ht="12.75">
      <c r="A90" s="1107"/>
      <c r="B90" s="1107"/>
      <c r="C90" s="1107"/>
      <c r="D90" s="1107"/>
      <c r="E90" s="1107"/>
      <c r="F90" s="1107"/>
      <c r="G90" s="1107"/>
      <c r="H90" s="1107"/>
      <c r="I90" s="1107"/>
      <c r="J90" s="1107"/>
      <c r="K90" s="1107"/>
      <c r="L90" s="1107"/>
      <c r="M90" s="1107"/>
      <c r="N90" s="225"/>
    </row>
    <row r="91" spans="1:14" s="230" customFormat="1" ht="9.75" customHeight="1">
      <c r="A91" s="1107"/>
      <c r="B91" s="1107"/>
      <c r="C91" s="1107"/>
      <c r="D91" s="1107"/>
      <c r="E91" s="1107"/>
      <c r="F91" s="1107"/>
      <c r="G91" s="1107"/>
      <c r="H91" s="1107"/>
      <c r="I91" s="1107"/>
      <c r="J91" s="1107"/>
      <c r="K91" s="1107"/>
      <c r="L91" s="1107"/>
      <c r="M91" s="1107"/>
      <c r="N91" s="225"/>
    </row>
    <row r="92" spans="1:13" s="230" customFormat="1" ht="12.75">
      <c r="A92" s="229"/>
      <c r="B92" s="229"/>
      <c r="C92" s="229"/>
      <c r="D92" s="229"/>
      <c r="E92" s="229"/>
      <c r="F92" s="229"/>
      <c r="G92" s="229"/>
      <c r="H92" s="229"/>
      <c r="I92" s="229"/>
      <c r="J92" s="229"/>
      <c r="K92" s="229"/>
      <c r="L92" s="229"/>
      <c r="M92" s="229"/>
    </row>
    <row r="93" spans="1:13" s="230" customFormat="1" ht="12.75">
      <c r="A93" s="231"/>
      <c r="B93" s="231"/>
      <c r="C93" s="231"/>
      <c r="D93" s="231"/>
      <c r="E93" s="231"/>
      <c r="F93" s="231"/>
      <c r="G93" s="231"/>
      <c r="H93" s="231"/>
      <c r="I93" s="231"/>
      <c r="J93" s="231"/>
      <c r="K93" s="231"/>
      <c r="L93" s="231"/>
      <c r="M93" s="231"/>
    </row>
  </sheetData>
  <sheetProtection/>
  <mergeCells count="10">
    <mergeCell ref="A23:C25"/>
    <mergeCell ref="D23:E25"/>
    <mergeCell ref="F24:F25"/>
    <mergeCell ref="A81:B81"/>
    <mergeCell ref="A73:B73"/>
    <mergeCell ref="A89:M91"/>
    <mergeCell ref="A32:B32"/>
    <mergeCell ref="A40:B40"/>
    <mergeCell ref="A45:B45"/>
    <mergeCell ref="A65:B65"/>
  </mergeCells>
  <printOptions/>
  <pageMargins left="0.6299212598425197" right="0.5905511811023623" top="0.5118110236220472" bottom="0.1968503937007874" header="0.3937007874015748" footer="0.11811023622047245"/>
  <pageSetup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dimension ref="A1:AY107"/>
  <sheetViews>
    <sheetView zoomScaleSheetLayoutView="100" workbookViewId="0" topLeftCell="A1">
      <selection activeCell="G47" sqref="G47"/>
    </sheetView>
  </sheetViews>
  <sheetFormatPr defaultColWidth="12" defaultRowHeight="11.25"/>
  <cols>
    <col min="1" max="1" width="5.5" style="1" customWidth="1"/>
    <col min="2" max="2" width="21.33203125" style="1" customWidth="1"/>
    <col min="3" max="3" width="1.171875" style="1" customWidth="1"/>
    <col min="4" max="6" width="10.83203125" style="1" customWidth="1"/>
    <col min="7" max="7" width="11" style="1" customWidth="1"/>
    <col min="8" max="11" width="10.83203125" style="1" customWidth="1"/>
    <col min="12" max="12" width="18.33203125" style="1" customWidth="1"/>
    <col min="13" max="13" width="5.83203125" style="1" customWidth="1"/>
    <col min="14" max="15" width="1.0078125" style="1" customWidth="1"/>
    <col min="16" max="24" width="9.83203125" style="1" customWidth="1"/>
    <col min="25" max="45" width="12" style="1" customWidth="1"/>
    <col min="46" max="46" width="0.328125" style="1" customWidth="1"/>
    <col min="47" max="51" width="12" style="1" hidden="1" customWidth="1"/>
    <col min="52" max="16384" width="12" style="1" customWidth="1"/>
  </cols>
  <sheetData>
    <row r="1" spans="1:29" ht="12.75">
      <c r="A1" s="260" t="s">
        <v>549</v>
      </c>
      <c r="B1" s="261"/>
      <c r="E1" s="262"/>
      <c r="K1"/>
      <c r="L1"/>
      <c r="M1"/>
      <c r="N1"/>
      <c r="O1"/>
      <c r="P1"/>
      <c r="Q1"/>
      <c r="R1"/>
      <c r="S1"/>
      <c r="T1"/>
      <c r="U1"/>
      <c r="V1"/>
      <c r="W1"/>
      <c r="X1"/>
      <c r="Y1"/>
      <c r="Z1"/>
      <c r="AA1"/>
      <c r="AB1"/>
      <c r="AC1"/>
    </row>
    <row r="2" spans="1:29" ht="6" customHeight="1">
      <c r="A2"/>
      <c r="B2"/>
      <c r="C2"/>
      <c r="D2"/>
      <c r="E2"/>
      <c r="F2"/>
      <c r="G2"/>
      <c r="H2"/>
      <c r="I2"/>
      <c r="J2"/>
      <c r="K2"/>
      <c r="L2"/>
      <c r="M2"/>
      <c r="N2"/>
      <c r="O2"/>
      <c r="P2"/>
      <c r="Q2"/>
      <c r="R2"/>
      <c r="S2"/>
      <c r="T2"/>
      <c r="U2"/>
      <c r="V2"/>
      <c r="W2"/>
      <c r="X2"/>
      <c r="Y2"/>
      <c r="Z2"/>
      <c r="AA2"/>
      <c r="AB2"/>
      <c r="AC2"/>
    </row>
    <row r="3" spans="2:29" ht="6" customHeight="1">
      <c r="B3" s="263"/>
      <c r="C3" s="263"/>
      <c r="D3" s="263"/>
      <c r="E3" s="263"/>
      <c r="F3" s="263"/>
      <c r="G3" s="263"/>
      <c r="H3" s="263"/>
      <c r="I3" s="263"/>
      <c r="J3" s="263"/>
      <c r="K3" s="263"/>
      <c r="L3"/>
      <c r="M3"/>
      <c r="N3"/>
      <c r="O3"/>
      <c r="P3"/>
      <c r="Q3"/>
      <c r="R3"/>
      <c r="S3"/>
      <c r="T3"/>
      <c r="U3"/>
      <c r="V3"/>
      <c r="W3"/>
      <c r="X3"/>
      <c r="Y3"/>
      <c r="Z3"/>
      <c r="AA3"/>
      <c r="AB3"/>
      <c r="AC3"/>
    </row>
    <row r="4" spans="1:29" ht="13.5" customHeight="1">
      <c r="A4" s="1244" t="s">
        <v>550</v>
      </c>
      <c r="B4" s="1244"/>
      <c r="C4" s="1244"/>
      <c r="D4" s="1244"/>
      <c r="E4" s="1244"/>
      <c r="F4" s="1244"/>
      <c r="G4" s="1244"/>
      <c r="H4" s="1244"/>
      <c r="I4" s="1244"/>
      <c r="J4" s="1244"/>
      <c r="K4" s="1244"/>
      <c r="L4"/>
      <c r="M4"/>
      <c r="N4"/>
      <c r="O4"/>
      <c r="P4"/>
      <c r="Q4"/>
      <c r="R4"/>
      <c r="S4"/>
      <c r="T4"/>
      <c r="U4"/>
      <c r="V4"/>
      <c r="W4"/>
      <c r="X4"/>
      <c r="Y4"/>
      <c r="Z4"/>
      <c r="AA4"/>
      <c r="AB4"/>
      <c r="AC4"/>
    </row>
    <row r="5" spans="1:29" ht="13.5" customHeight="1">
      <c r="A5" s="1243" t="s">
        <v>551</v>
      </c>
      <c r="B5" s="1243"/>
      <c r="C5" s="1243"/>
      <c r="D5" s="1243"/>
      <c r="E5" s="1243"/>
      <c r="F5" s="1243"/>
      <c r="G5" s="1243"/>
      <c r="H5" s="1243"/>
      <c r="I5" s="1243"/>
      <c r="J5" s="1243"/>
      <c r="K5" s="1243"/>
      <c r="L5"/>
      <c r="M5"/>
      <c r="N5"/>
      <c r="O5"/>
      <c r="P5"/>
      <c r="Q5"/>
      <c r="R5"/>
      <c r="S5"/>
      <c r="T5"/>
      <c r="U5"/>
      <c r="V5"/>
      <c r="W5"/>
      <c r="X5"/>
      <c r="Y5"/>
      <c r="Z5"/>
      <c r="AA5"/>
      <c r="AB5"/>
      <c r="AC5"/>
    </row>
    <row r="6" spans="1:12" ht="6" customHeight="1">
      <c r="A6" s="264"/>
      <c r="B6" s="264"/>
      <c r="C6" s="264"/>
      <c r="D6" s="264"/>
      <c r="E6" s="264"/>
      <c r="F6" s="264"/>
      <c r="G6" s="264"/>
      <c r="H6" s="264"/>
      <c r="I6" s="264"/>
      <c r="J6" s="264"/>
      <c r="K6" s="264"/>
      <c r="L6" s="265"/>
    </row>
    <row r="7" spans="1:12" ht="18.75" customHeight="1">
      <c r="A7" s="1240" t="s">
        <v>552</v>
      </c>
      <c r="B7" s="1240"/>
      <c r="C7" s="4"/>
      <c r="D7" s="1246" t="s">
        <v>580</v>
      </c>
      <c r="E7" s="1247"/>
      <c r="F7" s="1247"/>
      <c r="G7" s="1247"/>
      <c r="H7" s="1247"/>
      <c r="I7" s="1247"/>
      <c r="J7" s="1247"/>
      <c r="K7" s="1247"/>
      <c r="L7" s="266"/>
    </row>
    <row r="8" spans="1:12" ht="18.75" customHeight="1">
      <c r="A8" s="1241"/>
      <c r="B8" s="1241"/>
      <c r="C8" s="9"/>
      <c r="D8" s="267" t="s">
        <v>581</v>
      </c>
      <c r="E8" s="267">
        <v>4</v>
      </c>
      <c r="F8" s="267">
        <v>5</v>
      </c>
      <c r="G8" s="267">
        <v>6</v>
      </c>
      <c r="H8" s="267">
        <v>7</v>
      </c>
      <c r="I8" s="268">
        <v>8</v>
      </c>
      <c r="J8" s="269">
        <v>9</v>
      </c>
      <c r="K8" s="270">
        <v>10</v>
      </c>
      <c r="L8" s="265"/>
    </row>
    <row r="9" spans="1:12" ht="18.75" customHeight="1">
      <c r="A9" s="1242"/>
      <c r="B9" s="1242"/>
      <c r="C9" s="9"/>
      <c r="D9" s="1214" t="s">
        <v>553</v>
      </c>
      <c r="E9" s="1215"/>
      <c r="F9" s="1215"/>
      <c r="G9" s="1215"/>
      <c r="H9" s="1215"/>
      <c r="I9" s="1215"/>
      <c r="J9" s="1215"/>
      <c r="K9" s="1215"/>
      <c r="L9" s="271"/>
    </row>
    <row r="10" spans="1:15" ht="11.25">
      <c r="A10" s="4"/>
      <c r="B10" s="4"/>
      <c r="C10" s="4"/>
      <c r="D10" s="272"/>
      <c r="E10" s="272"/>
      <c r="F10" s="272"/>
      <c r="G10" s="272"/>
      <c r="H10" s="272"/>
      <c r="I10" s="273"/>
      <c r="J10" s="4"/>
      <c r="K10" s="272"/>
      <c r="L10" s="265"/>
      <c r="M10" s="265"/>
      <c r="N10" s="265"/>
      <c r="O10" s="265"/>
    </row>
    <row r="11" spans="1:51" ht="11.25">
      <c r="A11" s="1245" t="s">
        <v>448</v>
      </c>
      <c r="B11" s="1235"/>
      <c r="C11" s="275" t="s">
        <v>554</v>
      </c>
      <c r="D11" s="276">
        <v>0.1</v>
      </c>
      <c r="E11" s="276">
        <v>70.7</v>
      </c>
      <c r="F11" s="276">
        <v>18.6</v>
      </c>
      <c r="G11" s="276">
        <v>6.3</v>
      </c>
      <c r="H11" s="276">
        <v>3.2</v>
      </c>
      <c r="I11" s="276">
        <v>1.2</v>
      </c>
      <c r="J11" s="276">
        <v>5.5</v>
      </c>
      <c r="K11" s="276">
        <v>14.2</v>
      </c>
      <c r="L11" s="265"/>
      <c r="M11" s="265"/>
      <c r="N11" s="265"/>
      <c r="O11" s="265"/>
      <c r="AY11" s="265"/>
    </row>
    <row r="12" spans="1:12" ht="11.25">
      <c r="A12" s="1245" t="s">
        <v>449</v>
      </c>
      <c r="B12" s="1235"/>
      <c r="C12" s="275" t="s">
        <v>554</v>
      </c>
      <c r="D12" s="276">
        <v>0</v>
      </c>
      <c r="E12" s="276">
        <v>64.4</v>
      </c>
      <c r="F12" s="276">
        <v>13.8</v>
      </c>
      <c r="G12" s="276">
        <v>4.6</v>
      </c>
      <c r="H12" s="276">
        <v>1.7</v>
      </c>
      <c r="I12" s="276">
        <v>0.6</v>
      </c>
      <c r="J12" s="276">
        <v>2.8</v>
      </c>
      <c r="K12" s="276">
        <v>11.7</v>
      </c>
      <c r="L12" s="265"/>
    </row>
    <row r="13" spans="1:12" ht="11.25" customHeight="1">
      <c r="A13" s="1245" t="s">
        <v>450</v>
      </c>
      <c r="B13" s="1235"/>
      <c r="C13" s="275" t="s">
        <v>554</v>
      </c>
      <c r="D13" s="276">
        <v>0.1</v>
      </c>
      <c r="E13" s="276">
        <v>64</v>
      </c>
      <c r="F13" s="276">
        <v>14.2</v>
      </c>
      <c r="G13" s="276">
        <v>6.1</v>
      </c>
      <c r="H13" s="276">
        <v>2.8</v>
      </c>
      <c r="I13" s="276">
        <v>0.6</v>
      </c>
      <c r="J13" s="276">
        <v>4.6</v>
      </c>
      <c r="K13" s="276">
        <v>15.7</v>
      </c>
      <c r="L13" s="265"/>
    </row>
    <row r="14" spans="1:12" ht="11.25" customHeight="1">
      <c r="A14" s="1234" t="s">
        <v>451</v>
      </c>
      <c r="B14" s="1235"/>
      <c r="C14" s="275" t="s">
        <v>554</v>
      </c>
      <c r="D14" s="276">
        <v>0.1</v>
      </c>
      <c r="E14" s="276">
        <v>67.3</v>
      </c>
      <c r="F14" s="276">
        <v>16.3</v>
      </c>
      <c r="G14" s="276">
        <v>6.8</v>
      </c>
      <c r="H14" s="276">
        <v>3</v>
      </c>
      <c r="I14" s="276">
        <v>1</v>
      </c>
      <c r="J14" s="276">
        <v>4.6</v>
      </c>
      <c r="K14" s="276">
        <v>10.4</v>
      </c>
      <c r="L14" s="265"/>
    </row>
    <row r="15" spans="1:12" ht="11.25">
      <c r="A15" s="1234" t="s">
        <v>452</v>
      </c>
      <c r="B15" s="1235"/>
      <c r="C15" s="275" t="s">
        <v>554</v>
      </c>
      <c r="D15" s="276">
        <v>0.1</v>
      </c>
      <c r="E15" s="276">
        <v>68.3</v>
      </c>
      <c r="F15" s="276">
        <v>14</v>
      </c>
      <c r="G15" s="276">
        <v>6.8</v>
      </c>
      <c r="H15" s="276">
        <v>3.7</v>
      </c>
      <c r="I15" s="276">
        <v>1.1</v>
      </c>
      <c r="J15" s="276">
        <v>5.3</v>
      </c>
      <c r="K15" s="276">
        <v>16.3</v>
      </c>
      <c r="L15" s="265"/>
    </row>
    <row r="16" spans="1:12" ht="11.25">
      <c r="A16" s="1234" t="s">
        <v>453</v>
      </c>
      <c r="B16" s="1235"/>
      <c r="C16" s="275" t="s">
        <v>554</v>
      </c>
      <c r="D16" s="276">
        <v>0.1</v>
      </c>
      <c r="E16" s="276">
        <v>66</v>
      </c>
      <c r="F16" s="276">
        <v>16.8</v>
      </c>
      <c r="G16" s="276">
        <v>5.4</v>
      </c>
      <c r="H16" s="276">
        <v>3.3</v>
      </c>
      <c r="I16" s="276">
        <v>1.1</v>
      </c>
      <c r="J16" s="276">
        <v>6.2</v>
      </c>
      <c r="K16" s="276">
        <v>15.6</v>
      </c>
      <c r="L16" s="265"/>
    </row>
    <row r="17" spans="1:12" ht="11.25">
      <c r="A17" s="1234" t="s">
        <v>454</v>
      </c>
      <c r="B17" s="1235"/>
      <c r="C17" s="275" t="s">
        <v>554</v>
      </c>
      <c r="D17" s="276">
        <v>0.1</v>
      </c>
      <c r="E17" s="276">
        <v>66.6</v>
      </c>
      <c r="F17" s="276">
        <v>12.8</v>
      </c>
      <c r="G17" s="276">
        <v>4.5</v>
      </c>
      <c r="H17" s="276">
        <v>2.8</v>
      </c>
      <c r="I17" s="276">
        <v>0.6</v>
      </c>
      <c r="J17" s="276">
        <v>5.4</v>
      </c>
      <c r="K17" s="276">
        <v>12.6</v>
      </c>
      <c r="L17" s="265"/>
    </row>
    <row r="18" spans="1:12" ht="11.25">
      <c r="A18" s="3"/>
      <c r="B18" s="3"/>
      <c r="C18" s="275"/>
      <c r="D18" s="277"/>
      <c r="E18" s="277"/>
      <c r="F18" s="277"/>
      <c r="G18" s="277"/>
      <c r="H18" s="277"/>
      <c r="I18" s="277"/>
      <c r="J18" s="277"/>
      <c r="K18" s="277"/>
      <c r="L18" s="265"/>
    </row>
    <row r="19" spans="1:51" ht="11.25">
      <c r="A19" s="2"/>
      <c r="B19" s="278" t="s">
        <v>555</v>
      </c>
      <c r="C19" s="275" t="s">
        <v>554</v>
      </c>
      <c r="D19" s="279">
        <v>0.1</v>
      </c>
      <c r="E19" s="279">
        <v>67.7</v>
      </c>
      <c r="F19" s="279">
        <v>15.7</v>
      </c>
      <c r="G19" s="279">
        <v>5.8</v>
      </c>
      <c r="H19" s="279">
        <v>3</v>
      </c>
      <c r="I19" s="279">
        <v>0.9</v>
      </c>
      <c r="J19" s="279">
        <v>5.1</v>
      </c>
      <c r="K19" s="279">
        <v>13.9</v>
      </c>
      <c r="L19" s="265"/>
      <c r="AY19" s="280"/>
    </row>
    <row r="20" spans="1:12" ht="11.25">
      <c r="A20" s="3"/>
      <c r="B20" s="3"/>
      <c r="C20" s="275"/>
      <c r="D20" s="277"/>
      <c r="E20" s="277"/>
      <c r="F20" s="277"/>
      <c r="G20" s="277"/>
      <c r="H20" s="277"/>
      <c r="I20" s="277"/>
      <c r="J20" s="277"/>
      <c r="K20" s="277"/>
      <c r="L20" s="265"/>
    </row>
    <row r="21" spans="1:12" ht="11.25">
      <c r="A21" s="2" t="s">
        <v>556</v>
      </c>
      <c r="B21" s="281" t="s">
        <v>557</v>
      </c>
      <c r="C21" s="275" t="s">
        <v>554</v>
      </c>
      <c r="D21" s="276">
        <v>0.1</v>
      </c>
      <c r="E21" s="276">
        <v>75.2</v>
      </c>
      <c r="F21" s="276">
        <v>17.9</v>
      </c>
      <c r="G21" s="276">
        <v>8.3</v>
      </c>
      <c r="H21" s="276">
        <v>3.3</v>
      </c>
      <c r="I21" s="276">
        <v>1.3</v>
      </c>
      <c r="J21" s="276">
        <v>9.1</v>
      </c>
      <c r="K21" s="276">
        <v>18.6</v>
      </c>
      <c r="L21" s="265"/>
    </row>
    <row r="22" spans="1:12" ht="11.25">
      <c r="A22" s="2"/>
      <c r="B22" s="281" t="s">
        <v>558</v>
      </c>
      <c r="C22" s="275" t="s">
        <v>554</v>
      </c>
      <c r="D22" s="276">
        <v>0.1</v>
      </c>
      <c r="E22" s="276">
        <v>62.4</v>
      </c>
      <c r="F22" s="276">
        <v>13</v>
      </c>
      <c r="G22" s="276">
        <v>5.9</v>
      </c>
      <c r="H22" s="276">
        <v>3.9</v>
      </c>
      <c r="I22" s="276">
        <v>1.2</v>
      </c>
      <c r="J22" s="276">
        <v>7.3</v>
      </c>
      <c r="K22" s="276">
        <v>37.2</v>
      </c>
      <c r="L22" s="265"/>
    </row>
    <row r="23" spans="1:12" ht="11.25">
      <c r="A23" s="2"/>
      <c r="B23" s="281" t="s">
        <v>559</v>
      </c>
      <c r="C23" s="275" t="s">
        <v>554</v>
      </c>
      <c r="D23" s="276">
        <v>0.1</v>
      </c>
      <c r="E23" s="276">
        <v>64.4</v>
      </c>
      <c r="F23" s="276">
        <v>14</v>
      </c>
      <c r="G23" s="276">
        <v>4</v>
      </c>
      <c r="H23" s="276">
        <v>4.2</v>
      </c>
      <c r="I23" s="276">
        <v>0.5</v>
      </c>
      <c r="J23" s="276">
        <v>4.8</v>
      </c>
      <c r="K23" s="276">
        <v>19.1</v>
      </c>
      <c r="L23" s="265"/>
    </row>
    <row r="24" spans="1:12" ht="11.25">
      <c r="A24" s="2"/>
      <c r="B24" s="281" t="s">
        <v>560</v>
      </c>
      <c r="C24" s="275" t="s">
        <v>554</v>
      </c>
      <c r="D24" s="282">
        <v>0</v>
      </c>
      <c r="E24" s="276">
        <v>69.3</v>
      </c>
      <c r="F24" s="276">
        <v>16.4</v>
      </c>
      <c r="G24" s="276">
        <v>8.2</v>
      </c>
      <c r="H24" s="276">
        <v>6.1</v>
      </c>
      <c r="I24" s="276">
        <v>3.5</v>
      </c>
      <c r="J24" s="276">
        <v>5.7</v>
      </c>
      <c r="K24" s="276">
        <v>1.1</v>
      </c>
      <c r="L24" s="265"/>
    </row>
    <row r="25" spans="1:12" ht="11.25">
      <c r="A25" s="2"/>
      <c r="B25" s="281" t="s">
        <v>561</v>
      </c>
      <c r="C25" s="275" t="s">
        <v>554</v>
      </c>
      <c r="D25" s="282">
        <v>0</v>
      </c>
      <c r="E25" s="276">
        <v>67.9</v>
      </c>
      <c r="F25" s="276">
        <v>11.8</v>
      </c>
      <c r="G25" s="276">
        <v>3.4</v>
      </c>
      <c r="H25" s="276">
        <v>2.1</v>
      </c>
      <c r="I25" s="276">
        <v>1.5</v>
      </c>
      <c r="J25" s="276">
        <v>3.4</v>
      </c>
      <c r="K25" s="276">
        <v>22.8</v>
      </c>
      <c r="L25" s="265"/>
    </row>
    <row r="26" spans="1:12" ht="11.25">
      <c r="A26" s="2"/>
      <c r="B26" s="281" t="s">
        <v>562</v>
      </c>
      <c r="C26" s="275" t="s">
        <v>554</v>
      </c>
      <c r="D26" s="276">
        <v>0.1</v>
      </c>
      <c r="E26" s="276">
        <v>64.1</v>
      </c>
      <c r="F26" s="276">
        <v>21.4</v>
      </c>
      <c r="G26" s="276">
        <v>6.3</v>
      </c>
      <c r="H26" s="276">
        <v>6.2</v>
      </c>
      <c r="I26" s="276">
        <v>2.7</v>
      </c>
      <c r="J26" s="276">
        <v>0.6</v>
      </c>
      <c r="K26" s="276">
        <v>15.6</v>
      </c>
      <c r="L26" s="265"/>
    </row>
    <row r="27" spans="1:12" ht="11.25">
      <c r="A27" s="2"/>
      <c r="B27" s="281" t="s">
        <v>563</v>
      </c>
      <c r="C27" s="275" t="s">
        <v>554</v>
      </c>
      <c r="D27" s="276">
        <v>0.2</v>
      </c>
      <c r="E27" s="276">
        <v>77.5</v>
      </c>
      <c r="F27" s="276">
        <v>7.8</v>
      </c>
      <c r="G27" s="276">
        <v>8.7</v>
      </c>
      <c r="H27" s="276">
        <v>5.2</v>
      </c>
      <c r="I27" s="276">
        <v>2.5</v>
      </c>
      <c r="J27" s="276">
        <v>3.6</v>
      </c>
      <c r="K27" s="276">
        <v>30.5</v>
      </c>
      <c r="L27" s="265"/>
    </row>
    <row r="28" spans="1:12" ht="11.25">
      <c r="A28" s="2"/>
      <c r="B28" s="281" t="s">
        <v>564</v>
      </c>
      <c r="C28" s="275" t="s">
        <v>554</v>
      </c>
      <c r="D28" s="276">
        <v>0.1</v>
      </c>
      <c r="E28" s="276">
        <v>63.2</v>
      </c>
      <c r="F28" s="276">
        <v>14.7</v>
      </c>
      <c r="G28" s="276">
        <v>5.6</v>
      </c>
      <c r="H28" s="276">
        <v>2.8</v>
      </c>
      <c r="I28" s="276">
        <v>1.9</v>
      </c>
      <c r="J28" s="276">
        <v>3.2</v>
      </c>
      <c r="K28" s="276">
        <v>22.4</v>
      </c>
      <c r="L28" s="265"/>
    </row>
    <row r="29" spans="1:12" ht="11.25">
      <c r="A29" s="2"/>
      <c r="B29" s="281" t="s">
        <v>565</v>
      </c>
      <c r="C29" s="275" t="s">
        <v>554</v>
      </c>
      <c r="D29" s="276">
        <v>0.1</v>
      </c>
      <c r="E29" s="276">
        <v>64.5</v>
      </c>
      <c r="F29" s="276">
        <v>16.3</v>
      </c>
      <c r="G29" s="276">
        <v>7.6</v>
      </c>
      <c r="H29" s="276">
        <v>3.7</v>
      </c>
      <c r="I29" s="276">
        <v>0.8</v>
      </c>
      <c r="J29" s="276">
        <v>7.6</v>
      </c>
      <c r="K29" s="276">
        <v>17.6</v>
      </c>
      <c r="L29" s="265"/>
    </row>
    <row r="30" spans="1:12" ht="11.25">
      <c r="A30" s="2"/>
      <c r="B30" s="281" t="s">
        <v>566</v>
      </c>
      <c r="C30" s="275" t="s">
        <v>554</v>
      </c>
      <c r="D30" s="276">
        <v>0.1</v>
      </c>
      <c r="E30" s="276">
        <v>67.5</v>
      </c>
      <c r="F30" s="276">
        <v>15.7</v>
      </c>
      <c r="G30" s="276">
        <v>5.5</v>
      </c>
      <c r="H30" s="276">
        <v>2.8</v>
      </c>
      <c r="I30" s="276">
        <v>0.8</v>
      </c>
      <c r="J30" s="276">
        <v>4.5</v>
      </c>
      <c r="K30" s="276">
        <v>12.4</v>
      </c>
      <c r="L30" s="265"/>
    </row>
    <row r="31" spans="1:12" ht="11.25">
      <c r="A31" s="2"/>
      <c r="B31" s="283"/>
      <c r="C31" s="275"/>
      <c r="D31" s="277"/>
      <c r="E31" s="277"/>
      <c r="F31" s="277"/>
      <c r="G31" s="277"/>
      <c r="H31" s="277"/>
      <c r="I31" s="277"/>
      <c r="J31" s="277"/>
      <c r="K31" s="277"/>
      <c r="L31" s="265"/>
    </row>
    <row r="32" spans="1:12" ht="11.25">
      <c r="A32" s="1238" t="s">
        <v>567</v>
      </c>
      <c r="B32" s="1237"/>
      <c r="C32" s="275" t="s">
        <v>554</v>
      </c>
      <c r="D32" s="276">
        <v>0.2</v>
      </c>
      <c r="E32" s="276">
        <v>46.3</v>
      </c>
      <c r="F32" s="276">
        <v>13.2</v>
      </c>
      <c r="G32" s="276">
        <v>9.3</v>
      </c>
      <c r="H32" s="276">
        <v>1.9</v>
      </c>
      <c r="I32" s="276">
        <v>0.9</v>
      </c>
      <c r="J32" s="276">
        <v>16.8</v>
      </c>
      <c r="K32" s="276">
        <v>47</v>
      </c>
      <c r="L32" s="265"/>
    </row>
    <row r="33" spans="1:12" ht="11.25">
      <c r="A33" s="2"/>
      <c r="B33" s="2"/>
      <c r="C33" s="275"/>
      <c r="D33" s="285"/>
      <c r="E33" s="286"/>
      <c r="F33" s="286"/>
      <c r="G33" s="286"/>
      <c r="H33" s="286"/>
      <c r="I33" s="285"/>
      <c r="J33" s="286"/>
      <c r="K33" s="286"/>
      <c r="L33" s="265"/>
    </row>
    <row r="34" spans="1:12" ht="11.25">
      <c r="A34" s="2"/>
      <c r="B34" s="287" t="s">
        <v>568</v>
      </c>
      <c r="C34" s="275" t="s">
        <v>554</v>
      </c>
      <c r="D34" s="288">
        <v>0.1</v>
      </c>
      <c r="E34" s="288">
        <v>63.6</v>
      </c>
      <c r="F34" s="288">
        <v>14.9</v>
      </c>
      <c r="G34" s="288">
        <v>5.8</v>
      </c>
      <c r="H34" s="288">
        <v>2.6</v>
      </c>
      <c r="I34" s="288">
        <v>0.8</v>
      </c>
      <c r="J34" s="288">
        <v>5</v>
      </c>
      <c r="K34" s="288">
        <v>13.7</v>
      </c>
      <c r="L34" s="265"/>
    </row>
    <row r="35" spans="1:23" ht="6" customHeight="1">
      <c r="A35" s="47" t="s">
        <v>408</v>
      </c>
      <c r="B35" s="226"/>
      <c r="C35" s="9"/>
      <c r="D35" s="9"/>
      <c r="E35" s="9"/>
      <c r="F35" s="9"/>
      <c r="G35" s="9"/>
      <c r="H35" s="9"/>
      <c r="I35" s="9"/>
      <c r="J35" s="9"/>
      <c r="K35" s="9"/>
      <c r="L35" s="265"/>
      <c r="M35"/>
      <c r="N35"/>
      <c r="O35"/>
      <c r="P35"/>
      <c r="Q35"/>
      <c r="R35"/>
      <c r="S35"/>
      <c r="T35"/>
      <c r="U35"/>
      <c r="V35"/>
      <c r="W35"/>
    </row>
    <row r="36" spans="1:12" ht="12" customHeight="1">
      <c r="A36" s="1239" t="s">
        <v>582</v>
      </c>
      <c r="B36" s="1239"/>
      <c r="C36" s="1239"/>
      <c r="D36" s="1239"/>
      <c r="E36" s="1239"/>
      <c r="F36" s="1239"/>
      <c r="G36" s="1239"/>
      <c r="H36" s="1239"/>
      <c r="I36" s="1239"/>
      <c r="J36" s="1239"/>
      <c r="K36" s="1239"/>
      <c r="L36" s="265"/>
    </row>
    <row r="37" spans="1:12" ht="12" customHeight="1">
      <c r="A37" s="1239"/>
      <c r="B37" s="1239"/>
      <c r="C37" s="1239"/>
      <c r="D37" s="1239"/>
      <c r="E37" s="1239"/>
      <c r="F37" s="1239"/>
      <c r="G37" s="1239"/>
      <c r="H37" s="1239"/>
      <c r="I37" s="1239"/>
      <c r="J37" s="1239"/>
      <c r="K37" s="1239"/>
      <c r="L37" s="289"/>
    </row>
    <row r="38" spans="1:12" ht="9.75" customHeight="1">
      <c r="A38" s="1239"/>
      <c r="B38" s="1239"/>
      <c r="C38" s="1239"/>
      <c r="D38" s="1239"/>
      <c r="E38" s="1239"/>
      <c r="F38" s="1239"/>
      <c r="G38" s="1239"/>
      <c r="H38" s="1239"/>
      <c r="I38" s="1239"/>
      <c r="J38" s="1239"/>
      <c r="K38" s="1239"/>
      <c r="L38"/>
    </row>
    <row r="39" spans="1:24" ht="13.5" customHeight="1">
      <c r="A39"/>
      <c r="B39"/>
      <c r="C39"/>
      <c r="D39"/>
      <c r="E39"/>
      <c r="F39"/>
      <c r="G39"/>
      <c r="H39"/>
      <c r="I39"/>
      <c r="J39"/>
      <c r="K39"/>
      <c r="L39" s="290" t="s">
        <v>569</v>
      </c>
      <c r="M39" s="290"/>
      <c r="N39" s="291"/>
      <c r="O39" s="292"/>
      <c r="P39" s="293"/>
      <c r="Q39" s="292"/>
      <c r="R39" s="292"/>
      <c r="S39" s="292"/>
      <c r="T39" s="292"/>
      <c r="U39" s="292"/>
      <c r="V39" s="292"/>
      <c r="W39" s="292"/>
      <c r="X39" s="292"/>
    </row>
    <row r="40" spans="1:24" ht="13.5" customHeight="1">
      <c r="A40"/>
      <c r="B40"/>
      <c r="C40"/>
      <c r="D40"/>
      <c r="E40"/>
      <c r="F40"/>
      <c r="G40"/>
      <c r="H40"/>
      <c r="I40"/>
      <c r="J40"/>
      <c r="K40"/>
      <c r="L40" s="291" t="s">
        <v>570</v>
      </c>
      <c r="M40" s="291"/>
      <c r="N40" s="291"/>
      <c r="O40" s="292"/>
      <c r="P40" s="292"/>
      <c r="Q40" s="293"/>
      <c r="R40" s="292"/>
      <c r="S40" s="292"/>
      <c r="T40" s="292"/>
      <c r="U40" s="292"/>
      <c r="V40" s="292"/>
      <c r="W40" s="292"/>
      <c r="X40" s="292"/>
    </row>
    <row r="41" spans="1:24" ht="6" customHeight="1">
      <c r="A41"/>
      <c r="B41"/>
      <c r="C41"/>
      <c r="D41"/>
      <c r="E41"/>
      <c r="F41"/>
      <c r="G41"/>
      <c r="H41"/>
      <c r="I41"/>
      <c r="J41"/>
      <c r="K41"/>
      <c r="L41" s="2"/>
      <c r="M41" s="2"/>
      <c r="N41" s="2"/>
      <c r="O41" s="2"/>
      <c r="P41" s="2"/>
      <c r="Q41" s="2"/>
      <c r="R41" s="2"/>
      <c r="S41" s="2"/>
      <c r="T41" s="2"/>
      <c r="U41" s="2"/>
      <c r="V41" s="2"/>
      <c r="W41" s="2"/>
      <c r="X41" s="2"/>
    </row>
    <row r="42" spans="1:24" ht="10.5" customHeight="1">
      <c r="A42"/>
      <c r="B42"/>
      <c r="C42"/>
      <c r="D42"/>
      <c r="E42"/>
      <c r="F42"/>
      <c r="G42"/>
      <c r="H42"/>
      <c r="I42"/>
      <c r="J42"/>
      <c r="K42"/>
      <c r="L42" s="1240" t="s">
        <v>571</v>
      </c>
      <c r="M42" s="1217"/>
      <c r="N42" s="1217"/>
      <c r="O42" s="1222"/>
      <c r="P42" s="1227" t="s">
        <v>572</v>
      </c>
      <c r="Q42" s="1217"/>
      <c r="R42" s="1217"/>
      <c r="S42" s="1217"/>
      <c r="T42" s="1217"/>
      <c r="U42" s="1217"/>
      <c r="V42" s="1217"/>
      <c r="W42" s="1217"/>
      <c r="X42" s="1217"/>
    </row>
    <row r="43" spans="1:24" ht="10.5" customHeight="1">
      <c r="A43"/>
      <c r="B43"/>
      <c r="C43"/>
      <c r="D43"/>
      <c r="E43"/>
      <c r="F43"/>
      <c r="G43"/>
      <c r="H43"/>
      <c r="I43"/>
      <c r="J43"/>
      <c r="K43"/>
      <c r="L43" s="1213"/>
      <c r="M43" s="1213"/>
      <c r="N43" s="1213"/>
      <c r="O43" s="1224"/>
      <c r="P43" s="1218"/>
      <c r="Q43" s="1219"/>
      <c r="R43" s="1219"/>
      <c r="S43" s="1219"/>
      <c r="T43" s="1219"/>
      <c r="U43" s="1219"/>
      <c r="V43" s="1219"/>
      <c r="W43" s="1219"/>
      <c r="X43" s="1219"/>
    </row>
    <row r="44" spans="1:24" ht="10.5" customHeight="1">
      <c r="A44"/>
      <c r="B44"/>
      <c r="C44"/>
      <c r="D44"/>
      <c r="E44"/>
      <c r="F44"/>
      <c r="G44"/>
      <c r="H44"/>
      <c r="I44"/>
      <c r="J44"/>
      <c r="K44"/>
      <c r="L44" s="1213"/>
      <c r="M44" s="1213"/>
      <c r="N44" s="1213"/>
      <c r="O44" s="1224"/>
      <c r="P44" s="1220" t="s">
        <v>405</v>
      </c>
      <c r="Q44" s="1227" t="s">
        <v>444</v>
      </c>
      <c r="R44" s="1217"/>
      <c r="S44" s="1217"/>
      <c r="T44" s="1217"/>
      <c r="U44" s="1217"/>
      <c r="V44" s="1217"/>
      <c r="W44" s="1217"/>
      <c r="X44" s="1217"/>
    </row>
    <row r="45" spans="1:24" ht="10.5" customHeight="1">
      <c r="A45"/>
      <c r="B45"/>
      <c r="C45"/>
      <c r="D45"/>
      <c r="E45"/>
      <c r="F45"/>
      <c r="G45"/>
      <c r="H45"/>
      <c r="I45"/>
      <c r="J45"/>
      <c r="K45"/>
      <c r="L45" s="1213"/>
      <c r="M45" s="1213"/>
      <c r="N45" s="1213"/>
      <c r="O45" s="1224"/>
      <c r="P45" s="1226"/>
      <c r="Q45" s="1218"/>
      <c r="R45" s="1219"/>
      <c r="S45" s="1219"/>
      <c r="T45" s="1219"/>
      <c r="U45" s="1219"/>
      <c r="V45" s="1219"/>
      <c r="W45" s="1219"/>
      <c r="X45" s="1219"/>
    </row>
    <row r="46" spans="1:24" ht="10.5" customHeight="1">
      <c r="A46"/>
      <c r="B46"/>
      <c r="C46"/>
      <c r="D46"/>
      <c r="E46"/>
      <c r="F46"/>
      <c r="G46"/>
      <c r="H46"/>
      <c r="I46"/>
      <c r="J46"/>
      <c r="K46"/>
      <c r="L46" s="1213"/>
      <c r="M46" s="1213"/>
      <c r="N46" s="1213"/>
      <c r="O46" s="1224"/>
      <c r="P46" s="1226"/>
      <c r="Q46" s="1220">
        <v>1</v>
      </c>
      <c r="R46" s="1220">
        <v>2</v>
      </c>
      <c r="S46" s="1220">
        <v>3</v>
      </c>
      <c r="T46" s="1220">
        <v>4</v>
      </c>
      <c r="U46" s="1220">
        <v>5</v>
      </c>
      <c r="V46" s="1220">
        <v>6</v>
      </c>
      <c r="W46" s="1220">
        <v>7</v>
      </c>
      <c r="X46" s="1227">
        <v>8</v>
      </c>
    </row>
    <row r="47" spans="1:24" ht="10.5" customHeight="1">
      <c r="A47"/>
      <c r="B47"/>
      <c r="C47"/>
      <c r="D47"/>
      <c r="E47"/>
      <c r="F47"/>
      <c r="G47"/>
      <c r="H47"/>
      <c r="I47"/>
      <c r="J47"/>
      <c r="K47"/>
      <c r="L47" s="1213"/>
      <c r="M47" s="1213"/>
      <c r="N47" s="1213"/>
      <c r="O47" s="1224"/>
      <c r="P47" s="1226"/>
      <c r="Q47" s="1226"/>
      <c r="R47" s="1226"/>
      <c r="S47" s="1226"/>
      <c r="T47" s="1226"/>
      <c r="U47" s="1226"/>
      <c r="V47" s="1226"/>
      <c r="W47" s="1226"/>
      <c r="X47" s="1248"/>
    </row>
    <row r="48" spans="1:24" ht="10.5" customHeight="1">
      <c r="A48"/>
      <c r="B48"/>
      <c r="C48"/>
      <c r="D48"/>
      <c r="E48"/>
      <c r="F48"/>
      <c r="G48"/>
      <c r="H48"/>
      <c r="I48"/>
      <c r="J48"/>
      <c r="K48"/>
      <c r="L48" s="1219"/>
      <c r="M48" s="1219"/>
      <c r="N48" s="1219"/>
      <c r="O48" s="1225"/>
      <c r="P48" s="1221"/>
      <c r="Q48" s="1221"/>
      <c r="R48" s="1221"/>
      <c r="S48" s="1221"/>
      <c r="T48" s="1221"/>
      <c r="U48" s="1221"/>
      <c r="V48" s="1221"/>
      <c r="W48" s="1221"/>
      <c r="X48" s="1218"/>
    </row>
    <row r="49" spans="1:24" ht="6" customHeight="1">
      <c r="A49"/>
      <c r="B49"/>
      <c r="C49"/>
      <c r="D49"/>
      <c r="E49"/>
      <c r="F49"/>
      <c r="G49"/>
      <c r="H49"/>
      <c r="I49"/>
      <c r="J49"/>
      <c r="K49"/>
      <c r="L49" s="4"/>
      <c r="M49" s="4"/>
      <c r="N49" s="4"/>
      <c r="O49" s="4"/>
      <c r="P49" s="4"/>
      <c r="Q49" s="4"/>
      <c r="R49" s="4"/>
      <c r="S49" s="4"/>
      <c r="T49" s="4"/>
      <c r="U49" s="4"/>
      <c r="V49" s="4"/>
      <c r="W49" s="4"/>
      <c r="X49" s="4"/>
    </row>
    <row r="50" spans="1:24" ht="12" customHeight="1">
      <c r="A50"/>
      <c r="B50"/>
      <c r="C50"/>
      <c r="D50"/>
      <c r="E50"/>
      <c r="F50"/>
      <c r="G50"/>
      <c r="H50"/>
      <c r="I50"/>
      <c r="J50"/>
      <c r="K50"/>
      <c r="L50" s="7" t="s">
        <v>573</v>
      </c>
      <c r="M50" s="7"/>
      <c r="N50" s="8"/>
      <c r="O50" s="8"/>
      <c r="P50" s="8"/>
      <c r="Q50" s="7"/>
      <c r="R50" s="8"/>
      <c r="S50" s="8"/>
      <c r="T50" s="8"/>
      <c r="U50" s="8"/>
      <c r="V50" s="3"/>
      <c r="W50" s="3"/>
      <c r="X50" s="3"/>
    </row>
    <row r="51" spans="1:24" ht="8.25" customHeight="1">
      <c r="A51"/>
      <c r="B51"/>
      <c r="C51"/>
      <c r="D51"/>
      <c r="E51"/>
      <c r="F51"/>
      <c r="G51"/>
      <c r="H51"/>
      <c r="I51"/>
      <c r="J51"/>
      <c r="K51"/>
      <c r="L51" s="7"/>
      <c r="M51" s="7"/>
      <c r="N51" s="8"/>
      <c r="O51" s="8"/>
      <c r="P51" s="8"/>
      <c r="Q51" s="7"/>
      <c r="R51" s="8"/>
      <c r="S51" s="8"/>
      <c r="T51" s="8"/>
      <c r="U51" s="8"/>
      <c r="V51" s="3"/>
      <c r="W51" s="3"/>
      <c r="X51" s="3"/>
    </row>
    <row r="52" spans="1:24" ht="11.25">
      <c r="A52"/>
      <c r="B52"/>
      <c r="C52"/>
      <c r="D52"/>
      <c r="E52"/>
      <c r="F52"/>
      <c r="G52"/>
      <c r="H52"/>
      <c r="I52"/>
      <c r="J52"/>
      <c r="K52"/>
      <c r="L52" s="1236" t="s">
        <v>574</v>
      </c>
      <c r="M52" s="1237"/>
      <c r="N52" s="1237"/>
      <c r="O52" s="9"/>
      <c r="P52" s="294">
        <f>SUM(Q52:X52)</f>
        <v>2810</v>
      </c>
      <c r="Q52" s="282">
        <v>366</v>
      </c>
      <c r="R52" s="282">
        <v>315</v>
      </c>
      <c r="S52" s="282">
        <v>190</v>
      </c>
      <c r="T52" s="282">
        <v>134</v>
      </c>
      <c r="U52" s="282">
        <v>412</v>
      </c>
      <c r="V52" s="282">
        <v>358</v>
      </c>
      <c r="W52" s="282">
        <v>468</v>
      </c>
      <c r="X52" s="282">
        <v>567</v>
      </c>
    </row>
    <row r="53" spans="1:24" ht="11.25">
      <c r="A53"/>
      <c r="B53"/>
      <c r="C53"/>
      <c r="D53"/>
      <c r="E53"/>
      <c r="F53"/>
      <c r="G53"/>
      <c r="H53"/>
      <c r="I53"/>
      <c r="J53"/>
      <c r="K53"/>
      <c r="L53" s="1236" t="s">
        <v>575</v>
      </c>
      <c r="M53" s="1237"/>
      <c r="N53" s="1237"/>
      <c r="O53" s="9"/>
      <c r="P53" s="294">
        <f>SUM(Q53:X53)</f>
        <v>1806</v>
      </c>
      <c r="Q53" s="282">
        <v>333</v>
      </c>
      <c r="R53" s="282">
        <v>318</v>
      </c>
      <c r="S53" s="282">
        <v>159</v>
      </c>
      <c r="T53" s="282">
        <v>118</v>
      </c>
      <c r="U53" s="282">
        <v>125</v>
      </c>
      <c r="V53" s="282">
        <v>154</v>
      </c>
      <c r="W53" s="282">
        <v>258</v>
      </c>
      <c r="X53" s="282">
        <v>341</v>
      </c>
    </row>
    <row r="54" spans="1:24" ht="6" customHeight="1">
      <c r="A54"/>
      <c r="B54"/>
      <c r="C54"/>
      <c r="D54"/>
      <c r="E54"/>
      <c r="F54"/>
      <c r="G54"/>
      <c r="H54"/>
      <c r="I54"/>
      <c r="J54"/>
      <c r="K54"/>
      <c r="L54" s="283"/>
      <c r="M54" s="283"/>
      <c r="N54" s="295"/>
      <c r="O54" s="9"/>
      <c r="P54" s="296"/>
      <c r="Q54" s="296"/>
      <c r="R54" s="296"/>
      <c r="S54" s="296"/>
      <c r="T54" s="296"/>
      <c r="U54" s="296"/>
      <c r="V54" s="296"/>
      <c r="W54" s="296"/>
      <c r="X54" s="296"/>
    </row>
    <row r="55" spans="1:24" ht="12" customHeight="1">
      <c r="A55"/>
      <c r="B55"/>
      <c r="C55"/>
      <c r="D55"/>
      <c r="E55"/>
      <c r="F55"/>
      <c r="G55"/>
      <c r="H55"/>
      <c r="I55"/>
      <c r="J55"/>
      <c r="K55"/>
      <c r="L55" s="2"/>
      <c r="M55" s="2"/>
      <c r="N55" s="297" t="s">
        <v>523</v>
      </c>
      <c r="O55" s="9"/>
      <c r="P55" s="298">
        <f aca="true" t="shared" si="0" ref="P55:X55">SUM(P52:P53)</f>
        <v>4616</v>
      </c>
      <c r="Q55" s="298">
        <f t="shared" si="0"/>
        <v>699</v>
      </c>
      <c r="R55" s="298">
        <f t="shared" si="0"/>
        <v>633</v>
      </c>
      <c r="S55" s="298">
        <f t="shared" si="0"/>
        <v>349</v>
      </c>
      <c r="T55" s="298">
        <f t="shared" si="0"/>
        <v>252</v>
      </c>
      <c r="U55" s="298">
        <f t="shared" si="0"/>
        <v>537</v>
      </c>
      <c r="V55" s="298">
        <f t="shared" si="0"/>
        <v>512</v>
      </c>
      <c r="W55" s="298">
        <f t="shared" si="0"/>
        <v>726</v>
      </c>
      <c r="X55" s="298">
        <f t="shared" si="0"/>
        <v>908</v>
      </c>
    </row>
    <row r="56" spans="1:24" ht="8.25" customHeight="1">
      <c r="A56"/>
      <c r="B56"/>
      <c r="C56"/>
      <c r="D56"/>
      <c r="E56"/>
      <c r="F56"/>
      <c r="G56"/>
      <c r="H56"/>
      <c r="I56"/>
      <c r="J56"/>
      <c r="K56"/>
      <c r="L56" s="2"/>
      <c r="M56" s="2"/>
      <c r="N56" s="297"/>
      <c r="O56" s="9"/>
      <c r="P56" s="9"/>
      <c r="Q56" s="9"/>
      <c r="R56" s="9"/>
      <c r="S56" s="9"/>
      <c r="T56" s="9"/>
      <c r="U56" s="9"/>
      <c r="V56" s="9"/>
      <c r="W56" s="9"/>
      <c r="X56" s="9"/>
    </row>
    <row r="57" spans="1:24" ht="12" customHeight="1">
      <c r="A57"/>
      <c r="B57"/>
      <c r="C57"/>
      <c r="D57"/>
      <c r="E57"/>
      <c r="F57"/>
      <c r="G57"/>
      <c r="H57"/>
      <c r="I57"/>
      <c r="J57"/>
      <c r="K57"/>
      <c r="L57" s="7" t="s">
        <v>576</v>
      </c>
      <c r="M57" s="7"/>
      <c r="N57" s="8"/>
      <c r="O57" s="8"/>
      <c r="P57" s="8"/>
      <c r="Q57" s="8"/>
      <c r="R57" s="8"/>
      <c r="S57" s="8"/>
      <c r="T57" s="8"/>
      <c r="U57" s="8"/>
      <c r="V57" s="8"/>
      <c r="W57" s="8"/>
      <c r="X57" s="8"/>
    </row>
    <row r="58" spans="1:24" ht="8.25" customHeight="1">
      <c r="A58"/>
      <c r="B58"/>
      <c r="C58"/>
      <c r="D58"/>
      <c r="E58"/>
      <c r="F58"/>
      <c r="G58"/>
      <c r="H58"/>
      <c r="I58"/>
      <c r="J58"/>
      <c r="K58"/>
      <c r="L58" s="7"/>
      <c r="M58" s="7"/>
      <c r="N58" s="8"/>
      <c r="O58" s="8"/>
      <c r="P58" s="8"/>
      <c r="Q58" s="8"/>
      <c r="R58" s="8"/>
      <c r="S58" s="8"/>
      <c r="T58" s="8"/>
      <c r="U58" s="8"/>
      <c r="V58" s="8"/>
      <c r="W58" s="8"/>
      <c r="X58" s="8"/>
    </row>
    <row r="59" spans="1:24" ht="11.25">
      <c r="A59"/>
      <c r="B59"/>
      <c r="C59"/>
      <c r="D59"/>
      <c r="E59"/>
      <c r="F59"/>
      <c r="G59"/>
      <c r="H59"/>
      <c r="I59"/>
      <c r="J59"/>
      <c r="K59"/>
      <c r="L59" s="1236" t="s">
        <v>574</v>
      </c>
      <c r="M59" s="1237"/>
      <c r="N59" s="1237"/>
      <c r="O59" s="9"/>
      <c r="P59" s="294">
        <f>SUM(Q59:X59)</f>
        <v>65</v>
      </c>
      <c r="Q59" s="282">
        <v>3</v>
      </c>
      <c r="R59" s="282">
        <v>9</v>
      </c>
      <c r="S59" s="282">
        <v>19</v>
      </c>
      <c r="T59" s="282">
        <v>5</v>
      </c>
      <c r="U59" s="282">
        <v>3</v>
      </c>
      <c r="V59" s="282">
        <v>4</v>
      </c>
      <c r="W59" s="282">
        <v>10</v>
      </c>
      <c r="X59" s="282">
        <v>12</v>
      </c>
    </row>
    <row r="60" spans="1:24" ht="11.25">
      <c r="A60"/>
      <c r="B60"/>
      <c r="C60"/>
      <c r="D60"/>
      <c r="E60"/>
      <c r="F60"/>
      <c r="G60"/>
      <c r="H60"/>
      <c r="I60"/>
      <c r="J60"/>
      <c r="K60"/>
      <c r="L60" s="1236" t="s">
        <v>575</v>
      </c>
      <c r="M60" s="1237"/>
      <c r="N60" s="1237"/>
      <c r="O60" s="9"/>
      <c r="P60" s="294">
        <f>SUM(Q60:X60)</f>
        <v>68</v>
      </c>
      <c r="Q60" s="282">
        <v>11</v>
      </c>
      <c r="R60" s="282">
        <v>10</v>
      </c>
      <c r="S60" s="282">
        <v>16</v>
      </c>
      <c r="T60" s="282">
        <v>7</v>
      </c>
      <c r="U60" s="282">
        <v>1</v>
      </c>
      <c r="V60" s="282">
        <v>1</v>
      </c>
      <c r="W60" s="282">
        <v>14</v>
      </c>
      <c r="X60" s="282">
        <v>8</v>
      </c>
    </row>
    <row r="61" spans="1:24" ht="6" customHeight="1">
      <c r="A61"/>
      <c r="B61"/>
      <c r="C61"/>
      <c r="D61"/>
      <c r="E61"/>
      <c r="F61"/>
      <c r="G61"/>
      <c r="H61"/>
      <c r="I61"/>
      <c r="J61"/>
      <c r="K61"/>
      <c r="L61" s="283"/>
      <c r="M61" s="283"/>
      <c r="N61" s="295"/>
      <c r="O61" s="9"/>
      <c r="P61" s="296"/>
      <c r="Q61" s="296"/>
      <c r="R61" s="296"/>
      <c r="S61" s="296"/>
      <c r="T61" s="296"/>
      <c r="U61" s="296"/>
      <c r="V61" s="296"/>
      <c r="W61" s="296"/>
      <c r="X61" s="296"/>
    </row>
    <row r="62" spans="1:24" ht="12" customHeight="1">
      <c r="A62"/>
      <c r="B62"/>
      <c r="C62"/>
      <c r="D62"/>
      <c r="E62"/>
      <c r="F62"/>
      <c r="G62"/>
      <c r="H62"/>
      <c r="I62"/>
      <c r="J62"/>
      <c r="K62"/>
      <c r="L62" s="2"/>
      <c r="M62" s="2"/>
      <c r="N62" s="297" t="s">
        <v>523</v>
      </c>
      <c r="O62" s="9"/>
      <c r="P62" s="298">
        <f aca="true" t="shared" si="1" ref="P62:X62">SUM(P59:P60)</f>
        <v>133</v>
      </c>
      <c r="Q62" s="298">
        <f t="shared" si="1"/>
        <v>14</v>
      </c>
      <c r="R62" s="298">
        <f t="shared" si="1"/>
        <v>19</v>
      </c>
      <c r="S62" s="298">
        <f t="shared" si="1"/>
        <v>35</v>
      </c>
      <c r="T62" s="298">
        <f t="shared" si="1"/>
        <v>12</v>
      </c>
      <c r="U62" s="298">
        <f t="shared" si="1"/>
        <v>4</v>
      </c>
      <c r="V62" s="298">
        <f t="shared" si="1"/>
        <v>5</v>
      </c>
      <c r="W62" s="298">
        <f t="shared" si="1"/>
        <v>24</v>
      </c>
      <c r="X62" s="298">
        <f t="shared" si="1"/>
        <v>20</v>
      </c>
    </row>
    <row r="63" spans="1:24" ht="8.25" customHeight="1">
      <c r="A63"/>
      <c r="B63"/>
      <c r="C63"/>
      <c r="D63"/>
      <c r="E63"/>
      <c r="F63"/>
      <c r="G63"/>
      <c r="H63"/>
      <c r="I63"/>
      <c r="J63"/>
      <c r="K63"/>
      <c r="L63" s="2"/>
      <c r="M63" s="2"/>
      <c r="N63" s="297"/>
      <c r="O63" s="9"/>
      <c r="P63" s="9"/>
      <c r="Q63" s="9"/>
      <c r="R63" s="9"/>
      <c r="S63" s="9"/>
      <c r="T63" s="9"/>
      <c r="U63" s="9"/>
      <c r="V63" s="9"/>
      <c r="W63" s="9"/>
      <c r="X63" s="9"/>
    </row>
    <row r="64" spans="1:24" ht="12" customHeight="1">
      <c r="A64"/>
      <c r="B64"/>
      <c r="C64"/>
      <c r="D64"/>
      <c r="E64"/>
      <c r="F64"/>
      <c r="G64"/>
      <c r="H64"/>
      <c r="I64"/>
      <c r="J64"/>
      <c r="K64"/>
      <c r="L64" s="7" t="s">
        <v>577</v>
      </c>
      <c r="M64" s="7"/>
      <c r="N64" s="8"/>
      <c r="O64" s="8"/>
      <c r="P64" s="8"/>
      <c r="Q64" s="8"/>
      <c r="R64" s="8"/>
      <c r="S64" s="8"/>
      <c r="T64" s="8"/>
      <c r="U64" s="8"/>
      <c r="V64" s="8"/>
      <c r="W64" s="8"/>
      <c r="X64" s="8"/>
    </row>
    <row r="65" spans="1:24" ht="8.25" customHeight="1">
      <c r="A65"/>
      <c r="B65"/>
      <c r="C65"/>
      <c r="D65"/>
      <c r="E65"/>
      <c r="F65"/>
      <c r="G65"/>
      <c r="H65"/>
      <c r="I65"/>
      <c r="J65"/>
      <c r="K65"/>
      <c r="L65" s="7"/>
      <c r="M65" s="7"/>
      <c r="N65" s="8"/>
      <c r="O65" s="8"/>
      <c r="P65" s="8"/>
      <c r="Q65" s="8"/>
      <c r="R65" s="8"/>
      <c r="S65" s="8"/>
      <c r="T65" s="8"/>
      <c r="U65" s="8"/>
      <c r="V65" s="8"/>
      <c r="W65" s="8"/>
      <c r="X65" s="8"/>
    </row>
    <row r="66" spans="1:24" ht="11.25">
      <c r="A66"/>
      <c r="B66"/>
      <c r="C66"/>
      <c r="D66"/>
      <c r="E66"/>
      <c r="F66"/>
      <c r="G66"/>
      <c r="H66"/>
      <c r="I66"/>
      <c r="J66"/>
      <c r="K66"/>
      <c r="L66" s="281" t="s">
        <v>574</v>
      </c>
      <c r="M66" s="10"/>
      <c r="N66" s="299" t="s">
        <v>382</v>
      </c>
      <c r="O66" s="9"/>
      <c r="P66" s="294">
        <f>SUM(Q66:X66)</f>
        <v>2875</v>
      </c>
      <c r="Q66" s="282">
        <f aca="true" t="shared" si="2" ref="Q66:X66">SUM(Q52,Q59)</f>
        <v>369</v>
      </c>
      <c r="R66" s="282">
        <f t="shared" si="2"/>
        <v>324</v>
      </c>
      <c r="S66" s="282">
        <f t="shared" si="2"/>
        <v>209</v>
      </c>
      <c r="T66" s="282">
        <f t="shared" si="2"/>
        <v>139</v>
      </c>
      <c r="U66" s="282">
        <f t="shared" si="2"/>
        <v>415</v>
      </c>
      <c r="V66" s="282">
        <f t="shared" si="2"/>
        <v>362</v>
      </c>
      <c r="W66" s="282">
        <f t="shared" si="2"/>
        <v>478</v>
      </c>
      <c r="X66" s="282">
        <f t="shared" si="2"/>
        <v>579</v>
      </c>
    </row>
    <row r="67" spans="1:24" ht="11.25">
      <c r="A67"/>
      <c r="B67"/>
      <c r="C67"/>
      <c r="D67"/>
      <c r="E67"/>
      <c r="F67"/>
      <c r="G67"/>
      <c r="H67"/>
      <c r="I67"/>
      <c r="J67"/>
      <c r="K67"/>
      <c r="L67" s="2"/>
      <c r="M67" s="2"/>
      <c r="N67" s="299" t="s">
        <v>383</v>
      </c>
      <c r="O67" s="9"/>
      <c r="P67" s="300">
        <v>0.9</v>
      </c>
      <c r="Q67" s="301">
        <v>0.7</v>
      </c>
      <c r="R67" s="301">
        <v>0.6</v>
      </c>
      <c r="S67" s="301">
        <v>0.3</v>
      </c>
      <c r="T67" s="301">
        <v>0.2</v>
      </c>
      <c r="U67" s="301">
        <v>1.7</v>
      </c>
      <c r="V67" s="301">
        <v>1.6</v>
      </c>
      <c r="W67" s="301">
        <v>2</v>
      </c>
      <c r="X67" s="301">
        <v>2.6</v>
      </c>
    </row>
    <row r="68" spans="1:24" ht="6" customHeight="1">
      <c r="A68"/>
      <c r="B68"/>
      <c r="C68"/>
      <c r="D68"/>
      <c r="E68"/>
      <c r="F68"/>
      <c r="G68"/>
      <c r="H68"/>
      <c r="I68"/>
      <c r="J68"/>
      <c r="K68"/>
      <c r="L68" s="2"/>
      <c r="M68" s="2"/>
      <c r="N68" s="299"/>
      <c r="O68" s="9"/>
      <c r="P68" s="6"/>
      <c r="Q68" s="6"/>
      <c r="R68" s="6"/>
      <c r="S68" s="6"/>
      <c r="T68" s="6"/>
      <c r="U68" s="6"/>
      <c r="V68" s="6"/>
      <c r="W68" s="6"/>
      <c r="X68" s="6"/>
    </row>
    <row r="69" spans="1:24" ht="11.25">
      <c r="A69"/>
      <c r="B69"/>
      <c r="C69"/>
      <c r="D69"/>
      <c r="E69"/>
      <c r="F69"/>
      <c r="G69"/>
      <c r="H69"/>
      <c r="I69"/>
      <c r="J69"/>
      <c r="K69"/>
      <c r="L69" s="281" t="s">
        <v>575</v>
      </c>
      <c r="M69" s="10"/>
      <c r="N69" s="299" t="s">
        <v>382</v>
      </c>
      <c r="O69" s="9"/>
      <c r="P69" s="294">
        <f>SUM(Q69:X69)</f>
        <v>1874</v>
      </c>
      <c r="Q69" s="282">
        <f aca="true" t="shared" si="3" ref="Q69:X69">SUM(Q53,Q60)</f>
        <v>344</v>
      </c>
      <c r="R69" s="282">
        <f t="shared" si="3"/>
        <v>328</v>
      </c>
      <c r="S69" s="282">
        <f t="shared" si="3"/>
        <v>175</v>
      </c>
      <c r="T69" s="282">
        <f t="shared" si="3"/>
        <v>125</v>
      </c>
      <c r="U69" s="282">
        <f t="shared" si="3"/>
        <v>126</v>
      </c>
      <c r="V69" s="282">
        <f t="shared" si="3"/>
        <v>155</v>
      </c>
      <c r="W69" s="282">
        <f t="shared" si="3"/>
        <v>272</v>
      </c>
      <c r="X69" s="282">
        <f t="shared" si="3"/>
        <v>349</v>
      </c>
    </row>
    <row r="70" spans="1:24" ht="11.25">
      <c r="A70"/>
      <c r="B70"/>
      <c r="C70"/>
      <c r="D70"/>
      <c r="E70"/>
      <c r="F70"/>
      <c r="G70"/>
      <c r="H70"/>
      <c r="I70"/>
      <c r="J70"/>
      <c r="K70"/>
      <c r="L70" s="2"/>
      <c r="M70" s="2"/>
      <c r="N70" s="299" t="s">
        <v>383</v>
      </c>
      <c r="O70" s="9"/>
      <c r="P70" s="300">
        <v>0.6</v>
      </c>
      <c r="Q70" s="301">
        <v>0.6</v>
      </c>
      <c r="R70" s="301">
        <v>0.6</v>
      </c>
      <c r="S70" s="301">
        <v>0.3</v>
      </c>
      <c r="T70" s="301">
        <v>0.2</v>
      </c>
      <c r="U70" s="301">
        <v>0.6</v>
      </c>
      <c r="V70" s="301">
        <v>0.8</v>
      </c>
      <c r="W70" s="301">
        <v>1.4</v>
      </c>
      <c r="X70" s="301">
        <v>1.9</v>
      </c>
    </row>
    <row r="71" spans="1:24" ht="6" customHeight="1">
      <c r="A71"/>
      <c r="B71"/>
      <c r="C71"/>
      <c r="D71"/>
      <c r="E71"/>
      <c r="F71"/>
      <c r="G71"/>
      <c r="H71"/>
      <c r="I71"/>
      <c r="J71"/>
      <c r="K71"/>
      <c r="L71" s="2"/>
      <c r="M71" s="2"/>
      <c r="N71" s="299"/>
      <c r="O71" s="9"/>
      <c r="P71" s="6"/>
      <c r="Q71" s="6"/>
      <c r="R71" s="6"/>
      <c r="S71" s="6"/>
      <c r="T71" s="6"/>
      <c r="U71" s="6"/>
      <c r="V71" s="6"/>
      <c r="W71" s="6"/>
      <c r="X71" s="6"/>
    </row>
    <row r="72" spans="1:24" ht="12" customHeight="1">
      <c r="A72"/>
      <c r="B72"/>
      <c r="C72"/>
      <c r="D72"/>
      <c r="E72"/>
      <c r="F72"/>
      <c r="G72"/>
      <c r="H72"/>
      <c r="I72"/>
      <c r="J72"/>
      <c r="K72"/>
      <c r="L72" s="302" t="s">
        <v>578</v>
      </c>
      <c r="M72" s="12"/>
      <c r="N72" s="297" t="s">
        <v>382</v>
      </c>
      <c r="O72" s="9"/>
      <c r="P72" s="303">
        <f aca="true" t="shared" si="4" ref="P72:X72">SUM(P66,P69)</f>
        <v>4749</v>
      </c>
      <c r="Q72" s="303">
        <f t="shared" si="4"/>
        <v>713</v>
      </c>
      <c r="R72" s="303">
        <f t="shared" si="4"/>
        <v>652</v>
      </c>
      <c r="S72" s="303">
        <f t="shared" si="4"/>
        <v>384</v>
      </c>
      <c r="T72" s="303">
        <f t="shared" si="4"/>
        <v>264</v>
      </c>
      <c r="U72" s="303">
        <f t="shared" si="4"/>
        <v>541</v>
      </c>
      <c r="V72" s="303">
        <f t="shared" si="4"/>
        <v>517</v>
      </c>
      <c r="W72" s="303">
        <f t="shared" si="4"/>
        <v>750</v>
      </c>
      <c r="X72" s="303">
        <f t="shared" si="4"/>
        <v>928</v>
      </c>
    </row>
    <row r="73" spans="1:24" ht="12.75" customHeight="1">
      <c r="A73"/>
      <c r="B73"/>
      <c r="C73"/>
      <c r="D73"/>
      <c r="E73"/>
      <c r="F73"/>
      <c r="G73"/>
      <c r="H73"/>
      <c r="I73"/>
      <c r="J73"/>
      <c r="K73"/>
      <c r="L73" s="2"/>
      <c r="M73" s="2"/>
      <c r="N73" s="304" t="s">
        <v>383</v>
      </c>
      <c r="O73" s="9"/>
      <c r="P73" s="305">
        <v>0.7</v>
      </c>
      <c r="Q73" s="305">
        <v>0.6</v>
      </c>
      <c r="R73" s="305">
        <v>0.6</v>
      </c>
      <c r="S73" s="305">
        <v>0.3</v>
      </c>
      <c r="T73" s="305">
        <v>0.2</v>
      </c>
      <c r="U73" s="305">
        <v>1.2</v>
      </c>
      <c r="V73" s="305">
        <v>1.3</v>
      </c>
      <c r="W73" s="305">
        <v>1.8</v>
      </c>
      <c r="X73" s="305">
        <v>2.3</v>
      </c>
    </row>
    <row r="74" spans="1:24" ht="6" customHeight="1">
      <c r="A74"/>
      <c r="B74"/>
      <c r="C74"/>
      <c r="D74"/>
      <c r="E74"/>
      <c r="F74"/>
      <c r="G74"/>
      <c r="H74"/>
      <c r="I74"/>
      <c r="J74"/>
      <c r="K74"/>
      <c r="L74" s="2"/>
      <c r="M74" s="2"/>
      <c r="N74" s="299"/>
      <c r="O74" s="9"/>
      <c r="P74" s="6"/>
      <c r="Q74" s="6"/>
      <c r="R74" s="6"/>
      <c r="S74" s="6"/>
      <c r="T74" s="6"/>
      <c r="U74" s="6"/>
      <c r="V74" s="6"/>
      <c r="W74" s="6"/>
      <c r="X74" s="6"/>
    </row>
    <row r="75" spans="1:24" ht="11.25">
      <c r="A75"/>
      <c r="B75"/>
      <c r="C75"/>
      <c r="D75"/>
      <c r="E75"/>
      <c r="F75"/>
      <c r="G75"/>
      <c r="H75"/>
      <c r="I75"/>
      <c r="J75"/>
      <c r="K75"/>
      <c r="L75" s="243" t="s">
        <v>579</v>
      </c>
      <c r="M75" s="10"/>
      <c r="N75" s="45" t="s">
        <v>382</v>
      </c>
      <c r="O75" s="9"/>
      <c r="P75" s="294">
        <f>SUM(Q75:X75)</f>
        <v>1491</v>
      </c>
      <c r="Q75" s="282">
        <v>229</v>
      </c>
      <c r="R75" s="282">
        <v>159</v>
      </c>
      <c r="S75" s="282">
        <v>122</v>
      </c>
      <c r="T75" s="282">
        <v>108</v>
      </c>
      <c r="U75" s="282">
        <v>209</v>
      </c>
      <c r="V75" s="282">
        <v>172</v>
      </c>
      <c r="W75" s="282">
        <v>231</v>
      </c>
      <c r="X75" s="282">
        <v>261</v>
      </c>
    </row>
    <row r="76" spans="1:24" ht="11.25">
      <c r="A76"/>
      <c r="B76"/>
      <c r="C76"/>
      <c r="D76"/>
      <c r="E76"/>
      <c r="F76"/>
      <c r="G76"/>
      <c r="H76"/>
      <c r="I76"/>
      <c r="J76"/>
      <c r="K76"/>
      <c r="L76" s="2"/>
      <c r="M76" s="2"/>
      <c r="N76" s="45" t="s">
        <v>383</v>
      </c>
      <c r="O76" s="9"/>
      <c r="P76" s="300">
        <v>2.7</v>
      </c>
      <c r="Q76" s="301">
        <v>3.7</v>
      </c>
      <c r="R76" s="301">
        <v>2.4</v>
      </c>
      <c r="S76" s="301">
        <v>1.7</v>
      </c>
      <c r="T76" s="301">
        <v>1.2</v>
      </c>
      <c r="U76" s="301">
        <v>3.1</v>
      </c>
      <c r="V76" s="301">
        <v>2.6</v>
      </c>
      <c r="W76" s="301">
        <v>3.4</v>
      </c>
      <c r="X76" s="301">
        <v>4.1</v>
      </c>
    </row>
    <row r="77" spans="1:24" ht="11.25">
      <c r="A77"/>
      <c r="B77"/>
      <c r="C77"/>
      <c r="D77"/>
      <c r="E77"/>
      <c r="F77"/>
      <c r="G77"/>
      <c r="H77"/>
      <c r="I77"/>
      <c r="J77"/>
      <c r="K77"/>
      <c r="O77" s="265"/>
      <c r="P77" s="265"/>
      <c r="Q77" s="265"/>
      <c r="R77" s="265"/>
      <c r="S77" s="265"/>
      <c r="T77" s="265"/>
      <c r="U77" s="265"/>
      <c r="V77" s="265"/>
      <c r="W77" s="265"/>
      <c r="X77" s="265"/>
    </row>
    <row r="78" spans="1:11" ht="11.25">
      <c r="A78"/>
      <c r="B78"/>
      <c r="C78"/>
      <c r="D78"/>
      <c r="E78"/>
      <c r="F78"/>
      <c r="G78"/>
      <c r="H78"/>
      <c r="I78"/>
      <c r="J78"/>
      <c r="K78"/>
    </row>
    <row r="79" spans="1:12" ht="11.25">
      <c r="A79"/>
      <c r="B79"/>
      <c r="C79"/>
      <c r="D79"/>
      <c r="E79"/>
      <c r="F79"/>
      <c r="G79"/>
      <c r="H79"/>
      <c r="I79"/>
      <c r="J79"/>
      <c r="K79"/>
      <c r="L79"/>
    </row>
    <row r="80" spans="1:12" ht="11.25">
      <c r="A80"/>
      <c r="B80"/>
      <c r="C80"/>
      <c r="D80"/>
      <c r="E80"/>
      <c r="F80"/>
      <c r="G80"/>
      <c r="H80"/>
      <c r="I80"/>
      <c r="J80"/>
      <c r="K80"/>
      <c r="L80"/>
    </row>
    <row r="81" spans="1:12" ht="11.25">
      <c r="A81"/>
      <c r="B81"/>
      <c r="C81"/>
      <c r="D81"/>
      <c r="E81"/>
      <c r="F81"/>
      <c r="G81"/>
      <c r="H81"/>
      <c r="I81"/>
      <c r="J81"/>
      <c r="K81"/>
      <c r="L81"/>
    </row>
    <row r="82" spans="1:12" ht="11.25">
      <c r="A82"/>
      <c r="B82"/>
      <c r="C82"/>
      <c r="D82"/>
      <c r="E82"/>
      <c r="F82"/>
      <c r="G82"/>
      <c r="H82"/>
      <c r="I82"/>
      <c r="J82"/>
      <c r="K82"/>
      <c r="L82"/>
    </row>
    <row r="83" spans="1:12" ht="11.25">
      <c r="A83"/>
      <c r="B83"/>
      <c r="C83"/>
      <c r="D83"/>
      <c r="E83"/>
      <c r="F83"/>
      <c r="G83"/>
      <c r="H83"/>
      <c r="I83"/>
      <c r="J83"/>
      <c r="K83"/>
      <c r="L83"/>
    </row>
    <row r="84" spans="1:12" ht="11.25">
      <c r="A84"/>
      <c r="B84"/>
      <c r="C84"/>
      <c r="D84"/>
      <c r="E84"/>
      <c r="F84"/>
      <c r="G84"/>
      <c r="H84"/>
      <c r="I84"/>
      <c r="J84"/>
      <c r="K84"/>
      <c r="L84"/>
    </row>
    <row r="85" spans="1:12" ht="11.25">
      <c r="A85"/>
      <c r="B85"/>
      <c r="C85"/>
      <c r="D85"/>
      <c r="E85"/>
      <c r="F85"/>
      <c r="G85"/>
      <c r="H85"/>
      <c r="I85"/>
      <c r="J85"/>
      <c r="K85"/>
      <c r="L85"/>
    </row>
    <row r="86" spans="1:12" ht="11.25">
      <c r="A86"/>
      <c r="B86"/>
      <c r="C86"/>
      <c r="D86"/>
      <c r="E86"/>
      <c r="F86"/>
      <c r="G86"/>
      <c r="H86"/>
      <c r="I86"/>
      <c r="J86"/>
      <c r="K86"/>
      <c r="L86"/>
    </row>
    <row r="87" spans="1:12" ht="11.25">
      <c r="A87"/>
      <c r="B87"/>
      <c r="C87"/>
      <c r="D87"/>
      <c r="E87"/>
      <c r="F87"/>
      <c r="G87"/>
      <c r="H87"/>
      <c r="I87"/>
      <c r="J87"/>
      <c r="K87"/>
      <c r="L87"/>
    </row>
    <row r="88" spans="1:12" ht="11.25">
      <c r="A88"/>
      <c r="B88"/>
      <c r="C88"/>
      <c r="D88"/>
      <c r="E88"/>
      <c r="F88"/>
      <c r="G88"/>
      <c r="H88"/>
      <c r="I88"/>
      <c r="J88"/>
      <c r="K88"/>
      <c r="L88"/>
    </row>
    <row r="89" spans="1:12" ht="11.25">
      <c r="A89"/>
      <c r="B89"/>
      <c r="C89"/>
      <c r="D89"/>
      <c r="E89"/>
      <c r="F89"/>
      <c r="G89"/>
      <c r="H89"/>
      <c r="I89"/>
      <c r="J89"/>
      <c r="K89"/>
      <c r="L89"/>
    </row>
    <row r="90" spans="1:12" ht="11.25">
      <c r="A90"/>
      <c r="B90"/>
      <c r="C90"/>
      <c r="D90"/>
      <c r="E90"/>
      <c r="F90"/>
      <c r="G90"/>
      <c r="H90"/>
      <c r="I90"/>
      <c r="J90"/>
      <c r="K90"/>
      <c r="L90"/>
    </row>
    <row r="91" spans="1:12" ht="11.25">
      <c r="A91"/>
      <c r="B91"/>
      <c r="C91"/>
      <c r="D91"/>
      <c r="E91"/>
      <c r="F91"/>
      <c r="G91"/>
      <c r="H91"/>
      <c r="I91"/>
      <c r="J91"/>
      <c r="K91"/>
      <c r="L91"/>
    </row>
    <row r="92" spans="1:12" ht="11.25">
      <c r="A92"/>
      <c r="B92"/>
      <c r="C92"/>
      <c r="D92"/>
      <c r="E92"/>
      <c r="F92"/>
      <c r="G92"/>
      <c r="H92"/>
      <c r="I92"/>
      <c r="J92"/>
      <c r="K92"/>
      <c r="L92"/>
    </row>
    <row r="93" spans="11:12" ht="11.25">
      <c r="K93"/>
      <c r="L93"/>
    </row>
    <row r="94" spans="11:12" ht="11.25">
      <c r="K94"/>
      <c r="L94"/>
    </row>
    <row r="95" spans="11:12" ht="11.25">
      <c r="K95"/>
      <c r="L95"/>
    </row>
    <row r="96" spans="11:12" ht="11.25">
      <c r="K96"/>
      <c r="L96"/>
    </row>
    <row r="97" spans="11:12" ht="11.25">
      <c r="K97"/>
      <c r="L97"/>
    </row>
    <row r="98" spans="11:12" ht="11.25">
      <c r="K98"/>
      <c r="L98"/>
    </row>
    <row r="99" spans="11:12" ht="11.25">
      <c r="K99"/>
      <c r="L99"/>
    </row>
    <row r="100" spans="11:12" ht="11.25">
      <c r="K100"/>
      <c r="L100"/>
    </row>
    <row r="101" spans="11:12" ht="11.25">
      <c r="K101"/>
      <c r="L101"/>
    </row>
    <row r="102" spans="11:12" ht="11.25">
      <c r="K102"/>
      <c r="L102"/>
    </row>
    <row r="103" spans="11:12" ht="11.25">
      <c r="K103"/>
      <c r="L103"/>
    </row>
    <row r="104" spans="11:12" ht="11.25">
      <c r="K104"/>
      <c r="L104"/>
    </row>
    <row r="105" spans="11:12" ht="11.25">
      <c r="K105"/>
      <c r="L105"/>
    </row>
    <row r="106" spans="11:12" ht="11.25">
      <c r="K106"/>
      <c r="L106"/>
    </row>
    <row r="107" spans="11:12" ht="11.25">
      <c r="K107"/>
      <c r="L107"/>
    </row>
  </sheetData>
  <sheetProtection/>
  <mergeCells count="31">
    <mergeCell ref="W46:W48"/>
    <mergeCell ref="X46:X48"/>
    <mergeCell ref="Q44:X45"/>
    <mergeCell ref="L42:N48"/>
    <mergeCell ref="O42:O48"/>
    <mergeCell ref="P42:X43"/>
    <mergeCell ref="P44:P48"/>
    <mergeCell ref="Q46:Q48"/>
    <mergeCell ref="R46:R48"/>
    <mergeCell ref="S46:S48"/>
    <mergeCell ref="U46:U48"/>
    <mergeCell ref="V46:V48"/>
    <mergeCell ref="D7:K7"/>
    <mergeCell ref="D9:K9"/>
    <mergeCell ref="A7:B9"/>
    <mergeCell ref="T46:T48"/>
    <mergeCell ref="A5:K5"/>
    <mergeCell ref="A4:K4"/>
    <mergeCell ref="A11:B11"/>
    <mergeCell ref="A12:B12"/>
    <mergeCell ref="A13:B13"/>
    <mergeCell ref="A14:B14"/>
    <mergeCell ref="A15:B15"/>
    <mergeCell ref="A16:B16"/>
    <mergeCell ref="A17:B17"/>
    <mergeCell ref="L60:N60"/>
    <mergeCell ref="A32:B32"/>
    <mergeCell ref="L52:N52"/>
    <mergeCell ref="L53:N53"/>
    <mergeCell ref="L59:N59"/>
    <mergeCell ref="A36:K38"/>
  </mergeCells>
  <printOptions/>
  <pageMargins left="0.5511811023622047" right="0.5511811023622047" top="0.5118110236220472" bottom="0.3937007874015748" header="0.5118110236220472" footer="0.5118110236220472"/>
  <pageSetup horizontalDpi="300" verticalDpi="300" orientation="portrait" paperSize="9"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2:AK80"/>
  <sheetViews>
    <sheetView workbookViewId="0" topLeftCell="A2">
      <selection activeCell="S24" sqref="S24"/>
    </sheetView>
  </sheetViews>
  <sheetFormatPr defaultColWidth="12" defaultRowHeight="11.25"/>
  <cols>
    <col min="1" max="1" width="2.83203125" style="306" customWidth="1"/>
    <col min="2" max="2" width="2.16015625" style="306" customWidth="1"/>
    <col min="3" max="5" width="13.33203125" style="306" customWidth="1"/>
    <col min="6" max="6" width="13.16015625" style="306" customWidth="1"/>
    <col min="7" max="7" width="1.0078125" style="306" customWidth="1"/>
    <col min="8" max="10" width="7.33203125" style="306" customWidth="1"/>
    <col min="11" max="13" width="6.83203125" style="306" customWidth="1"/>
    <col min="14" max="16" width="6.16015625" style="306" customWidth="1"/>
    <col min="17" max="37" width="13.33203125" style="307" customWidth="1"/>
    <col min="38" max="16384" width="13.33203125" style="306" customWidth="1"/>
  </cols>
  <sheetData>
    <row r="1" ht="2.25" customHeight="1" hidden="1"/>
    <row r="2" spans="1:16" ht="9.75" customHeight="1">
      <c r="A2" s="307"/>
      <c r="B2" s="307"/>
      <c r="C2" s="307"/>
      <c r="D2" s="307"/>
      <c r="E2" s="307"/>
      <c r="F2" s="307"/>
      <c r="G2" s="307"/>
      <c r="H2" s="307"/>
      <c r="I2" s="307"/>
      <c r="J2" s="307"/>
      <c r="K2" s="307"/>
      <c r="L2" s="307"/>
      <c r="M2" s="307"/>
      <c r="N2" s="307"/>
      <c r="O2" s="307"/>
      <c r="P2" s="308" t="s">
        <v>583</v>
      </c>
    </row>
    <row r="3" spans="1:15" ht="3" customHeight="1">
      <c r="A3" s="307"/>
      <c r="B3" s="309"/>
      <c r="C3" s="309"/>
      <c r="D3" s="309"/>
      <c r="E3" s="309"/>
      <c r="F3" s="309"/>
      <c r="G3" s="309"/>
      <c r="H3" s="309"/>
      <c r="I3" s="309"/>
      <c r="J3" s="309"/>
      <c r="K3" s="309"/>
      <c r="L3" s="309"/>
      <c r="M3" s="309"/>
      <c r="N3" s="309"/>
      <c r="O3" s="309"/>
    </row>
    <row r="4" spans="1:16" ht="14.25" customHeight="1">
      <c r="A4" s="310" t="s">
        <v>584</v>
      </c>
      <c r="B4" s="311"/>
      <c r="C4" s="312"/>
      <c r="D4" s="310"/>
      <c r="E4" s="310"/>
      <c r="F4" s="310"/>
      <c r="G4" s="310"/>
      <c r="H4" s="310"/>
      <c r="I4" s="310"/>
      <c r="J4" s="310"/>
      <c r="K4" s="310"/>
      <c r="L4" s="310"/>
      <c r="M4" s="311"/>
      <c r="N4" s="311"/>
      <c r="O4" s="312"/>
      <c r="P4" s="312"/>
    </row>
    <row r="5" spans="1:16" ht="13.5" customHeight="1">
      <c r="A5" s="310" t="s">
        <v>585</v>
      </c>
      <c r="B5" s="312"/>
      <c r="C5" s="312"/>
      <c r="D5" s="310"/>
      <c r="E5" s="310"/>
      <c r="F5" s="310"/>
      <c r="G5" s="310"/>
      <c r="H5" s="310"/>
      <c r="I5" s="310"/>
      <c r="J5" s="310"/>
      <c r="K5" s="310"/>
      <c r="L5" s="310"/>
      <c r="M5" s="311"/>
      <c r="N5" s="311"/>
      <c r="O5" s="312"/>
      <c r="P5" s="312"/>
    </row>
    <row r="6" spans="1:16" ht="4.5" customHeight="1">
      <c r="A6" s="307"/>
      <c r="B6" s="307"/>
      <c r="C6" s="307"/>
      <c r="D6" s="307"/>
      <c r="E6" s="307"/>
      <c r="F6" s="307"/>
      <c r="G6" s="307"/>
      <c r="H6" s="307"/>
      <c r="I6" s="307"/>
      <c r="J6" s="307"/>
      <c r="K6" s="307"/>
      <c r="L6" s="307"/>
      <c r="M6" s="307"/>
      <c r="N6" s="307"/>
      <c r="O6" s="307"/>
      <c r="P6" s="307"/>
    </row>
    <row r="7" spans="1:37" s="316" customFormat="1" ht="12" customHeight="1">
      <c r="A7" s="1263" t="s">
        <v>586</v>
      </c>
      <c r="B7" s="1264"/>
      <c r="C7" s="1264"/>
      <c r="D7" s="1264"/>
      <c r="E7" s="1264"/>
      <c r="F7" s="1264"/>
      <c r="G7" s="1266"/>
      <c r="H7" s="1269" t="s">
        <v>643</v>
      </c>
      <c r="I7" s="1264"/>
      <c r="J7" s="1266"/>
      <c r="K7" s="313" t="s">
        <v>587</v>
      </c>
      <c r="L7" s="314"/>
      <c r="M7" s="314"/>
      <c r="N7" s="314"/>
      <c r="O7" s="314"/>
      <c r="P7" s="314"/>
      <c r="Q7" s="315"/>
      <c r="R7" s="315"/>
      <c r="S7" s="315"/>
      <c r="T7" s="315"/>
      <c r="U7" s="315"/>
      <c r="V7" s="315"/>
      <c r="W7" s="315"/>
      <c r="X7" s="315"/>
      <c r="Y7" s="315"/>
      <c r="Z7" s="315"/>
      <c r="AA7" s="315"/>
      <c r="AB7" s="315"/>
      <c r="AC7" s="315"/>
      <c r="AD7" s="315"/>
      <c r="AE7" s="315"/>
      <c r="AF7" s="315"/>
      <c r="AG7" s="315"/>
      <c r="AH7" s="315"/>
      <c r="AI7" s="315"/>
      <c r="AJ7" s="315"/>
      <c r="AK7" s="315"/>
    </row>
    <row r="8" spans="1:37" s="316" customFormat="1" ht="12" customHeight="1">
      <c r="A8" s="1258"/>
      <c r="B8" s="1258"/>
      <c r="C8" s="1258"/>
      <c r="D8" s="1258"/>
      <c r="E8" s="1258"/>
      <c r="F8" s="1258"/>
      <c r="G8" s="1267"/>
      <c r="H8" s="1270"/>
      <c r="I8" s="1265"/>
      <c r="J8" s="1268"/>
      <c r="K8" s="318" t="s">
        <v>588</v>
      </c>
      <c r="L8" s="314"/>
      <c r="M8" s="314"/>
      <c r="N8" s="313" t="s">
        <v>589</v>
      </c>
      <c r="O8" s="314"/>
      <c r="P8" s="314"/>
      <c r="Q8" s="315"/>
      <c r="R8" s="317"/>
      <c r="S8" s="317"/>
      <c r="T8" s="319"/>
      <c r="U8" s="315"/>
      <c r="V8" s="315"/>
      <c r="W8" s="315"/>
      <c r="X8" s="315"/>
      <c r="Y8" s="315"/>
      <c r="Z8" s="315"/>
      <c r="AA8" s="315"/>
      <c r="AB8" s="315"/>
      <c r="AC8" s="315"/>
      <c r="AD8" s="315"/>
      <c r="AE8" s="315"/>
      <c r="AF8" s="315"/>
      <c r="AG8" s="315"/>
      <c r="AH8" s="315"/>
      <c r="AI8" s="315"/>
      <c r="AJ8" s="315"/>
      <c r="AK8" s="315"/>
    </row>
    <row r="9" spans="1:37" s="316" customFormat="1" ht="12" customHeight="1">
      <c r="A9" s="1258"/>
      <c r="B9" s="1258"/>
      <c r="C9" s="1258"/>
      <c r="D9" s="1258"/>
      <c r="E9" s="1258"/>
      <c r="F9" s="1258"/>
      <c r="G9" s="1267"/>
      <c r="H9" s="1271" t="s">
        <v>445</v>
      </c>
      <c r="I9" s="1271" t="s">
        <v>446</v>
      </c>
      <c r="J9" s="1271" t="s">
        <v>590</v>
      </c>
      <c r="K9" s="313" t="s">
        <v>402</v>
      </c>
      <c r="L9" s="314"/>
      <c r="M9" s="314"/>
      <c r="N9" s="314"/>
      <c r="O9" s="314"/>
      <c r="P9" s="314"/>
      <c r="Q9" s="315"/>
      <c r="R9" s="319"/>
      <c r="S9" s="319"/>
      <c r="T9" s="319"/>
      <c r="U9" s="315"/>
      <c r="V9" s="315"/>
      <c r="W9" s="315"/>
      <c r="X9" s="315"/>
      <c r="Y9" s="315"/>
      <c r="Z9" s="315"/>
      <c r="AA9" s="315"/>
      <c r="AB9" s="315"/>
      <c r="AC9" s="315"/>
      <c r="AD9" s="315"/>
      <c r="AE9" s="315"/>
      <c r="AF9" s="315"/>
      <c r="AG9" s="315"/>
      <c r="AH9" s="315"/>
      <c r="AI9" s="315"/>
      <c r="AJ9" s="315"/>
      <c r="AK9" s="315"/>
    </row>
    <row r="10" spans="1:37" s="316" customFormat="1" ht="12" customHeight="1">
      <c r="A10" s="1265"/>
      <c r="B10" s="1265"/>
      <c r="C10" s="1265"/>
      <c r="D10" s="1265"/>
      <c r="E10" s="1265"/>
      <c r="F10" s="1265"/>
      <c r="G10" s="1268"/>
      <c r="H10" s="1272"/>
      <c r="I10" s="1272"/>
      <c r="J10" s="1272"/>
      <c r="K10" s="318" t="s">
        <v>591</v>
      </c>
      <c r="L10" s="318" t="s">
        <v>592</v>
      </c>
      <c r="M10" s="318" t="s">
        <v>593</v>
      </c>
      <c r="N10" s="320" t="s">
        <v>591</v>
      </c>
      <c r="O10" s="320" t="s">
        <v>592</v>
      </c>
      <c r="P10" s="320" t="s">
        <v>593</v>
      </c>
      <c r="Q10" s="315"/>
      <c r="R10" s="319"/>
      <c r="S10" s="319"/>
      <c r="T10" s="319"/>
      <c r="U10" s="315"/>
      <c r="V10" s="315"/>
      <c r="W10" s="315"/>
      <c r="X10" s="315"/>
      <c r="Y10" s="315"/>
      <c r="Z10" s="315"/>
      <c r="AA10" s="315"/>
      <c r="AB10" s="315"/>
      <c r="AC10" s="315"/>
      <c r="AD10" s="315"/>
      <c r="AE10" s="315"/>
      <c r="AF10" s="315"/>
      <c r="AG10" s="315"/>
      <c r="AH10" s="315"/>
      <c r="AI10" s="315"/>
      <c r="AJ10" s="315"/>
      <c r="AK10" s="315"/>
    </row>
    <row r="11" spans="1:16" s="315" customFormat="1" ht="9.75" customHeight="1">
      <c r="A11" s="321"/>
      <c r="B11" s="321"/>
      <c r="C11" s="321"/>
      <c r="D11" s="321"/>
      <c r="E11" s="321"/>
      <c r="F11" s="321"/>
      <c r="G11" s="321"/>
      <c r="H11" s="322"/>
      <c r="I11" s="322"/>
      <c r="J11" s="322"/>
      <c r="K11" s="322"/>
      <c r="L11" s="322"/>
      <c r="M11" s="322"/>
      <c r="N11" s="322"/>
      <c r="O11" s="322"/>
      <c r="P11" s="322"/>
    </row>
    <row r="12" spans="1:17" s="315" customFormat="1" ht="13.5" customHeight="1">
      <c r="A12" s="1253" t="s">
        <v>594</v>
      </c>
      <c r="B12" s="1251"/>
      <c r="C12" s="1251"/>
      <c r="D12" s="1251"/>
      <c r="E12" s="1251"/>
      <c r="F12" s="1251"/>
      <c r="G12" s="324"/>
      <c r="H12" s="325">
        <v>10962</v>
      </c>
      <c r="I12" s="326">
        <v>34238</v>
      </c>
      <c r="J12" s="327">
        <v>45200</v>
      </c>
      <c r="K12" s="327">
        <v>10548</v>
      </c>
      <c r="L12" s="327">
        <v>32955</v>
      </c>
      <c r="M12" s="327">
        <v>43503</v>
      </c>
      <c r="N12" s="327">
        <v>414</v>
      </c>
      <c r="O12" s="327">
        <v>1283</v>
      </c>
      <c r="P12" s="327">
        <v>1697</v>
      </c>
      <c r="Q12" s="328"/>
    </row>
    <row r="13" spans="3:16" s="315" customFormat="1" ht="3" customHeight="1">
      <c r="C13" s="329"/>
      <c r="F13" s="330"/>
      <c r="G13" s="330"/>
      <c r="H13" s="331"/>
      <c r="I13" s="331"/>
      <c r="J13" s="331"/>
      <c r="K13" s="331"/>
      <c r="L13" s="331"/>
      <c r="M13" s="331"/>
      <c r="N13" s="331"/>
      <c r="O13" s="331"/>
      <c r="P13" s="331"/>
    </row>
    <row r="14" spans="1:16" s="315" customFormat="1" ht="13.5" customHeight="1">
      <c r="A14" s="332" t="s">
        <v>595</v>
      </c>
      <c r="B14" s="332"/>
      <c r="C14" s="332"/>
      <c r="D14" s="311"/>
      <c r="E14" s="311"/>
      <c r="F14" s="311"/>
      <c r="G14" s="311"/>
      <c r="H14" s="311"/>
      <c r="I14" s="311"/>
      <c r="J14" s="311"/>
      <c r="K14" s="333"/>
      <c r="L14" s="333"/>
      <c r="M14" s="333"/>
      <c r="N14" s="333"/>
      <c r="O14" s="333"/>
      <c r="P14" s="333"/>
    </row>
    <row r="15" spans="8:16" s="315" customFormat="1" ht="3" customHeight="1">
      <c r="H15" s="328"/>
      <c r="I15" s="328"/>
      <c r="J15" s="328"/>
      <c r="K15" s="328"/>
      <c r="L15" s="328"/>
      <c r="M15" s="328"/>
      <c r="N15" s="328"/>
      <c r="O15" s="328"/>
      <c r="P15" s="328"/>
    </row>
    <row r="16" spans="1:16" s="315" customFormat="1" ht="13.5" customHeight="1">
      <c r="A16" s="334" t="s">
        <v>596</v>
      </c>
      <c r="B16" s="329"/>
      <c r="H16" s="331"/>
      <c r="I16" s="331"/>
      <c r="J16" s="331"/>
      <c r="K16" s="331"/>
      <c r="L16" s="331"/>
      <c r="M16" s="331"/>
      <c r="N16" s="331"/>
      <c r="O16" s="331"/>
      <c r="P16" s="331"/>
    </row>
    <row r="17" spans="1:37" s="316" customFormat="1" ht="12.75" customHeight="1">
      <c r="A17" s="315"/>
      <c r="B17" s="315"/>
      <c r="C17" s="315"/>
      <c r="D17" s="1254" t="s">
        <v>597</v>
      </c>
      <c r="E17" s="1255"/>
      <c r="F17" s="1255"/>
      <c r="G17" s="315" t="s">
        <v>554</v>
      </c>
      <c r="H17" s="335">
        <f>SUM(K17,N17)</f>
        <v>171</v>
      </c>
      <c r="I17" s="335">
        <f>SUM(L17,O17)</f>
        <v>913</v>
      </c>
      <c r="J17" s="335">
        <f>SUM(M17+P17)</f>
        <v>1084</v>
      </c>
      <c r="K17" s="336">
        <v>158</v>
      </c>
      <c r="L17" s="336">
        <v>839</v>
      </c>
      <c r="M17" s="335">
        <f>SUM(K17:L17)</f>
        <v>997</v>
      </c>
      <c r="N17" s="336">
        <v>13</v>
      </c>
      <c r="O17" s="336">
        <v>74</v>
      </c>
      <c r="P17" s="335">
        <f>SUM(N17:O17)</f>
        <v>87</v>
      </c>
      <c r="Q17" s="315"/>
      <c r="R17" s="315"/>
      <c r="S17" s="315"/>
      <c r="T17" s="315"/>
      <c r="U17" s="315"/>
      <c r="V17" s="315"/>
      <c r="W17" s="315"/>
      <c r="X17" s="315"/>
      <c r="Y17" s="315"/>
      <c r="Z17" s="315"/>
      <c r="AA17" s="315"/>
      <c r="AB17" s="315"/>
      <c r="AC17" s="315"/>
      <c r="AD17" s="315"/>
      <c r="AE17" s="315"/>
      <c r="AF17" s="315"/>
      <c r="AG17" s="315"/>
      <c r="AH17" s="315"/>
      <c r="AI17" s="315"/>
      <c r="AJ17" s="315"/>
      <c r="AK17" s="315"/>
    </row>
    <row r="18" spans="2:16" s="315" customFormat="1" ht="12.75" customHeight="1">
      <c r="B18" s="315" t="s">
        <v>598</v>
      </c>
      <c r="D18" s="1251" t="s">
        <v>599</v>
      </c>
      <c r="E18" s="1251"/>
      <c r="F18" s="1251"/>
      <c r="G18" s="315" t="s">
        <v>400</v>
      </c>
      <c r="H18" s="335"/>
      <c r="I18" s="335"/>
      <c r="J18" s="335"/>
      <c r="K18" s="335"/>
      <c r="L18" s="335"/>
      <c r="M18" s="335"/>
      <c r="N18" s="335"/>
      <c r="O18" s="335"/>
      <c r="P18" s="335"/>
    </row>
    <row r="19" spans="2:16" s="315" customFormat="1" ht="12.75" customHeight="1">
      <c r="B19" s="315" t="s">
        <v>600</v>
      </c>
      <c r="D19" s="1262" t="s">
        <v>601</v>
      </c>
      <c r="E19" s="1262"/>
      <c r="F19" s="1262"/>
      <c r="G19" s="315" t="s">
        <v>400</v>
      </c>
      <c r="H19" s="335"/>
      <c r="I19" s="335"/>
      <c r="J19" s="335"/>
      <c r="K19" s="335"/>
      <c r="L19" s="335"/>
      <c r="M19" s="335"/>
      <c r="N19" s="335"/>
      <c r="O19" s="335"/>
      <c r="P19" s="335"/>
    </row>
    <row r="20" spans="1:37" s="316" customFormat="1" ht="12.75" customHeight="1">
      <c r="A20" s="315"/>
      <c r="B20" s="315"/>
      <c r="C20" s="315"/>
      <c r="D20" s="1259" t="s">
        <v>602</v>
      </c>
      <c r="E20" s="1260"/>
      <c r="F20" s="1260"/>
      <c r="G20" s="315" t="s">
        <v>554</v>
      </c>
      <c r="H20" s="335">
        <f>SUM(K20,N20)</f>
        <v>18</v>
      </c>
      <c r="I20" s="335">
        <f>SUM(L20,O20)</f>
        <v>104</v>
      </c>
      <c r="J20" s="335">
        <f>SUM(M20+P20)</f>
        <v>122</v>
      </c>
      <c r="K20" s="336">
        <v>12</v>
      </c>
      <c r="L20" s="336">
        <v>79</v>
      </c>
      <c r="M20" s="335">
        <f>SUM(K20:L20)</f>
        <v>91</v>
      </c>
      <c r="N20" s="336">
        <v>6</v>
      </c>
      <c r="O20" s="336">
        <v>25</v>
      </c>
      <c r="P20" s="335">
        <f>SUM(N20:O20)</f>
        <v>31</v>
      </c>
      <c r="Q20" s="315"/>
      <c r="R20" s="315"/>
      <c r="S20" s="315"/>
      <c r="T20" s="315"/>
      <c r="U20" s="315"/>
      <c r="V20" s="315"/>
      <c r="W20" s="315"/>
      <c r="X20" s="315"/>
      <c r="Y20" s="315"/>
      <c r="Z20" s="315"/>
      <c r="AA20" s="315"/>
      <c r="AB20" s="315"/>
      <c r="AC20" s="315"/>
      <c r="AD20" s="315"/>
      <c r="AE20" s="315"/>
      <c r="AF20" s="315"/>
      <c r="AG20" s="315"/>
      <c r="AH20" s="315"/>
      <c r="AI20" s="315"/>
      <c r="AJ20" s="315"/>
      <c r="AK20" s="315"/>
    </row>
    <row r="21" spans="1:37" s="316" customFormat="1" ht="12.75" customHeight="1">
      <c r="A21" s="315"/>
      <c r="B21" s="1261" t="s">
        <v>603</v>
      </c>
      <c r="C21" s="1258"/>
      <c r="D21" s="1258"/>
      <c r="E21" s="1258"/>
      <c r="F21" s="1258"/>
      <c r="G21" s="315" t="s">
        <v>554</v>
      </c>
      <c r="H21" s="335">
        <f>SUM(K21,N21)</f>
        <v>5</v>
      </c>
      <c r="I21" s="335">
        <f>SUM(L21,O21)</f>
        <v>21</v>
      </c>
      <c r="J21" s="335">
        <f>SUM(M21+P21)</f>
        <v>26</v>
      </c>
      <c r="K21" s="336">
        <v>1</v>
      </c>
      <c r="L21" s="336">
        <v>8</v>
      </c>
      <c r="M21" s="335">
        <f>SUM(K21:L21)</f>
        <v>9</v>
      </c>
      <c r="N21" s="336">
        <v>4</v>
      </c>
      <c r="O21" s="336">
        <v>13</v>
      </c>
      <c r="P21" s="335">
        <f>SUM(N21:O21)</f>
        <v>17</v>
      </c>
      <c r="Q21" s="315"/>
      <c r="R21" s="315"/>
      <c r="S21" s="315"/>
      <c r="T21" s="315"/>
      <c r="U21" s="315"/>
      <c r="V21" s="315"/>
      <c r="W21" s="315"/>
      <c r="X21" s="315"/>
      <c r="Y21" s="315"/>
      <c r="Z21" s="315"/>
      <c r="AA21" s="315"/>
      <c r="AB21" s="315"/>
      <c r="AC21" s="315"/>
      <c r="AD21" s="315"/>
      <c r="AE21" s="315"/>
      <c r="AF21" s="315"/>
      <c r="AG21" s="315"/>
      <c r="AH21" s="315"/>
      <c r="AI21" s="315"/>
      <c r="AJ21" s="315"/>
      <c r="AK21" s="315"/>
    </row>
    <row r="22" spans="2:16" s="315" customFormat="1" ht="4.5" customHeight="1">
      <c r="B22" s="337"/>
      <c r="C22" s="311"/>
      <c r="D22" s="311"/>
      <c r="E22" s="311"/>
      <c r="F22" s="311"/>
      <c r="G22" s="315" t="s">
        <v>400</v>
      </c>
      <c r="H22" s="335"/>
      <c r="I22" s="335"/>
      <c r="J22" s="335"/>
      <c r="K22" s="335"/>
      <c r="L22" s="335"/>
      <c r="M22" s="335"/>
      <c r="N22" s="335"/>
      <c r="O22" s="335"/>
      <c r="P22" s="335"/>
    </row>
    <row r="23" spans="1:16" s="315" customFormat="1" ht="13.5" customHeight="1">
      <c r="A23" s="334" t="s">
        <v>604</v>
      </c>
      <c r="C23" s="329"/>
      <c r="D23" s="329"/>
      <c r="E23" s="329"/>
      <c r="G23" s="315" t="s">
        <v>400</v>
      </c>
      <c r="H23" s="335"/>
      <c r="I23" s="335"/>
      <c r="J23" s="335"/>
      <c r="K23" s="335"/>
      <c r="L23" s="335"/>
      <c r="M23" s="335"/>
      <c r="N23" s="335"/>
      <c r="O23" s="335"/>
      <c r="P23" s="335"/>
    </row>
    <row r="24" spans="1:37" s="316" customFormat="1" ht="12.75" customHeight="1">
      <c r="A24" s="315"/>
      <c r="B24" s="1254" t="s">
        <v>605</v>
      </c>
      <c r="C24" s="1255"/>
      <c r="D24" s="1255"/>
      <c r="E24" s="1255"/>
      <c r="F24" s="1255"/>
      <c r="G24" s="315" t="s">
        <v>554</v>
      </c>
      <c r="H24" s="335">
        <f aca="true" t="shared" si="0" ref="H24:I26">SUM(K24,N24)</f>
        <v>1067</v>
      </c>
      <c r="I24" s="335">
        <f t="shared" si="0"/>
        <v>5525</v>
      </c>
      <c r="J24" s="335">
        <f>SUM(M24+P24)</f>
        <v>6592</v>
      </c>
      <c r="K24" s="336">
        <v>1038</v>
      </c>
      <c r="L24" s="336">
        <v>5423</v>
      </c>
      <c r="M24" s="335">
        <f>SUM(K24:L24)</f>
        <v>6461</v>
      </c>
      <c r="N24" s="336">
        <v>29</v>
      </c>
      <c r="O24" s="336">
        <v>102</v>
      </c>
      <c r="P24" s="335">
        <f>SUM(N24:O24)</f>
        <v>131</v>
      </c>
      <c r="Q24" s="315"/>
      <c r="R24" s="315"/>
      <c r="S24" s="315"/>
      <c r="T24" s="315"/>
      <c r="U24" s="315"/>
      <c r="V24" s="315"/>
      <c r="W24" s="315"/>
      <c r="X24" s="315"/>
      <c r="Y24" s="315"/>
      <c r="Z24" s="315"/>
      <c r="AA24" s="315"/>
      <c r="AB24" s="315"/>
      <c r="AC24" s="315"/>
      <c r="AD24" s="315"/>
      <c r="AE24" s="315"/>
      <c r="AF24" s="315"/>
      <c r="AG24" s="315"/>
      <c r="AH24" s="315"/>
      <c r="AI24" s="315"/>
      <c r="AJ24" s="315"/>
      <c r="AK24" s="315"/>
    </row>
    <row r="25" spans="1:37" s="316" customFormat="1" ht="12.75" customHeight="1">
      <c r="A25" s="315"/>
      <c r="B25" s="1254" t="s">
        <v>606</v>
      </c>
      <c r="C25" s="1255"/>
      <c r="D25" s="1255"/>
      <c r="E25" s="1255"/>
      <c r="F25" s="1255"/>
      <c r="G25" s="315" t="s">
        <v>554</v>
      </c>
      <c r="H25" s="335">
        <f t="shared" si="0"/>
        <v>11</v>
      </c>
      <c r="I25" s="335">
        <f t="shared" si="0"/>
        <v>47</v>
      </c>
      <c r="J25" s="335">
        <f>SUM(M25+P25)</f>
        <v>58</v>
      </c>
      <c r="K25" s="336">
        <v>6</v>
      </c>
      <c r="L25" s="336">
        <v>37</v>
      </c>
      <c r="M25" s="335">
        <f>SUM(K25:L25)</f>
        <v>43</v>
      </c>
      <c r="N25" s="336">
        <v>5</v>
      </c>
      <c r="O25" s="336">
        <v>10</v>
      </c>
      <c r="P25" s="335">
        <f>SUM(N25:O25)</f>
        <v>15</v>
      </c>
      <c r="Q25" s="315"/>
      <c r="R25" s="315"/>
      <c r="S25" s="315"/>
      <c r="T25" s="315"/>
      <c r="U25" s="315"/>
      <c r="V25" s="315"/>
      <c r="W25" s="315"/>
      <c r="X25" s="315"/>
      <c r="Y25" s="315"/>
      <c r="Z25" s="315"/>
      <c r="AA25" s="315"/>
      <c r="AB25" s="315"/>
      <c r="AC25" s="315"/>
      <c r="AD25" s="315"/>
      <c r="AE25" s="315"/>
      <c r="AF25" s="315"/>
      <c r="AG25" s="315"/>
      <c r="AH25" s="315"/>
      <c r="AI25" s="315"/>
      <c r="AJ25" s="315"/>
      <c r="AK25" s="315"/>
    </row>
    <row r="26" spans="1:37" s="316" customFormat="1" ht="12.75" customHeight="1">
      <c r="A26" s="315"/>
      <c r="B26" s="1254" t="s">
        <v>607</v>
      </c>
      <c r="C26" s="1255"/>
      <c r="D26" s="1255"/>
      <c r="E26" s="1255"/>
      <c r="F26" s="1255"/>
      <c r="G26" s="315" t="s">
        <v>554</v>
      </c>
      <c r="H26" s="335">
        <f t="shared" si="0"/>
        <v>4</v>
      </c>
      <c r="I26" s="335">
        <f t="shared" si="0"/>
        <v>33</v>
      </c>
      <c r="J26" s="335">
        <f>SUM(M26+P26)</f>
        <v>37</v>
      </c>
      <c r="K26" s="336">
        <v>4</v>
      </c>
      <c r="L26" s="336">
        <v>31</v>
      </c>
      <c r="M26" s="335">
        <f>SUM(K26:L26)</f>
        <v>35</v>
      </c>
      <c r="N26" s="336">
        <v>0</v>
      </c>
      <c r="O26" s="336">
        <v>2</v>
      </c>
      <c r="P26" s="335">
        <f>SUM(N26:O26)</f>
        <v>2</v>
      </c>
      <c r="Q26" s="315"/>
      <c r="R26" s="315"/>
      <c r="S26" s="315"/>
      <c r="T26" s="315"/>
      <c r="U26" s="315"/>
      <c r="V26" s="315"/>
      <c r="W26" s="315"/>
      <c r="X26" s="315"/>
      <c r="Y26" s="315"/>
      <c r="Z26" s="315"/>
      <c r="AA26" s="315"/>
      <c r="AB26" s="315"/>
      <c r="AC26" s="315"/>
      <c r="AD26" s="315"/>
      <c r="AE26" s="315"/>
      <c r="AF26" s="315"/>
      <c r="AG26" s="315"/>
      <c r="AH26" s="315"/>
      <c r="AI26" s="315"/>
      <c r="AJ26" s="315"/>
      <c r="AK26" s="315"/>
    </row>
    <row r="27" spans="3:16" s="315" customFormat="1" ht="4.5" customHeight="1">
      <c r="C27" s="337"/>
      <c r="D27" s="311"/>
      <c r="E27" s="311"/>
      <c r="F27" s="311"/>
      <c r="G27" s="315" t="s">
        <v>400</v>
      </c>
      <c r="H27" s="335"/>
      <c r="I27" s="335"/>
      <c r="J27" s="335"/>
      <c r="K27" s="335"/>
      <c r="L27" s="335"/>
      <c r="M27" s="335"/>
      <c r="N27" s="335"/>
      <c r="O27" s="335"/>
      <c r="P27" s="335"/>
    </row>
    <row r="28" spans="1:16" s="315" customFormat="1" ht="13.5" customHeight="1">
      <c r="A28" s="334" t="s">
        <v>608</v>
      </c>
      <c r="B28" s="329"/>
      <c r="G28" s="315" t="s">
        <v>400</v>
      </c>
      <c r="H28" s="335"/>
      <c r="I28" s="335"/>
      <c r="J28" s="335"/>
      <c r="K28" s="335"/>
      <c r="L28" s="335"/>
      <c r="M28" s="335"/>
      <c r="N28" s="335"/>
      <c r="O28" s="335"/>
      <c r="P28" s="335"/>
    </row>
    <row r="29" spans="1:37" s="316" customFormat="1" ht="12.75" customHeight="1">
      <c r="A29" s="315"/>
      <c r="B29" s="1254" t="s">
        <v>609</v>
      </c>
      <c r="C29" s="1255"/>
      <c r="D29" s="1255"/>
      <c r="E29" s="1255"/>
      <c r="F29" s="1255"/>
      <c r="G29" s="315" t="s">
        <v>554</v>
      </c>
      <c r="H29" s="335">
        <f aca="true" t="shared" si="1" ref="H29:I31">SUM(K29,N29)</f>
        <v>36</v>
      </c>
      <c r="I29" s="335">
        <f t="shared" si="1"/>
        <v>503</v>
      </c>
      <c r="J29" s="335">
        <f>SUM(M29+P29)</f>
        <v>539</v>
      </c>
      <c r="K29" s="336">
        <v>35</v>
      </c>
      <c r="L29" s="336">
        <v>492</v>
      </c>
      <c r="M29" s="335">
        <f>SUM(K29:L29)</f>
        <v>527</v>
      </c>
      <c r="N29" s="336">
        <v>1</v>
      </c>
      <c r="O29" s="336">
        <v>11</v>
      </c>
      <c r="P29" s="335">
        <f>SUM(N29:O29)</f>
        <v>12</v>
      </c>
      <c r="Q29" s="315"/>
      <c r="R29" s="315"/>
      <c r="S29" s="315"/>
      <c r="T29" s="315"/>
      <c r="U29" s="315"/>
      <c r="V29" s="315"/>
      <c r="W29" s="315"/>
      <c r="X29" s="315"/>
      <c r="Y29" s="315"/>
      <c r="Z29" s="315"/>
      <c r="AA29" s="315"/>
      <c r="AB29" s="315"/>
      <c r="AC29" s="315"/>
      <c r="AD29" s="315"/>
      <c r="AE29" s="315"/>
      <c r="AF29" s="315"/>
      <c r="AG29" s="315"/>
      <c r="AH29" s="315"/>
      <c r="AI29" s="315"/>
      <c r="AJ29" s="315"/>
      <c r="AK29" s="315"/>
    </row>
    <row r="30" spans="1:37" s="316" customFormat="1" ht="12.75" customHeight="1">
      <c r="A30" s="315"/>
      <c r="B30" s="1254" t="s">
        <v>610</v>
      </c>
      <c r="C30" s="1255"/>
      <c r="D30" s="1255"/>
      <c r="E30" s="1255"/>
      <c r="F30" s="1255"/>
      <c r="G30" s="315" t="s">
        <v>554</v>
      </c>
      <c r="H30" s="335">
        <f t="shared" si="1"/>
        <v>1</v>
      </c>
      <c r="I30" s="335">
        <f t="shared" si="1"/>
        <v>92</v>
      </c>
      <c r="J30" s="335">
        <f>SUM(M30+P30)</f>
        <v>93</v>
      </c>
      <c r="K30" s="336">
        <v>1</v>
      </c>
      <c r="L30" s="336">
        <v>89</v>
      </c>
      <c r="M30" s="335">
        <f>SUM(K30:L30)</f>
        <v>90</v>
      </c>
      <c r="N30" s="336">
        <v>0</v>
      </c>
      <c r="O30" s="336">
        <v>3</v>
      </c>
      <c r="P30" s="335">
        <f>SUM(N30:O30)</f>
        <v>3</v>
      </c>
      <c r="Q30" s="315"/>
      <c r="R30" s="315"/>
      <c r="S30" s="315"/>
      <c r="T30" s="315"/>
      <c r="U30" s="315"/>
      <c r="V30" s="315"/>
      <c r="W30" s="315"/>
      <c r="X30" s="315"/>
      <c r="Y30" s="315"/>
      <c r="Z30" s="315"/>
      <c r="AA30" s="315"/>
      <c r="AB30" s="315"/>
      <c r="AC30" s="315"/>
      <c r="AD30" s="315"/>
      <c r="AE30" s="315"/>
      <c r="AF30" s="315"/>
      <c r="AG30" s="315"/>
      <c r="AH30" s="315"/>
      <c r="AI30" s="315"/>
      <c r="AJ30" s="315"/>
      <c r="AK30" s="315"/>
    </row>
    <row r="31" spans="1:37" s="316" customFormat="1" ht="12.75" customHeight="1">
      <c r="A31" s="315"/>
      <c r="B31" s="1254" t="s">
        <v>611</v>
      </c>
      <c r="C31" s="1255"/>
      <c r="D31" s="1255"/>
      <c r="E31" s="1255"/>
      <c r="F31" s="1255"/>
      <c r="G31" s="315" t="s">
        <v>554</v>
      </c>
      <c r="H31" s="335">
        <f t="shared" si="1"/>
        <v>1</v>
      </c>
      <c r="I31" s="335">
        <f t="shared" si="1"/>
        <v>21</v>
      </c>
      <c r="J31" s="335">
        <f>SUM(M31+P31)</f>
        <v>22</v>
      </c>
      <c r="K31" s="336">
        <v>1</v>
      </c>
      <c r="L31" s="336">
        <v>17</v>
      </c>
      <c r="M31" s="335">
        <f>SUM(K31:L31)</f>
        <v>18</v>
      </c>
      <c r="N31" s="336">
        <v>0</v>
      </c>
      <c r="O31" s="336">
        <v>4</v>
      </c>
      <c r="P31" s="335">
        <f>SUM(N31:O31)</f>
        <v>4</v>
      </c>
      <c r="Q31" s="315"/>
      <c r="R31" s="315"/>
      <c r="S31" s="315"/>
      <c r="T31" s="315"/>
      <c r="U31" s="315"/>
      <c r="V31" s="315"/>
      <c r="W31" s="315"/>
      <c r="X31" s="315"/>
      <c r="Y31" s="315"/>
      <c r="Z31" s="315"/>
      <c r="AA31" s="315"/>
      <c r="AB31" s="315"/>
      <c r="AC31" s="315"/>
      <c r="AD31" s="315"/>
      <c r="AE31" s="315"/>
      <c r="AF31" s="315"/>
      <c r="AG31" s="315"/>
      <c r="AH31" s="315"/>
      <c r="AI31" s="315"/>
      <c r="AJ31" s="315"/>
      <c r="AK31" s="315"/>
    </row>
    <row r="32" spans="2:16" s="315" customFormat="1" ht="11.25">
      <c r="B32" s="315" t="s">
        <v>612</v>
      </c>
      <c r="H32" s="335"/>
      <c r="I32" s="335"/>
      <c r="J32" s="335"/>
      <c r="K32" s="335"/>
      <c r="L32" s="335"/>
      <c r="M32" s="335"/>
      <c r="N32" s="335"/>
      <c r="O32" s="335"/>
      <c r="P32" s="335"/>
    </row>
    <row r="33" spans="1:37" s="316" customFormat="1" ht="12.75" customHeight="1">
      <c r="A33" s="315"/>
      <c r="B33" s="315"/>
      <c r="C33" s="1257" t="s">
        <v>613</v>
      </c>
      <c r="D33" s="1258"/>
      <c r="E33" s="1258"/>
      <c r="F33" s="1258"/>
      <c r="G33" s="315" t="s">
        <v>554</v>
      </c>
      <c r="H33" s="335">
        <f>SUM(K33,N33)</f>
        <v>35</v>
      </c>
      <c r="I33" s="335">
        <f>SUM(L33,O33)</f>
        <v>445</v>
      </c>
      <c r="J33" s="335">
        <f>SUM(M33+P33)</f>
        <v>480</v>
      </c>
      <c r="K33" s="336">
        <v>17</v>
      </c>
      <c r="L33" s="336">
        <v>398</v>
      </c>
      <c r="M33" s="335">
        <f>SUM(K33:L33)</f>
        <v>415</v>
      </c>
      <c r="N33" s="336">
        <v>18</v>
      </c>
      <c r="O33" s="336">
        <v>47</v>
      </c>
      <c r="P33" s="335">
        <f>SUM(N33:O33)</f>
        <v>65</v>
      </c>
      <c r="Q33" s="315"/>
      <c r="R33" s="315"/>
      <c r="S33" s="315"/>
      <c r="T33" s="315"/>
      <c r="U33" s="315"/>
      <c r="V33" s="315"/>
      <c r="W33" s="315"/>
      <c r="X33" s="315"/>
      <c r="Y33" s="315"/>
      <c r="Z33" s="315"/>
      <c r="AA33" s="315"/>
      <c r="AB33" s="315"/>
      <c r="AC33" s="315"/>
      <c r="AD33" s="315"/>
      <c r="AE33" s="315"/>
      <c r="AF33" s="315"/>
      <c r="AG33" s="315"/>
      <c r="AH33" s="315"/>
      <c r="AI33" s="315"/>
      <c r="AJ33" s="315"/>
      <c r="AK33" s="315"/>
    </row>
    <row r="34" spans="2:16" s="315" customFormat="1" ht="12.75" customHeight="1">
      <c r="B34" s="1251" t="s">
        <v>614</v>
      </c>
      <c r="C34" s="1251"/>
      <c r="D34" s="1251"/>
      <c r="E34" s="1251"/>
      <c r="F34" s="1251"/>
      <c r="G34" s="315" t="s">
        <v>400</v>
      </c>
      <c r="H34" s="335"/>
      <c r="I34" s="335"/>
      <c r="J34" s="335"/>
      <c r="K34" s="335"/>
      <c r="L34" s="335"/>
      <c r="M34" s="335"/>
      <c r="N34" s="335"/>
      <c r="O34" s="335"/>
      <c r="P34" s="335"/>
    </row>
    <row r="35" spans="1:37" s="316" customFormat="1" ht="12.75" customHeight="1">
      <c r="A35" s="315"/>
      <c r="B35" s="315"/>
      <c r="C35" s="1254" t="s">
        <v>615</v>
      </c>
      <c r="D35" s="1255"/>
      <c r="E35" s="1255"/>
      <c r="F35" s="1255"/>
      <c r="G35" s="315" t="s">
        <v>554</v>
      </c>
      <c r="H35" s="335">
        <f>SUM(K35,N35)</f>
        <v>2</v>
      </c>
      <c r="I35" s="335">
        <f>SUM(L35,O35)</f>
        <v>21</v>
      </c>
      <c r="J35" s="335">
        <f>SUM(M35+P35)</f>
        <v>23</v>
      </c>
      <c r="K35" s="336">
        <v>2</v>
      </c>
      <c r="L35" s="336">
        <v>17</v>
      </c>
      <c r="M35" s="335">
        <f>SUM(K35:L35)</f>
        <v>19</v>
      </c>
      <c r="N35" s="336">
        <v>0</v>
      </c>
      <c r="O35" s="336">
        <v>4</v>
      </c>
      <c r="P35" s="335">
        <f>SUM(N35:O35)</f>
        <v>4</v>
      </c>
      <c r="Q35" s="315"/>
      <c r="R35" s="315"/>
      <c r="S35" s="315"/>
      <c r="T35" s="315"/>
      <c r="U35" s="315"/>
      <c r="V35" s="315"/>
      <c r="W35" s="315"/>
      <c r="X35" s="315"/>
      <c r="Y35" s="315"/>
      <c r="Z35" s="315"/>
      <c r="AA35" s="315"/>
      <c r="AB35" s="315"/>
      <c r="AC35" s="315"/>
      <c r="AD35" s="315"/>
      <c r="AE35" s="315"/>
      <c r="AF35" s="315"/>
      <c r="AG35" s="315"/>
      <c r="AH35" s="315"/>
      <c r="AI35" s="315"/>
      <c r="AJ35" s="315"/>
      <c r="AK35" s="315"/>
    </row>
    <row r="36" spans="3:16" s="315" customFormat="1" ht="4.5" customHeight="1">
      <c r="C36" s="337"/>
      <c r="D36" s="311"/>
      <c r="E36" s="311"/>
      <c r="F36" s="311"/>
      <c r="G36" s="315" t="s">
        <v>400</v>
      </c>
      <c r="H36" s="335"/>
      <c r="I36" s="335"/>
      <c r="J36" s="335"/>
      <c r="K36" s="335"/>
      <c r="L36" s="335"/>
      <c r="M36" s="335"/>
      <c r="N36" s="335"/>
      <c r="O36" s="335"/>
      <c r="P36" s="335"/>
    </row>
    <row r="37" spans="1:16" s="315" customFormat="1" ht="13.5" customHeight="1">
      <c r="A37" s="1253" t="s">
        <v>616</v>
      </c>
      <c r="B37" s="1251"/>
      <c r="C37" s="1251"/>
      <c r="D37" s="1251"/>
      <c r="E37" s="1251"/>
      <c r="F37" s="1251"/>
      <c r="G37" s="315" t="s">
        <v>554</v>
      </c>
      <c r="H37" s="335">
        <f>SUM(K37,N37)</f>
        <v>43</v>
      </c>
      <c r="I37" s="335">
        <f>SUM(L37,O37)</f>
        <v>141</v>
      </c>
      <c r="J37" s="335">
        <f>SUM(M37+P37)</f>
        <v>184</v>
      </c>
      <c r="K37" s="336">
        <v>21</v>
      </c>
      <c r="L37" s="336">
        <v>83</v>
      </c>
      <c r="M37" s="335">
        <f>SUM(K37:L37)</f>
        <v>104</v>
      </c>
      <c r="N37" s="336">
        <v>22</v>
      </c>
      <c r="O37" s="336">
        <v>58</v>
      </c>
      <c r="P37" s="335">
        <f>SUM(N37:O37)</f>
        <v>80</v>
      </c>
    </row>
    <row r="38" spans="7:16" s="315" customFormat="1" ht="4.5" customHeight="1">
      <c r="G38" s="315" t="s">
        <v>400</v>
      </c>
      <c r="H38" s="335"/>
      <c r="I38" s="335"/>
      <c r="J38" s="335"/>
      <c r="K38" s="335"/>
      <c r="L38" s="335"/>
      <c r="M38" s="335"/>
      <c r="N38" s="335"/>
      <c r="O38" s="335"/>
      <c r="P38" s="335"/>
    </row>
    <row r="39" spans="2:16" s="315" customFormat="1" ht="13.5" customHeight="1">
      <c r="B39" s="323"/>
      <c r="C39" s="323"/>
      <c r="D39" s="334"/>
      <c r="E39" s="323"/>
      <c r="F39" s="338" t="s">
        <v>617</v>
      </c>
      <c r="G39" s="315" t="s">
        <v>400</v>
      </c>
      <c r="H39" s="327">
        <f>SUM(H17:H37)</f>
        <v>1394</v>
      </c>
      <c r="I39" s="327">
        <f>SUM(I17:I37)</f>
        <v>7866</v>
      </c>
      <c r="J39" s="327">
        <f>SUM(J17:J37)</f>
        <v>9260</v>
      </c>
      <c r="K39" s="327">
        <f>SUM(K17:K37)</f>
        <v>1296</v>
      </c>
      <c r="L39" s="327">
        <f>SUM(L17:L37)</f>
        <v>7513</v>
      </c>
      <c r="M39" s="327">
        <f>SUM(K39:L39)</f>
        <v>8809</v>
      </c>
      <c r="N39" s="327">
        <f>SUM(N17:N37)</f>
        <v>98</v>
      </c>
      <c r="O39" s="327">
        <f>SUM(O17:O37)</f>
        <v>353</v>
      </c>
      <c r="P39" s="327">
        <f>SUM(N39:O39)</f>
        <v>451</v>
      </c>
    </row>
    <row r="40" spans="8:16" s="315" customFormat="1" ht="3" customHeight="1">
      <c r="H40" s="328"/>
      <c r="I40" s="328"/>
      <c r="J40" s="328"/>
      <c r="K40" s="328"/>
      <c r="L40" s="328"/>
      <c r="M40" s="328"/>
      <c r="N40" s="328"/>
      <c r="O40" s="328"/>
      <c r="P40" s="328"/>
    </row>
    <row r="41" spans="1:16" s="315" customFormat="1" ht="13.5" customHeight="1">
      <c r="A41" s="332" t="s">
        <v>618</v>
      </c>
      <c r="B41" s="332"/>
      <c r="C41" s="311"/>
      <c r="D41" s="311"/>
      <c r="E41" s="311"/>
      <c r="F41" s="311"/>
      <c r="G41" s="311"/>
      <c r="H41" s="333"/>
      <c r="I41" s="333"/>
      <c r="J41" s="333"/>
      <c r="K41" s="333"/>
      <c r="L41" s="333"/>
      <c r="M41" s="333"/>
      <c r="N41" s="333"/>
      <c r="O41" s="333"/>
      <c r="P41" s="333"/>
    </row>
    <row r="42" spans="7:16" s="315" customFormat="1" ht="3" customHeight="1">
      <c r="G42" s="315" t="s">
        <v>400</v>
      </c>
      <c r="H42" s="328"/>
      <c r="I42" s="328"/>
      <c r="J42" s="328"/>
      <c r="K42" s="328"/>
      <c r="L42" s="328"/>
      <c r="M42" s="328"/>
      <c r="N42" s="328"/>
      <c r="O42" s="328"/>
      <c r="P42" s="328"/>
    </row>
    <row r="43" spans="1:16" s="315" customFormat="1" ht="13.5" customHeight="1">
      <c r="A43" s="334" t="s">
        <v>619</v>
      </c>
      <c r="B43" s="329"/>
      <c r="G43" s="315" t="s">
        <v>400</v>
      </c>
      <c r="H43" s="331"/>
      <c r="I43" s="331"/>
      <c r="J43" s="331"/>
      <c r="K43" s="331"/>
      <c r="L43" s="331"/>
      <c r="M43" s="331"/>
      <c r="N43" s="331"/>
      <c r="O43" s="331"/>
      <c r="P43" s="331"/>
    </row>
    <row r="44" spans="1:37" s="316" customFormat="1" ht="12.75" customHeight="1">
      <c r="A44" s="315"/>
      <c r="B44" s="1256" t="s">
        <v>620</v>
      </c>
      <c r="C44" s="1251"/>
      <c r="D44" s="1251"/>
      <c r="E44" s="1251"/>
      <c r="F44" s="1251"/>
      <c r="G44" s="315" t="s">
        <v>554</v>
      </c>
      <c r="H44" s="339">
        <f>SUM(K44,N44)</f>
        <v>179</v>
      </c>
      <c r="I44" s="335">
        <f>SUM(L44,O44)</f>
        <v>184</v>
      </c>
      <c r="J44" s="335">
        <f>SUM(M44,P44)</f>
        <v>363</v>
      </c>
      <c r="K44" s="336">
        <v>176</v>
      </c>
      <c r="L44" s="336">
        <v>180</v>
      </c>
      <c r="M44" s="335">
        <f>SUM(K44:L44)</f>
        <v>356</v>
      </c>
      <c r="N44" s="336">
        <v>3</v>
      </c>
      <c r="O44" s="336">
        <v>4</v>
      </c>
      <c r="P44" s="335">
        <f>N44+O44</f>
        <v>7</v>
      </c>
      <c r="Q44" s="315"/>
      <c r="R44" s="315"/>
      <c r="S44" s="315"/>
      <c r="T44" s="315"/>
      <c r="U44" s="315"/>
      <c r="V44" s="315"/>
      <c r="W44" s="315"/>
      <c r="X44" s="315"/>
      <c r="Y44" s="315"/>
      <c r="Z44" s="315"/>
      <c r="AA44" s="315"/>
      <c r="AB44" s="315"/>
      <c r="AC44" s="315"/>
      <c r="AD44" s="315"/>
      <c r="AE44" s="315"/>
      <c r="AF44" s="315"/>
      <c r="AG44" s="315"/>
      <c r="AH44" s="315"/>
      <c r="AI44" s="315"/>
      <c r="AJ44" s="315"/>
      <c r="AK44" s="315"/>
    </row>
    <row r="45" spans="2:16" s="315" customFormat="1" ht="12.75" customHeight="1">
      <c r="B45" s="1251" t="s">
        <v>621</v>
      </c>
      <c r="C45" s="1251"/>
      <c r="D45" s="1251"/>
      <c r="E45" s="1251"/>
      <c r="F45" s="1251"/>
      <c r="H45" s="339"/>
      <c r="I45" s="335"/>
      <c r="J45" s="335"/>
      <c r="K45" s="335"/>
      <c r="L45" s="335"/>
      <c r="M45" s="335"/>
      <c r="N45" s="335"/>
      <c r="O45" s="335"/>
      <c r="P45" s="335"/>
    </row>
    <row r="46" spans="1:37" s="316" customFormat="1" ht="12.75" customHeight="1">
      <c r="A46" s="315"/>
      <c r="B46" s="315"/>
      <c r="C46" s="1256" t="s">
        <v>622</v>
      </c>
      <c r="D46" s="1251"/>
      <c r="E46" s="1251"/>
      <c r="F46" s="1251"/>
      <c r="G46" s="315" t="s">
        <v>554</v>
      </c>
      <c r="H46" s="339">
        <f>SUM(K46,N46)</f>
        <v>39</v>
      </c>
      <c r="I46" s="335">
        <f>SUM(L46,O46)</f>
        <v>88</v>
      </c>
      <c r="J46" s="335">
        <f>SUM(M46+P46)</f>
        <v>127</v>
      </c>
      <c r="K46" s="336">
        <v>38</v>
      </c>
      <c r="L46" s="336">
        <v>87</v>
      </c>
      <c r="M46" s="335">
        <f>SUM(K46:L46)</f>
        <v>125</v>
      </c>
      <c r="N46" s="336">
        <v>1</v>
      </c>
      <c r="O46" s="336">
        <v>1</v>
      </c>
      <c r="P46" s="335">
        <f>N46+O46</f>
        <v>2</v>
      </c>
      <c r="Q46" s="315"/>
      <c r="R46" s="315"/>
      <c r="S46" s="315"/>
      <c r="T46" s="315"/>
      <c r="U46" s="315"/>
      <c r="V46" s="315"/>
      <c r="W46" s="315"/>
      <c r="X46" s="315"/>
      <c r="Y46" s="315"/>
      <c r="Z46" s="315"/>
      <c r="AA46" s="315"/>
      <c r="AB46" s="315"/>
      <c r="AC46" s="315"/>
      <c r="AD46" s="315"/>
      <c r="AE46" s="315"/>
      <c r="AF46" s="315"/>
      <c r="AG46" s="315"/>
      <c r="AH46" s="315"/>
      <c r="AI46" s="315"/>
      <c r="AJ46" s="315"/>
      <c r="AK46" s="315"/>
    </row>
    <row r="47" spans="1:37" s="316" customFormat="1" ht="12.75" customHeight="1">
      <c r="A47" s="315"/>
      <c r="B47" s="1256" t="s">
        <v>623</v>
      </c>
      <c r="C47" s="1251"/>
      <c r="D47" s="1251"/>
      <c r="E47" s="1251"/>
      <c r="F47" s="1251"/>
      <c r="G47" s="315" t="s">
        <v>554</v>
      </c>
      <c r="H47" s="339">
        <f>SUM(K47,N47)</f>
        <v>49</v>
      </c>
      <c r="I47" s="335">
        <f>SUM(L47,O47)</f>
        <v>138</v>
      </c>
      <c r="J47" s="340">
        <f>SUM(M47+P47)</f>
        <v>187</v>
      </c>
      <c r="K47" s="336">
        <v>49</v>
      </c>
      <c r="L47" s="336">
        <v>137</v>
      </c>
      <c r="M47" s="335">
        <f>SUM(K47:L47)</f>
        <v>186</v>
      </c>
      <c r="N47" s="336">
        <v>0</v>
      </c>
      <c r="O47" s="336">
        <v>1</v>
      </c>
      <c r="P47" s="335">
        <f>N47+O47</f>
        <v>1</v>
      </c>
      <c r="Q47" s="315"/>
      <c r="R47" s="315"/>
      <c r="S47" s="315"/>
      <c r="T47" s="315"/>
      <c r="U47" s="315"/>
      <c r="V47" s="315"/>
      <c r="W47" s="315"/>
      <c r="X47" s="315"/>
      <c r="Y47" s="315"/>
      <c r="Z47" s="315"/>
      <c r="AA47" s="315"/>
      <c r="AB47" s="315"/>
      <c r="AC47" s="315"/>
      <c r="AD47" s="315"/>
      <c r="AE47" s="315"/>
      <c r="AF47" s="315"/>
      <c r="AG47" s="315"/>
      <c r="AH47" s="315"/>
      <c r="AI47" s="315"/>
      <c r="AJ47" s="315"/>
      <c r="AK47" s="315"/>
    </row>
    <row r="48" spans="2:16" s="315" customFormat="1" ht="4.5" customHeight="1">
      <c r="B48" s="337"/>
      <c r="C48" s="311"/>
      <c r="D48" s="311"/>
      <c r="E48" s="311"/>
      <c r="F48" s="311"/>
      <c r="H48" s="339"/>
      <c r="I48" s="335"/>
      <c r="J48" s="340"/>
      <c r="K48" s="335"/>
      <c r="L48" s="335"/>
      <c r="M48" s="335"/>
      <c r="N48" s="335"/>
      <c r="O48" s="335"/>
      <c r="P48" s="335"/>
    </row>
    <row r="49" spans="1:16" s="315" customFormat="1" ht="13.5" customHeight="1">
      <c r="A49" s="334" t="s">
        <v>624</v>
      </c>
      <c r="B49" s="337"/>
      <c r="C49" s="311"/>
      <c r="D49" s="311"/>
      <c r="E49" s="311"/>
      <c r="F49" s="311"/>
      <c r="H49" s="339"/>
      <c r="I49" s="335"/>
      <c r="J49" s="340"/>
      <c r="K49" s="335"/>
      <c r="L49" s="335"/>
      <c r="M49" s="335"/>
      <c r="N49" s="335"/>
      <c r="O49" s="335"/>
      <c r="P49" s="335"/>
    </row>
    <row r="50" spans="1:37" s="316" customFormat="1" ht="13.5" customHeight="1">
      <c r="A50" s="329"/>
      <c r="B50" s="1253" t="s">
        <v>625</v>
      </c>
      <c r="C50" s="1251"/>
      <c r="D50" s="1251"/>
      <c r="E50" s="1251"/>
      <c r="F50" s="1251"/>
      <c r="G50" s="315" t="s">
        <v>554</v>
      </c>
      <c r="H50" s="339">
        <f>SUM(K50,N50)</f>
        <v>347</v>
      </c>
      <c r="I50" s="335">
        <f>SUM(L50,O50)</f>
        <v>440</v>
      </c>
      <c r="J50" s="340">
        <f>SUM(H50:I50)</f>
        <v>787</v>
      </c>
      <c r="K50" s="336">
        <v>346</v>
      </c>
      <c r="L50" s="336">
        <v>439</v>
      </c>
      <c r="M50" s="335">
        <f>SUM(K50,L50)</f>
        <v>785</v>
      </c>
      <c r="N50" s="336">
        <v>1</v>
      </c>
      <c r="O50" s="336">
        <v>1</v>
      </c>
      <c r="P50" s="335">
        <f>SUM(O50,N50)</f>
        <v>2</v>
      </c>
      <c r="Q50" s="315"/>
      <c r="R50" s="315"/>
      <c r="S50" s="315"/>
      <c r="T50" s="315"/>
      <c r="U50" s="315"/>
      <c r="V50" s="315"/>
      <c r="W50" s="315"/>
      <c r="X50" s="315"/>
      <c r="Y50" s="315"/>
      <c r="Z50" s="315"/>
      <c r="AA50" s="315"/>
      <c r="AB50" s="315"/>
      <c r="AC50" s="315"/>
      <c r="AD50" s="315"/>
      <c r="AE50" s="315"/>
      <c r="AF50" s="315"/>
      <c r="AG50" s="315"/>
      <c r="AH50" s="315"/>
      <c r="AI50" s="315"/>
      <c r="AJ50" s="315"/>
      <c r="AK50" s="315"/>
    </row>
    <row r="51" spans="1:16" s="315" customFormat="1" ht="4.5" customHeight="1">
      <c r="A51" s="329"/>
      <c r="B51" s="337"/>
      <c r="C51" s="311"/>
      <c r="D51" s="311"/>
      <c r="E51" s="311"/>
      <c r="F51" s="311"/>
      <c r="H51" s="339"/>
      <c r="I51" s="335"/>
      <c r="J51" s="341"/>
      <c r="K51" s="335">
        <v>0</v>
      </c>
      <c r="L51" s="335"/>
      <c r="M51" s="335"/>
      <c r="N51" s="335"/>
      <c r="O51" s="335"/>
      <c r="P51" s="335"/>
    </row>
    <row r="52" spans="1:37" s="316" customFormat="1" ht="13.5" customHeight="1">
      <c r="A52" s="1253" t="s">
        <v>626</v>
      </c>
      <c r="B52" s="1251"/>
      <c r="C52" s="1251"/>
      <c r="D52" s="1251"/>
      <c r="E52" s="1251"/>
      <c r="F52" s="1251"/>
      <c r="G52" s="315" t="s">
        <v>554</v>
      </c>
      <c r="H52" s="339">
        <f>SUM(K52,N52)</f>
        <v>18</v>
      </c>
      <c r="I52" s="335">
        <f>SUM(L52,O52)</f>
        <v>26</v>
      </c>
      <c r="J52" s="335">
        <f>SUM(M52+P52)</f>
        <v>44</v>
      </c>
      <c r="K52" s="336">
        <v>18</v>
      </c>
      <c r="L52" s="336">
        <v>25</v>
      </c>
      <c r="M52" s="335">
        <f>SUM(K52:L52)</f>
        <v>43</v>
      </c>
      <c r="N52" s="336">
        <v>0</v>
      </c>
      <c r="O52" s="336">
        <v>1</v>
      </c>
      <c r="P52" s="335">
        <f>N52+O52</f>
        <v>1</v>
      </c>
      <c r="Q52" s="315"/>
      <c r="R52" s="315"/>
      <c r="S52" s="315"/>
      <c r="T52" s="315"/>
      <c r="U52" s="315"/>
      <c r="V52" s="315"/>
      <c r="W52" s="315"/>
      <c r="X52" s="315"/>
      <c r="Y52" s="315"/>
      <c r="Z52" s="315"/>
      <c r="AA52" s="315"/>
      <c r="AB52" s="315"/>
      <c r="AC52" s="315"/>
      <c r="AD52" s="315"/>
      <c r="AE52" s="315"/>
      <c r="AF52" s="315"/>
      <c r="AG52" s="315"/>
      <c r="AH52" s="315"/>
      <c r="AI52" s="315"/>
      <c r="AJ52" s="315"/>
      <c r="AK52" s="315"/>
    </row>
    <row r="53" spans="1:16" s="315" customFormat="1" ht="4.5" customHeight="1">
      <c r="A53" s="337"/>
      <c r="B53" s="332"/>
      <c r="C53" s="332"/>
      <c r="D53" s="332"/>
      <c r="E53" s="332"/>
      <c r="F53" s="332"/>
      <c r="H53" s="339"/>
      <c r="I53" s="335"/>
      <c r="J53" s="335"/>
      <c r="K53" s="335"/>
      <c r="L53" s="335"/>
      <c r="M53" s="335"/>
      <c r="N53" s="335"/>
      <c r="O53" s="335"/>
      <c r="P53" s="335"/>
    </row>
    <row r="54" spans="1:37" s="316" customFormat="1" ht="13.5" customHeight="1">
      <c r="A54" s="1253" t="s">
        <v>627</v>
      </c>
      <c r="B54" s="1251"/>
      <c r="C54" s="1251"/>
      <c r="D54" s="1251"/>
      <c r="E54" s="1251"/>
      <c r="F54" s="1251"/>
      <c r="G54" s="315" t="s">
        <v>554</v>
      </c>
      <c r="H54" s="339">
        <f>SUM(K54,N54)</f>
        <v>24</v>
      </c>
      <c r="I54" s="335">
        <f>SUM(L54,O54)</f>
        <v>144</v>
      </c>
      <c r="J54" s="335">
        <f>SUM(M54+P54)</f>
        <v>168</v>
      </c>
      <c r="K54" s="336">
        <v>11</v>
      </c>
      <c r="L54" s="336">
        <v>108</v>
      </c>
      <c r="M54" s="335">
        <f>SUM(K54:L54)</f>
        <v>119</v>
      </c>
      <c r="N54" s="336">
        <v>13</v>
      </c>
      <c r="O54" s="336">
        <v>36</v>
      </c>
      <c r="P54" s="335">
        <f>N54+O54</f>
        <v>49</v>
      </c>
      <c r="Q54" s="315"/>
      <c r="R54" s="315"/>
      <c r="S54" s="315"/>
      <c r="T54" s="315"/>
      <c r="U54" s="315"/>
      <c r="V54" s="315"/>
      <c r="W54" s="315"/>
      <c r="X54" s="315"/>
      <c r="Y54" s="315"/>
      <c r="Z54" s="315"/>
      <c r="AA54" s="315"/>
      <c r="AB54" s="315"/>
      <c r="AC54" s="315"/>
      <c r="AD54" s="315"/>
      <c r="AE54" s="315"/>
      <c r="AF54" s="315"/>
      <c r="AG54" s="315"/>
      <c r="AH54" s="315"/>
      <c r="AI54" s="315"/>
      <c r="AJ54" s="315"/>
      <c r="AK54" s="315"/>
    </row>
    <row r="55" spans="1:16" s="315" customFormat="1" ht="4.5" customHeight="1">
      <c r="A55" s="342"/>
      <c r="B55" s="332"/>
      <c r="C55" s="332"/>
      <c r="D55" s="332"/>
      <c r="E55" s="332"/>
      <c r="F55" s="332"/>
      <c r="H55" s="339"/>
      <c r="I55" s="335"/>
      <c r="J55" s="335"/>
      <c r="K55" s="335"/>
      <c r="L55" s="335"/>
      <c r="M55" s="335"/>
      <c r="N55" s="335"/>
      <c r="O55" s="335"/>
      <c r="P55" s="335"/>
    </row>
    <row r="56" spans="1:16" s="315" customFormat="1" ht="13.5" customHeight="1">
      <c r="A56" s="334" t="s">
        <v>604</v>
      </c>
      <c r="B56" s="329"/>
      <c r="H56" s="339"/>
      <c r="I56" s="335"/>
      <c r="J56" s="335"/>
      <c r="K56" s="335"/>
      <c r="L56" s="335"/>
      <c r="M56" s="335"/>
      <c r="N56" s="335"/>
      <c r="O56" s="335"/>
      <c r="P56" s="335"/>
    </row>
    <row r="57" spans="1:37" s="316" customFormat="1" ht="12.75" customHeight="1">
      <c r="A57" s="315"/>
      <c r="B57" s="1256" t="s">
        <v>628</v>
      </c>
      <c r="C57" s="1251"/>
      <c r="D57" s="1251"/>
      <c r="E57" s="1251"/>
      <c r="F57" s="1251"/>
      <c r="G57" s="315" t="s">
        <v>554</v>
      </c>
      <c r="H57" s="339">
        <f aca="true" t="shared" si="2" ref="H57:I59">SUM(K57,N57)</f>
        <v>1042</v>
      </c>
      <c r="I57" s="335">
        <f t="shared" si="2"/>
        <v>5421</v>
      </c>
      <c r="J57" s="335">
        <f>SUM(M57+P57)</f>
        <v>6463</v>
      </c>
      <c r="K57" s="336">
        <v>1019</v>
      </c>
      <c r="L57" s="336">
        <v>5327</v>
      </c>
      <c r="M57" s="335">
        <f>SUM(K57:L57)</f>
        <v>6346</v>
      </c>
      <c r="N57" s="336">
        <v>23</v>
      </c>
      <c r="O57" s="336">
        <v>94</v>
      </c>
      <c r="P57" s="335">
        <f>N57+O57</f>
        <v>117</v>
      </c>
      <c r="Q57" s="315"/>
      <c r="R57" s="315"/>
      <c r="S57" s="315"/>
      <c r="T57" s="315"/>
      <c r="U57" s="315"/>
      <c r="V57" s="315"/>
      <c r="W57" s="315"/>
      <c r="X57" s="315"/>
      <c r="Y57" s="315"/>
      <c r="Z57" s="315"/>
      <c r="AA57" s="315"/>
      <c r="AB57" s="315"/>
      <c r="AC57" s="315"/>
      <c r="AD57" s="315"/>
      <c r="AE57" s="315"/>
      <c r="AF57" s="315"/>
      <c r="AG57" s="315"/>
      <c r="AH57" s="315"/>
      <c r="AI57" s="315"/>
      <c r="AJ57" s="315"/>
      <c r="AK57" s="315"/>
    </row>
    <row r="58" spans="1:37" s="316" customFormat="1" ht="12.75" customHeight="1">
      <c r="A58" s="315"/>
      <c r="B58" s="1256" t="s">
        <v>629</v>
      </c>
      <c r="C58" s="1251"/>
      <c r="D58" s="1251"/>
      <c r="E58" s="1251"/>
      <c r="F58" s="1251"/>
      <c r="G58" s="315" t="s">
        <v>554</v>
      </c>
      <c r="H58" s="339">
        <f t="shared" si="2"/>
        <v>17</v>
      </c>
      <c r="I58" s="335">
        <f t="shared" si="2"/>
        <v>82</v>
      </c>
      <c r="J58" s="335">
        <f>SUM(M58+P58)</f>
        <v>99</v>
      </c>
      <c r="K58" s="336">
        <v>15</v>
      </c>
      <c r="L58" s="336">
        <v>73</v>
      </c>
      <c r="M58" s="335">
        <f>SUM(K58:L58)</f>
        <v>88</v>
      </c>
      <c r="N58" s="336">
        <v>2</v>
      </c>
      <c r="O58" s="336">
        <v>9</v>
      </c>
      <c r="P58" s="335">
        <f>N58+O58</f>
        <v>11</v>
      </c>
      <c r="Q58" s="315"/>
      <c r="R58" s="315"/>
      <c r="S58" s="315"/>
      <c r="T58" s="315"/>
      <c r="U58" s="315"/>
      <c r="V58" s="315"/>
      <c r="W58" s="315"/>
      <c r="X58" s="315"/>
      <c r="Y58" s="315"/>
      <c r="Z58" s="315"/>
      <c r="AA58" s="315"/>
      <c r="AB58" s="315"/>
      <c r="AC58" s="315"/>
      <c r="AD58" s="315"/>
      <c r="AE58" s="315"/>
      <c r="AF58" s="315"/>
      <c r="AG58" s="315"/>
      <c r="AH58" s="315"/>
      <c r="AI58" s="315"/>
      <c r="AJ58" s="315"/>
      <c r="AK58" s="315"/>
    </row>
    <row r="59" spans="1:37" s="316" customFormat="1" ht="12.75" customHeight="1">
      <c r="A59" s="315"/>
      <c r="B59" s="1256" t="s">
        <v>630</v>
      </c>
      <c r="C59" s="1251"/>
      <c r="D59" s="1251"/>
      <c r="E59" s="1251"/>
      <c r="F59" s="1251"/>
      <c r="G59" s="315" t="s">
        <v>554</v>
      </c>
      <c r="H59" s="339">
        <f t="shared" si="2"/>
        <v>3</v>
      </c>
      <c r="I59" s="335">
        <f t="shared" si="2"/>
        <v>33</v>
      </c>
      <c r="J59" s="335">
        <f>SUM(M59+P59)</f>
        <v>36</v>
      </c>
      <c r="K59" s="336">
        <v>3</v>
      </c>
      <c r="L59" s="336">
        <v>27</v>
      </c>
      <c r="M59" s="335">
        <f>SUM(K59:L59)</f>
        <v>30</v>
      </c>
      <c r="N59" s="336">
        <v>0</v>
      </c>
      <c r="O59" s="336">
        <v>6</v>
      </c>
      <c r="P59" s="335">
        <f>N59+O59</f>
        <v>6</v>
      </c>
      <c r="Q59" s="315"/>
      <c r="R59" s="315"/>
      <c r="S59" s="315"/>
      <c r="T59" s="315"/>
      <c r="U59" s="315"/>
      <c r="V59" s="315"/>
      <c r="W59" s="315"/>
      <c r="X59" s="315"/>
      <c r="Y59" s="315"/>
      <c r="Z59" s="315"/>
      <c r="AA59" s="315"/>
      <c r="AB59" s="315"/>
      <c r="AC59" s="315"/>
      <c r="AD59" s="315"/>
      <c r="AE59" s="315"/>
      <c r="AF59" s="315"/>
      <c r="AG59" s="315"/>
      <c r="AH59" s="315"/>
      <c r="AI59" s="315"/>
      <c r="AJ59" s="315"/>
      <c r="AK59" s="315"/>
    </row>
    <row r="60" spans="8:16" s="315" customFormat="1" ht="4.5" customHeight="1">
      <c r="H60" s="339"/>
      <c r="I60" s="335"/>
      <c r="J60" s="335"/>
      <c r="K60" s="335"/>
      <c r="L60" s="335"/>
      <c r="M60" s="335"/>
      <c r="N60" s="335"/>
      <c r="O60" s="335"/>
      <c r="P60" s="335"/>
    </row>
    <row r="61" spans="1:16" s="315" customFormat="1" ht="13.5" customHeight="1">
      <c r="A61" s="334" t="s">
        <v>631</v>
      </c>
      <c r="B61" s="329"/>
      <c r="E61" s="311"/>
      <c r="H61" s="339"/>
      <c r="I61" s="335"/>
      <c r="J61" s="335"/>
      <c r="K61" s="335"/>
      <c r="L61" s="335"/>
      <c r="M61" s="335"/>
      <c r="N61" s="335"/>
      <c r="O61" s="335"/>
      <c r="P61" s="335"/>
    </row>
    <row r="62" spans="1:37" s="316" customFormat="1" ht="12.75" customHeight="1">
      <c r="A62" s="315"/>
      <c r="B62" s="1254" t="s">
        <v>632</v>
      </c>
      <c r="C62" s="1255"/>
      <c r="D62" s="1255"/>
      <c r="E62" s="1255"/>
      <c r="F62" s="1255"/>
      <c r="G62" s="315" t="s">
        <v>554</v>
      </c>
      <c r="H62" s="339">
        <f aca="true" t="shared" si="3" ref="H62:I64">SUM(K62,N62)</f>
        <v>36</v>
      </c>
      <c r="I62" s="335">
        <f t="shared" si="3"/>
        <v>1019</v>
      </c>
      <c r="J62" s="335">
        <f>SUM(M62+P62)</f>
        <v>1055</v>
      </c>
      <c r="K62" s="336">
        <v>36</v>
      </c>
      <c r="L62" s="336">
        <v>995</v>
      </c>
      <c r="M62" s="335">
        <f>SUM(K62:L62)</f>
        <v>1031</v>
      </c>
      <c r="N62" s="336">
        <v>0</v>
      </c>
      <c r="O62" s="336">
        <v>24</v>
      </c>
      <c r="P62" s="335">
        <f>N62+O62</f>
        <v>24</v>
      </c>
      <c r="Q62" s="315"/>
      <c r="R62" s="315"/>
      <c r="S62" s="315"/>
      <c r="T62" s="315"/>
      <c r="U62" s="315"/>
      <c r="V62" s="315"/>
      <c r="W62" s="315"/>
      <c r="X62" s="315"/>
      <c r="Y62" s="315"/>
      <c r="Z62" s="315"/>
      <c r="AA62" s="315"/>
      <c r="AB62" s="315"/>
      <c r="AC62" s="315"/>
      <c r="AD62" s="315"/>
      <c r="AE62" s="315"/>
      <c r="AF62" s="315"/>
      <c r="AG62" s="315"/>
      <c r="AH62" s="315"/>
      <c r="AI62" s="315"/>
      <c r="AJ62" s="315"/>
      <c r="AK62" s="315"/>
    </row>
    <row r="63" spans="1:37" s="316" customFormat="1" ht="12.75" customHeight="1">
      <c r="A63" s="315"/>
      <c r="B63" s="1254" t="s">
        <v>633</v>
      </c>
      <c r="C63" s="1255"/>
      <c r="D63" s="1255"/>
      <c r="E63" s="1255"/>
      <c r="F63" s="1255"/>
      <c r="G63" s="315" t="s">
        <v>554</v>
      </c>
      <c r="H63" s="339">
        <f t="shared" si="3"/>
        <v>1</v>
      </c>
      <c r="I63" s="335">
        <f t="shared" si="3"/>
        <v>40</v>
      </c>
      <c r="J63" s="335">
        <f>SUM(M63+P63)</f>
        <v>41</v>
      </c>
      <c r="K63" s="336">
        <v>1</v>
      </c>
      <c r="L63" s="336">
        <v>36</v>
      </c>
      <c r="M63" s="335">
        <f>SUM(K63:L63)</f>
        <v>37</v>
      </c>
      <c r="N63" s="336">
        <v>0</v>
      </c>
      <c r="O63" s="336">
        <v>4</v>
      </c>
      <c r="P63" s="335">
        <f>N63+O63</f>
        <v>4</v>
      </c>
      <c r="Q63" s="315"/>
      <c r="R63" s="315"/>
      <c r="S63" s="315"/>
      <c r="T63" s="315"/>
      <c r="U63" s="315"/>
      <c r="V63" s="315"/>
      <c r="W63" s="315"/>
      <c r="X63" s="315"/>
      <c r="Y63" s="315"/>
      <c r="Z63" s="315"/>
      <c r="AA63" s="315"/>
      <c r="AB63" s="315"/>
      <c r="AC63" s="315"/>
      <c r="AD63" s="315"/>
      <c r="AE63" s="315"/>
      <c r="AF63" s="315"/>
      <c r="AG63" s="315"/>
      <c r="AH63" s="315"/>
      <c r="AI63" s="315"/>
      <c r="AJ63" s="315"/>
      <c r="AK63" s="315"/>
    </row>
    <row r="64" spans="1:37" s="316" customFormat="1" ht="12.75" customHeight="1">
      <c r="A64" s="315"/>
      <c r="B64" s="1254" t="s">
        <v>634</v>
      </c>
      <c r="C64" s="1255"/>
      <c r="D64" s="1255"/>
      <c r="E64" s="1255"/>
      <c r="F64" s="1255"/>
      <c r="G64" s="315" t="s">
        <v>554</v>
      </c>
      <c r="H64" s="339">
        <f t="shared" si="3"/>
        <v>3</v>
      </c>
      <c r="I64" s="335">
        <f t="shared" si="3"/>
        <v>46</v>
      </c>
      <c r="J64" s="335">
        <f>SUM(M64+P64)</f>
        <v>49</v>
      </c>
      <c r="K64" s="336">
        <v>3</v>
      </c>
      <c r="L64" s="336">
        <v>44</v>
      </c>
      <c r="M64" s="335">
        <f>SUM(K64:L64)</f>
        <v>47</v>
      </c>
      <c r="N64" s="336">
        <v>0</v>
      </c>
      <c r="O64" s="336">
        <v>2</v>
      </c>
      <c r="P64" s="335">
        <f>N64+O64</f>
        <v>2</v>
      </c>
      <c r="Q64" s="315"/>
      <c r="R64" s="315"/>
      <c r="S64" s="315"/>
      <c r="T64" s="315"/>
      <c r="U64" s="315"/>
      <c r="V64" s="315"/>
      <c r="W64" s="315"/>
      <c r="X64" s="315"/>
      <c r="Y64" s="315"/>
      <c r="Z64" s="315"/>
      <c r="AA64" s="315"/>
      <c r="AB64" s="315"/>
      <c r="AC64" s="315"/>
      <c r="AD64" s="315"/>
      <c r="AE64" s="315"/>
      <c r="AF64" s="315"/>
      <c r="AG64" s="315"/>
      <c r="AH64" s="315"/>
      <c r="AI64" s="315"/>
      <c r="AJ64" s="315"/>
      <c r="AK64" s="315"/>
    </row>
    <row r="65" spans="2:16" s="315" customFormat="1" ht="12.75" customHeight="1">
      <c r="B65" s="1251" t="s">
        <v>635</v>
      </c>
      <c r="C65" s="1251"/>
      <c r="D65" s="1251"/>
      <c r="E65" s="1251"/>
      <c r="F65" s="1251"/>
      <c r="H65" s="339"/>
      <c r="I65" s="335"/>
      <c r="J65" s="335"/>
      <c r="K65" s="335"/>
      <c r="L65" s="335"/>
      <c r="M65" s="335"/>
      <c r="N65" s="335"/>
      <c r="O65" s="335"/>
      <c r="P65" s="335"/>
    </row>
    <row r="66" spans="2:16" s="315" customFormat="1" ht="12.75" customHeight="1">
      <c r="B66" s="323"/>
      <c r="C66" s="323" t="s">
        <v>636</v>
      </c>
      <c r="D66" s="323"/>
      <c r="E66" s="323"/>
      <c r="F66" s="323"/>
      <c r="H66" s="339"/>
      <c r="I66" s="335"/>
      <c r="J66" s="335"/>
      <c r="K66" s="335"/>
      <c r="L66" s="335"/>
      <c r="M66" s="335"/>
      <c r="N66" s="335"/>
      <c r="O66" s="335"/>
      <c r="P66" s="335"/>
    </row>
    <row r="67" spans="1:37" s="316" customFormat="1" ht="12.75" customHeight="1">
      <c r="A67" s="315"/>
      <c r="B67" s="315"/>
      <c r="C67" s="1256" t="s">
        <v>613</v>
      </c>
      <c r="D67" s="1251"/>
      <c r="E67" s="1251"/>
      <c r="F67" s="1251"/>
      <c r="G67" s="315" t="s">
        <v>554</v>
      </c>
      <c r="H67" s="339">
        <f>SUM(K67,N67)</f>
        <v>52</v>
      </c>
      <c r="I67" s="335">
        <f>SUM(L67,O67)</f>
        <v>317</v>
      </c>
      <c r="J67" s="335">
        <f>SUM(M67+P67)</f>
        <v>369</v>
      </c>
      <c r="K67" s="336">
        <v>42</v>
      </c>
      <c r="L67" s="336">
        <v>291</v>
      </c>
      <c r="M67" s="335">
        <f>SUM(K67:L67)</f>
        <v>333</v>
      </c>
      <c r="N67" s="336">
        <v>10</v>
      </c>
      <c r="O67" s="336">
        <v>26</v>
      </c>
      <c r="P67" s="335">
        <f>N67+O67</f>
        <v>36</v>
      </c>
      <c r="Q67" s="315"/>
      <c r="R67" s="315"/>
      <c r="S67" s="315"/>
      <c r="T67" s="315"/>
      <c r="U67" s="315"/>
      <c r="V67" s="315"/>
      <c r="W67" s="315"/>
      <c r="X67" s="315"/>
      <c r="Y67" s="315"/>
      <c r="Z67" s="315"/>
      <c r="AA67" s="315"/>
      <c r="AB67" s="315"/>
      <c r="AC67" s="315"/>
      <c r="AD67" s="315"/>
      <c r="AE67" s="315"/>
      <c r="AF67" s="315"/>
      <c r="AG67" s="315"/>
      <c r="AH67" s="315"/>
      <c r="AI67" s="315"/>
      <c r="AJ67" s="315"/>
      <c r="AK67" s="315"/>
    </row>
    <row r="68" spans="2:16" s="315" customFormat="1" ht="12.75" customHeight="1">
      <c r="B68" s="1251" t="s">
        <v>637</v>
      </c>
      <c r="C68" s="1251"/>
      <c r="D68" s="1251"/>
      <c r="E68" s="1251"/>
      <c r="F68" s="1251"/>
      <c r="H68" s="339"/>
      <c r="I68" s="335"/>
      <c r="J68" s="335"/>
      <c r="K68" s="335"/>
      <c r="L68" s="335"/>
      <c r="M68" s="335"/>
      <c r="N68" s="335"/>
      <c r="O68" s="335"/>
      <c r="P68" s="335"/>
    </row>
    <row r="69" spans="3:16" s="315" customFormat="1" ht="12.75" customHeight="1">
      <c r="C69" s="1251" t="s">
        <v>638</v>
      </c>
      <c r="D69" s="1251"/>
      <c r="E69" s="1251"/>
      <c r="F69" s="1251"/>
      <c r="H69" s="339"/>
      <c r="I69" s="335"/>
      <c r="J69" s="335"/>
      <c r="K69" s="335"/>
      <c r="L69" s="335"/>
      <c r="M69" s="335"/>
      <c r="N69" s="335"/>
      <c r="O69" s="335"/>
      <c r="P69" s="335"/>
    </row>
    <row r="70" spans="1:37" s="316" customFormat="1" ht="12.75" customHeight="1">
      <c r="A70" s="315"/>
      <c r="B70" s="315"/>
      <c r="C70" s="1252" t="s">
        <v>639</v>
      </c>
      <c r="D70" s="1252"/>
      <c r="E70" s="1252"/>
      <c r="F70" s="1252"/>
      <c r="G70" s="315" t="s">
        <v>554</v>
      </c>
      <c r="H70" s="339">
        <f>SUM(K70,N70)</f>
        <v>9</v>
      </c>
      <c r="I70" s="335">
        <f>SUM(L70,O70)</f>
        <v>23</v>
      </c>
      <c r="J70" s="335">
        <f>SUM(M70+P70)</f>
        <v>32</v>
      </c>
      <c r="K70" s="336">
        <v>9</v>
      </c>
      <c r="L70" s="336">
        <v>23</v>
      </c>
      <c r="M70" s="335">
        <f>SUM(K70:L70)</f>
        <v>32</v>
      </c>
      <c r="N70" s="336">
        <v>0</v>
      </c>
      <c r="O70" s="336">
        <v>0</v>
      </c>
      <c r="P70" s="335">
        <f>N70+O70</f>
        <v>0</v>
      </c>
      <c r="Q70" s="315"/>
      <c r="R70" s="315"/>
      <c r="S70" s="315"/>
      <c r="T70" s="315"/>
      <c r="U70" s="315"/>
      <c r="V70" s="315"/>
      <c r="W70" s="315"/>
      <c r="X70" s="315"/>
      <c r="Y70" s="315"/>
      <c r="Z70" s="315"/>
      <c r="AA70" s="315"/>
      <c r="AB70" s="315"/>
      <c r="AC70" s="315"/>
      <c r="AD70" s="315"/>
      <c r="AE70" s="315"/>
      <c r="AF70" s="315"/>
      <c r="AG70" s="315"/>
      <c r="AH70" s="315"/>
      <c r="AI70" s="315"/>
      <c r="AJ70" s="315"/>
      <c r="AK70" s="315"/>
    </row>
    <row r="71" spans="2:16" s="315" customFormat="1" ht="4.5" customHeight="1">
      <c r="B71" s="337"/>
      <c r="C71" s="343"/>
      <c r="D71" s="343"/>
      <c r="E71" s="343"/>
      <c r="F71" s="343"/>
      <c r="H71" s="339"/>
      <c r="I71" s="335"/>
      <c r="J71" s="335"/>
      <c r="K71" s="335"/>
      <c r="L71" s="335"/>
      <c r="M71" s="335"/>
      <c r="N71" s="335"/>
      <c r="O71" s="335"/>
      <c r="P71" s="335"/>
    </row>
    <row r="72" spans="1:16" s="315" customFormat="1" ht="13.5" customHeight="1">
      <c r="A72" s="1253" t="s">
        <v>640</v>
      </c>
      <c r="B72" s="1251"/>
      <c r="C72" s="1251"/>
      <c r="D72" s="1251"/>
      <c r="E72" s="1251"/>
      <c r="F72" s="1251"/>
      <c r="G72" s="315" t="s">
        <v>554</v>
      </c>
      <c r="H72" s="339">
        <f>SUM(K72,N72)</f>
        <v>124</v>
      </c>
      <c r="I72" s="335">
        <f>SUM(L72,O72)</f>
        <v>331</v>
      </c>
      <c r="J72" s="335">
        <f>SUM(M72+P72)</f>
        <v>455</v>
      </c>
      <c r="K72" s="336">
        <v>100</v>
      </c>
      <c r="L72" s="336">
        <v>260</v>
      </c>
      <c r="M72" s="335">
        <f>SUM(K72:L72)</f>
        <v>360</v>
      </c>
      <c r="N72" s="336">
        <v>24</v>
      </c>
      <c r="O72" s="336">
        <v>71</v>
      </c>
      <c r="P72" s="335">
        <f>N72+O72</f>
        <v>95</v>
      </c>
    </row>
    <row r="73" spans="8:16" s="315" customFormat="1" ht="4.5" customHeight="1">
      <c r="H73" s="339"/>
      <c r="I73" s="335"/>
      <c r="J73" s="335"/>
      <c r="K73" s="335"/>
      <c r="L73" s="335"/>
      <c r="M73" s="335"/>
      <c r="N73" s="335"/>
      <c r="O73" s="335"/>
      <c r="P73" s="335"/>
    </row>
    <row r="74" spans="2:16" s="315" customFormat="1" ht="13.5" customHeight="1">
      <c r="B74" s="332"/>
      <c r="C74" s="332"/>
      <c r="D74" s="332"/>
      <c r="E74" s="332"/>
      <c r="F74" s="338" t="s">
        <v>641</v>
      </c>
      <c r="G74" s="315" t="s">
        <v>554</v>
      </c>
      <c r="H74" s="327">
        <f>SUM(H44:H72)</f>
        <v>1943</v>
      </c>
      <c r="I74" s="327">
        <f>SUM(I44:I72)</f>
        <v>8332</v>
      </c>
      <c r="J74" s="327">
        <f>SUM(J44:J72)</f>
        <v>10275</v>
      </c>
      <c r="K74" s="327">
        <f>SUM(K44:K72)</f>
        <v>1866</v>
      </c>
      <c r="L74" s="327">
        <f>SUM(L44:L72)</f>
        <v>8052</v>
      </c>
      <c r="M74" s="327">
        <f>SUM(K74:L74)</f>
        <v>9918</v>
      </c>
      <c r="N74" s="327">
        <f>SUM(N44:N72)</f>
        <v>77</v>
      </c>
      <c r="O74" s="327">
        <f>SUM(O44:O72)</f>
        <v>280</v>
      </c>
      <c r="P74" s="327">
        <f>SUM(N74:O74)</f>
        <v>357</v>
      </c>
    </row>
    <row r="75" spans="8:16" s="315" customFormat="1" ht="9.75" customHeight="1">
      <c r="H75" s="325"/>
      <c r="I75" s="327"/>
      <c r="J75" s="327"/>
      <c r="K75" s="335"/>
      <c r="L75" s="335"/>
      <c r="M75" s="335"/>
      <c r="N75" s="335"/>
      <c r="O75" s="335"/>
      <c r="P75" s="335"/>
    </row>
    <row r="76" spans="1:16" s="315" customFormat="1" ht="13.5" customHeight="1">
      <c r="A76" s="1253" t="s">
        <v>642</v>
      </c>
      <c r="B76" s="1251"/>
      <c r="C76" s="1251"/>
      <c r="D76" s="1251"/>
      <c r="E76" s="1251"/>
      <c r="F76" s="1251"/>
      <c r="G76" s="315" t="s">
        <v>554</v>
      </c>
      <c r="H76" s="325">
        <f>SUM(K76+N76)</f>
        <v>10413</v>
      </c>
      <c r="I76" s="327">
        <f>SUM(L76+O76)</f>
        <v>33772</v>
      </c>
      <c r="J76" s="327">
        <f>SUM(M76+P76)</f>
        <v>44185</v>
      </c>
      <c r="K76" s="327">
        <f>SUM(K12,K39-K74)</f>
        <v>9978</v>
      </c>
      <c r="L76" s="327">
        <f>SUM(L12,L39-L74)</f>
        <v>32416</v>
      </c>
      <c r="M76" s="327">
        <f>SUM(K76:L76)</f>
        <v>42394</v>
      </c>
      <c r="N76" s="327">
        <f>SUM(N12,N39-N74)</f>
        <v>435</v>
      </c>
      <c r="O76" s="327">
        <f>SUM(O12,O39-O74)</f>
        <v>1356</v>
      </c>
      <c r="P76" s="327">
        <f>SUM(N76:O76)</f>
        <v>1791</v>
      </c>
    </row>
    <row r="77" spans="1:37" s="316" customFormat="1" ht="6" customHeight="1">
      <c r="A77" s="319" t="s">
        <v>408</v>
      </c>
      <c r="B77" s="344"/>
      <c r="C77" s="345"/>
      <c r="D77" s="345"/>
      <c r="E77" s="345"/>
      <c r="F77" s="345"/>
      <c r="G77" s="345"/>
      <c r="H77" s="345"/>
      <c r="I77" s="345"/>
      <c r="J77" s="345"/>
      <c r="K77" s="345"/>
      <c r="L77" s="34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row>
    <row r="78" spans="1:37" s="316" customFormat="1" ht="11.25">
      <c r="A78" s="1249" t="s">
        <v>644</v>
      </c>
      <c r="B78" s="1249"/>
      <c r="C78" s="1249"/>
      <c r="D78" s="1249"/>
      <c r="E78" s="1249"/>
      <c r="F78" s="1249"/>
      <c r="G78" s="1249"/>
      <c r="H78" s="1249"/>
      <c r="I78" s="1249"/>
      <c r="J78" s="1249"/>
      <c r="K78" s="1249"/>
      <c r="L78" s="1249"/>
      <c r="M78" s="1249"/>
      <c r="N78" s="1249"/>
      <c r="O78" s="1249"/>
      <c r="P78" s="1249"/>
      <c r="Q78" s="315"/>
      <c r="R78" s="315"/>
      <c r="S78" s="315"/>
      <c r="T78" s="315"/>
      <c r="U78" s="315"/>
      <c r="V78" s="315"/>
      <c r="W78" s="315"/>
      <c r="X78" s="315"/>
      <c r="Y78" s="315"/>
      <c r="Z78" s="315"/>
      <c r="AA78" s="315"/>
      <c r="AB78" s="315"/>
      <c r="AC78" s="315"/>
      <c r="AD78" s="315"/>
      <c r="AE78" s="315"/>
      <c r="AF78" s="315"/>
      <c r="AG78" s="315"/>
      <c r="AH78" s="315"/>
      <c r="AI78" s="315"/>
      <c r="AJ78" s="315"/>
      <c r="AK78" s="315"/>
    </row>
    <row r="79" spans="1:37" s="316" customFormat="1" ht="11.25">
      <c r="A79" s="1249"/>
      <c r="B79" s="1249"/>
      <c r="C79" s="1249"/>
      <c r="D79" s="1249"/>
      <c r="E79" s="1249"/>
      <c r="F79" s="1249"/>
      <c r="G79" s="1249"/>
      <c r="H79" s="1249"/>
      <c r="I79" s="1249"/>
      <c r="J79" s="1249"/>
      <c r="K79" s="1249"/>
      <c r="L79" s="1249"/>
      <c r="M79" s="1249"/>
      <c r="N79" s="1249"/>
      <c r="O79" s="1249"/>
      <c r="P79" s="1249"/>
      <c r="Q79" s="315"/>
      <c r="R79" s="315"/>
      <c r="S79" s="315"/>
      <c r="T79" s="315"/>
      <c r="U79" s="315"/>
      <c r="V79" s="315"/>
      <c r="W79" s="315"/>
      <c r="X79" s="315"/>
      <c r="Y79" s="315"/>
      <c r="Z79" s="315"/>
      <c r="AA79" s="315"/>
      <c r="AB79" s="315"/>
      <c r="AC79" s="315"/>
      <c r="AD79" s="315"/>
      <c r="AE79" s="315"/>
      <c r="AF79" s="315"/>
      <c r="AG79" s="315"/>
      <c r="AH79" s="315"/>
      <c r="AI79" s="315"/>
      <c r="AJ79" s="315"/>
      <c r="AK79" s="315"/>
    </row>
    <row r="80" spans="1:37" s="316" customFormat="1" ht="11.25">
      <c r="A80" s="1250"/>
      <c r="B80" s="1250"/>
      <c r="C80" s="1250"/>
      <c r="D80" s="1250"/>
      <c r="E80" s="1250"/>
      <c r="F80" s="1250"/>
      <c r="G80" s="1250"/>
      <c r="H80" s="1250"/>
      <c r="I80" s="1250"/>
      <c r="J80" s="1250"/>
      <c r="K80" s="1250"/>
      <c r="L80" s="1250"/>
      <c r="M80" s="1250"/>
      <c r="N80" s="1250"/>
      <c r="O80" s="1250"/>
      <c r="P80" s="1250"/>
      <c r="Q80" s="315"/>
      <c r="R80" s="315"/>
      <c r="S80" s="315"/>
      <c r="T80" s="315"/>
      <c r="U80" s="315"/>
      <c r="V80" s="315"/>
      <c r="W80" s="315"/>
      <c r="X80" s="315"/>
      <c r="Y80" s="315"/>
      <c r="Z80" s="315"/>
      <c r="AA80" s="315"/>
      <c r="AB80" s="315"/>
      <c r="AC80" s="315"/>
      <c r="AD80" s="315"/>
      <c r="AE80" s="315"/>
      <c r="AF80" s="315"/>
      <c r="AG80" s="315"/>
      <c r="AH80" s="315"/>
      <c r="AI80" s="315"/>
      <c r="AJ80" s="315"/>
      <c r="AK80" s="315"/>
    </row>
  </sheetData>
  <sheetProtection/>
  <mergeCells count="43">
    <mergeCell ref="A7:F10"/>
    <mergeCell ref="G7:G10"/>
    <mergeCell ref="H7:J8"/>
    <mergeCell ref="H9:H10"/>
    <mergeCell ref="I9:I10"/>
    <mergeCell ref="J9:J10"/>
    <mergeCell ref="A12:F12"/>
    <mergeCell ref="D17:F17"/>
    <mergeCell ref="D18:F18"/>
    <mergeCell ref="D19:F19"/>
    <mergeCell ref="D20:F20"/>
    <mergeCell ref="B21:F21"/>
    <mergeCell ref="B24:F24"/>
    <mergeCell ref="B25:F25"/>
    <mergeCell ref="B26:F26"/>
    <mergeCell ref="B29:F29"/>
    <mergeCell ref="B30:F30"/>
    <mergeCell ref="B31:F31"/>
    <mergeCell ref="C33:F33"/>
    <mergeCell ref="B34:F34"/>
    <mergeCell ref="C35:F35"/>
    <mergeCell ref="A37:F37"/>
    <mergeCell ref="B44:F44"/>
    <mergeCell ref="B45:F45"/>
    <mergeCell ref="C46:F46"/>
    <mergeCell ref="B47:F47"/>
    <mergeCell ref="B50:F50"/>
    <mergeCell ref="A52:F52"/>
    <mergeCell ref="A54:F54"/>
    <mergeCell ref="B57:F57"/>
    <mergeCell ref="B58:F58"/>
    <mergeCell ref="B59:F59"/>
    <mergeCell ref="B62:F62"/>
    <mergeCell ref="B63:F63"/>
    <mergeCell ref="B64:F64"/>
    <mergeCell ref="B65:F65"/>
    <mergeCell ref="C67:F67"/>
    <mergeCell ref="B68:F68"/>
    <mergeCell ref="A78:P80"/>
    <mergeCell ref="C69:F69"/>
    <mergeCell ref="C70:F70"/>
    <mergeCell ref="A72:F72"/>
    <mergeCell ref="A76:F76"/>
  </mergeCells>
  <printOptions/>
  <pageMargins left="0.3937007874015748" right="0.3937007874015748" top="0.4724409448818898" bottom="0.3937007874015748" header="0.5118110236220472" footer="0.5118110236220472"/>
  <pageSetup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X80"/>
  <sheetViews>
    <sheetView workbookViewId="0" topLeftCell="A1">
      <selection activeCell="S27" sqref="S27:S28"/>
    </sheetView>
  </sheetViews>
  <sheetFormatPr defaultColWidth="12" defaultRowHeight="11.25"/>
  <cols>
    <col min="1" max="1" width="23" style="386" customWidth="1"/>
    <col min="2" max="3" width="1.0078125" style="386" customWidth="1"/>
    <col min="4" max="12" width="10.16015625" style="386" customWidth="1"/>
    <col min="13" max="13" width="0.4921875" style="348" customWidth="1"/>
    <col min="14" max="14" width="2.16015625" style="348" customWidth="1"/>
    <col min="15" max="15" width="3.83203125" style="348" customWidth="1"/>
    <col min="16" max="16" width="29" style="348" customWidth="1"/>
    <col min="17" max="18" width="1.0078125" style="348" customWidth="1"/>
    <col min="19" max="19" width="11.66015625" style="348" customWidth="1"/>
    <col min="20" max="22" width="9" style="348" customWidth="1"/>
    <col min="23" max="26" width="9" style="349" customWidth="1"/>
    <col min="27" max="27" width="9.33203125" style="349" customWidth="1"/>
    <col min="28" max="28" width="2.16015625" style="349" customWidth="1"/>
    <col min="29" max="16384" width="13.33203125" style="349" customWidth="1"/>
  </cols>
  <sheetData>
    <row r="1" spans="1:12" ht="13.5" customHeight="1">
      <c r="A1" s="346" t="s">
        <v>645</v>
      </c>
      <c r="B1" s="347"/>
      <c r="C1" s="347"/>
      <c r="D1" s="347"/>
      <c r="E1" s="347"/>
      <c r="F1" s="347"/>
      <c r="G1" s="347"/>
      <c r="H1" s="347"/>
      <c r="I1" s="347"/>
      <c r="J1" s="347"/>
      <c r="K1" s="347"/>
      <c r="L1" s="347"/>
    </row>
    <row r="2" spans="1:22" s="352" customFormat="1" ht="13.5" customHeight="1">
      <c r="A2" s="1120" t="s">
        <v>646</v>
      </c>
      <c r="B2" s="1120"/>
      <c r="C2" s="1120"/>
      <c r="D2" s="1120"/>
      <c r="E2" s="1120"/>
      <c r="F2" s="1120"/>
      <c r="G2" s="1120"/>
      <c r="H2" s="1120"/>
      <c r="I2" s="1120"/>
      <c r="J2" s="1120"/>
      <c r="K2" s="1120"/>
      <c r="L2" s="1120"/>
      <c r="M2" s="350"/>
      <c r="N2" s="351"/>
      <c r="O2" s="351"/>
      <c r="P2" s="351"/>
      <c r="Q2" s="351"/>
      <c r="R2" s="351"/>
      <c r="S2" s="351"/>
      <c r="T2" s="351"/>
      <c r="U2" s="351"/>
      <c r="V2" s="351"/>
    </row>
    <row r="3" spans="1:22" s="352" customFormat="1" ht="6" customHeight="1">
      <c r="A3" s="351"/>
      <c r="B3" s="351"/>
      <c r="C3" s="351"/>
      <c r="D3" s="351"/>
      <c r="E3" s="351"/>
      <c r="F3" s="351"/>
      <c r="G3" s="351"/>
      <c r="H3" s="351"/>
      <c r="I3" s="351"/>
      <c r="J3" s="351"/>
      <c r="K3" s="351"/>
      <c r="L3" s="351"/>
      <c r="M3" s="351"/>
      <c r="N3" s="351"/>
      <c r="O3" s="351"/>
      <c r="P3" s="351"/>
      <c r="Q3" s="351"/>
      <c r="R3" s="351"/>
      <c r="S3" s="351"/>
      <c r="T3" s="351"/>
      <c r="U3" s="351"/>
      <c r="V3" s="351"/>
    </row>
    <row r="4" spans="1:22" s="352" customFormat="1" ht="13.5" customHeight="1">
      <c r="A4" s="1120" t="s">
        <v>647</v>
      </c>
      <c r="B4" s="1120"/>
      <c r="C4" s="1120"/>
      <c r="D4" s="1120"/>
      <c r="E4" s="1120"/>
      <c r="F4" s="1120"/>
      <c r="G4" s="1120"/>
      <c r="H4" s="1120"/>
      <c r="I4" s="1120"/>
      <c r="J4" s="1120"/>
      <c r="K4" s="1120"/>
      <c r="L4" s="1120"/>
      <c r="M4" s="350"/>
      <c r="N4" s="351"/>
      <c r="O4" s="351"/>
      <c r="P4" s="351"/>
      <c r="Q4" s="351"/>
      <c r="R4" s="351"/>
      <c r="S4" s="351"/>
      <c r="T4" s="351"/>
      <c r="U4" s="351"/>
      <c r="V4" s="351"/>
    </row>
    <row r="5" spans="1:22" s="352" customFormat="1" ht="6" customHeight="1">
      <c r="A5" s="351"/>
      <c r="B5" s="351"/>
      <c r="C5" s="351"/>
      <c r="D5" s="351"/>
      <c r="E5" s="351"/>
      <c r="F5" s="351"/>
      <c r="G5" s="351"/>
      <c r="H5" s="351"/>
      <c r="I5" s="351"/>
      <c r="J5" s="351"/>
      <c r="K5" s="351"/>
      <c r="L5" s="351"/>
      <c r="M5" s="351"/>
      <c r="N5" s="351"/>
      <c r="O5" s="351"/>
      <c r="P5" s="351"/>
      <c r="Q5" s="351"/>
      <c r="R5" s="351"/>
      <c r="S5" s="351"/>
      <c r="T5" s="351"/>
      <c r="U5" s="351"/>
      <c r="V5" s="351"/>
    </row>
    <row r="6" spans="1:22" s="352" customFormat="1" ht="13.5" customHeight="1">
      <c r="A6" s="1120" t="s">
        <v>648</v>
      </c>
      <c r="B6" s="1120"/>
      <c r="C6" s="1120"/>
      <c r="D6" s="1120"/>
      <c r="E6" s="1120"/>
      <c r="F6" s="1120"/>
      <c r="G6" s="1120"/>
      <c r="H6" s="1120"/>
      <c r="I6" s="1120"/>
      <c r="J6" s="1120"/>
      <c r="K6" s="1120"/>
      <c r="L6" s="1120"/>
      <c r="M6" s="350"/>
      <c r="N6" s="351"/>
      <c r="O6" s="351"/>
      <c r="P6" s="351"/>
      <c r="Q6" s="351"/>
      <c r="R6" s="351"/>
      <c r="S6" s="351"/>
      <c r="T6" s="351"/>
      <c r="U6" s="351"/>
      <c r="V6" s="351"/>
    </row>
    <row r="7" spans="1:22" s="352" customFormat="1" ht="13.5" customHeight="1">
      <c r="A7" s="1120" t="s">
        <v>649</v>
      </c>
      <c r="B7" s="1120"/>
      <c r="C7" s="1120"/>
      <c r="D7" s="1120"/>
      <c r="E7" s="1120"/>
      <c r="F7" s="1120"/>
      <c r="G7" s="1120"/>
      <c r="H7" s="1120"/>
      <c r="I7" s="1120"/>
      <c r="J7" s="1120"/>
      <c r="K7" s="1120"/>
      <c r="L7" s="1120"/>
      <c r="M7" s="350"/>
      <c r="N7" s="351"/>
      <c r="O7" s="351"/>
      <c r="P7" s="351"/>
      <c r="Q7" s="351"/>
      <c r="R7" s="351"/>
      <c r="S7" s="351"/>
      <c r="T7" s="351"/>
      <c r="U7" s="351"/>
      <c r="V7" s="351"/>
    </row>
    <row r="8" spans="1:12" ht="6" customHeight="1">
      <c r="A8" s="347"/>
      <c r="B8" s="347"/>
      <c r="C8" s="347"/>
      <c r="D8" s="347"/>
      <c r="E8" s="347"/>
      <c r="F8" s="347"/>
      <c r="G8" s="347"/>
      <c r="H8" s="347"/>
      <c r="I8" s="347"/>
      <c r="J8" s="347"/>
      <c r="K8" s="347"/>
      <c r="L8" s="347"/>
    </row>
    <row r="9" spans="1:13" ht="12.75" customHeight="1">
      <c r="A9" s="1274" t="s">
        <v>650</v>
      </c>
      <c r="B9" s="1276"/>
      <c r="C9" s="1278" t="s">
        <v>651</v>
      </c>
      <c r="D9" s="1279"/>
      <c r="E9" s="1278" t="s">
        <v>652</v>
      </c>
      <c r="F9" s="354" t="s">
        <v>653</v>
      </c>
      <c r="G9" s="355"/>
      <c r="H9" s="355"/>
      <c r="I9" s="355"/>
      <c r="J9" s="355"/>
      <c r="K9" s="355"/>
      <c r="L9" s="355"/>
      <c r="M9" s="356"/>
    </row>
    <row r="10" spans="1:13" ht="26.25" customHeight="1">
      <c r="A10" s="1275"/>
      <c r="B10" s="1277"/>
      <c r="C10" s="1280"/>
      <c r="D10" s="1281"/>
      <c r="E10" s="1280"/>
      <c r="F10" s="357" t="s">
        <v>654</v>
      </c>
      <c r="G10" s="357" t="s">
        <v>655</v>
      </c>
      <c r="H10" s="357" t="s">
        <v>656</v>
      </c>
      <c r="I10" s="357" t="s">
        <v>657</v>
      </c>
      <c r="J10" s="357" t="s">
        <v>658</v>
      </c>
      <c r="K10" s="357" t="s">
        <v>659</v>
      </c>
      <c r="L10" s="353" t="s">
        <v>454</v>
      </c>
      <c r="M10" s="356"/>
    </row>
    <row r="11" spans="1:13" ht="6.75" customHeight="1">
      <c r="A11" s="358"/>
      <c r="B11" s="358"/>
      <c r="C11" s="359"/>
      <c r="D11" s="358"/>
      <c r="E11" s="359"/>
      <c r="F11" s="359"/>
      <c r="G11" s="359"/>
      <c r="H11" s="359"/>
      <c r="I11" s="359"/>
      <c r="J11" s="359"/>
      <c r="K11" s="359"/>
      <c r="L11" s="359"/>
      <c r="M11" s="360"/>
    </row>
    <row r="12" spans="1:13" ht="12.75">
      <c r="A12" s="361" t="s">
        <v>660</v>
      </c>
      <c r="B12" s="347"/>
      <c r="C12" s="362"/>
      <c r="D12" s="347" t="s">
        <v>402</v>
      </c>
      <c r="E12" s="363">
        <f>SUM(F12:L12)</f>
        <v>2090</v>
      </c>
      <c r="F12" s="364">
        <v>691</v>
      </c>
      <c r="G12" s="364">
        <v>200</v>
      </c>
      <c r="H12" s="364">
        <v>211</v>
      </c>
      <c r="I12" s="364">
        <v>197</v>
      </c>
      <c r="J12" s="364">
        <v>276</v>
      </c>
      <c r="K12" s="364">
        <v>221</v>
      </c>
      <c r="L12" s="364">
        <v>294</v>
      </c>
      <c r="M12" s="360"/>
    </row>
    <row r="13" spans="1:13" ht="3.75" customHeight="1">
      <c r="A13" s="361"/>
      <c r="B13" s="347"/>
      <c r="C13" s="362"/>
      <c r="D13" s="347"/>
      <c r="E13" s="362"/>
      <c r="F13" s="365"/>
      <c r="G13" s="362"/>
      <c r="H13" s="362"/>
      <c r="I13" s="362"/>
      <c r="J13" s="362"/>
      <c r="K13" s="362"/>
      <c r="L13" s="362"/>
      <c r="M13" s="360"/>
    </row>
    <row r="14" spans="1:13" ht="12.75">
      <c r="A14" s="366"/>
      <c r="B14" s="347"/>
      <c r="C14" s="362"/>
      <c r="D14" s="347" t="s">
        <v>403</v>
      </c>
      <c r="E14" s="363">
        <f>SUM(F14:L14)</f>
        <v>20853</v>
      </c>
      <c r="F14" s="364">
        <v>7721</v>
      </c>
      <c r="G14" s="364">
        <v>1758</v>
      </c>
      <c r="H14" s="364">
        <v>1787</v>
      </c>
      <c r="I14" s="364">
        <v>1713</v>
      </c>
      <c r="J14" s="364">
        <v>3008</v>
      </c>
      <c r="K14" s="364">
        <v>1936</v>
      </c>
      <c r="L14" s="364">
        <v>2930</v>
      </c>
      <c r="M14" s="360"/>
    </row>
    <row r="15" spans="1:13" ht="3.75" customHeight="1">
      <c r="A15" s="366"/>
      <c r="B15" s="347"/>
      <c r="C15" s="362"/>
      <c r="D15" s="347"/>
      <c r="E15" s="362"/>
      <c r="F15" s="362"/>
      <c r="G15" s="362"/>
      <c r="H15" s="362"/>
      <c r="I15" s="362"/>
      <c r="J15" s="362"/>
      <c r="K15" s="362"/>
      <c r="L15" s="362"/>
      <c r="M15" s="360"/>
    </row>
    <row r="16" spans="1:13" ht="12.75">
      <c r="A16" s="366"/>
      <c r="B16" s="347"/>
      <c r="C16" s="362"/>
      <c r="D16" s="347" t="s">
        <v>404</v>
      </c>
      <c r="E16" s="363">
        <f>SUM(F16:L16)</f>
        <v>446019</v>
      </c>
      <c r="F16" s="364">
        <v>166109</v>
      </c>
      <c r="G16" s="364">
        <v>37677</v>
      </c>
      <c r="H16" s="364">
        <v>38525</v>
      </c>
      <c r="I16" s="364">
        <v>35969</v>
      </c>
      <c r="J16" s="364">
        <v>64708</v>
      </c>
      <c r="K16" s="364">
        <v>40902</v>
      </c>
      <c r="L16" s="364">
        <v>62129</v>
      </c>
      <c r="M16" s="360"/>
    </row>
    <row r="17" spans="1:13" ht="3.75" customHeight="1">
      <c r="A17" s="366"/>
      <c r="B17" s="347"/>
      <c r="C17" s="362"/>
      <c r="D17" s="347"/>
      <c r="E17" s="362"/>
      <c r="F17" s="362"/>
      <c r="G17" s="362"/>
      <c r="H17" s="362"/>
      <c r="I17" s="362"/>
      <c r="J17" s="362"/>
      <c r="K17" s="362"/>
      <c r="L17" s="362"/>
      <c r="M17" s="360"/>
    </row>
    <row r="18" spans="1:13" ht="12.75">
      <c r="A18" s="366"/>
      <c r="B18" s="347"/>
      <c r="C18" s="362"/>
      <c r="D18" s="347" t="s">
        <v>669</v>
      </c>
      <c r="E18" s="363">
        <f>SUM(F18:L18)</f>
        <v>29239</v>
      </c>
      <c r="F18" s="364">
        <v>10572</v>
      </c>
      <c r="G18" s="364">
        <v>2393</v>
      </c>
      <c r="H18" s="364">
        <v>2533</v>
      </c>
      <c r="I18" s="364">
        <v>2410</v>
      </c>
      <c r="J18" s="364">
        <v>4432</v>
      </c>
      <c r="K18" s="364">
        <v>2749</v>
      </c>
      <c r="L18" s="364">
        <v>4150</v>
      </c>
      <c r="M18" s="360"/>
    </row>
    <row r="19" spans="1:13" ht="6.75" customHeight="1">
      <c r="A19" s="366"/>
      <c r="B19" s="347"/>
      <c r="C19" s="362"/>
      <c r="D19" s="347"/>
      <c r="E19" s="367"/>
      <c r="F19" s="362"/>
      <c r="G19" s="362"/>
      <c r="H19" s="362"/>
      <c r="I19" s="362"/>
      <c r="J19" s="362"/>
      <c r="K19" s="362"/>
      <c r="L19" s="362"/>
      <c r="M19" s="368"/>
    </row>
    <row r="20" spans="1:13" ht="12.75">
      <c r="A20" s="361" t="s">
        <v>661</v>
      </c>
      <c r="B20" s="347" t="s">
        <v>400</v>
      </c>
      <c r="C20" s="362"/>
      <c r="D20" s="347" t="s">
        <v>402</v>
      </c>
      <c r="E20" s="363">
        <f>SUM(F20:L20)</f>
        <v>793</v>
      </c>
      <c r="F20" s="364">
        <v>134</v>
      </c>
      <c r="G20" s="364">
        <v>143</v>
      </c>
      <c r="H20" s="364">
        <v>106</v>
      </c>
      <c r="I20" s="364">
        <v>79</v>
      </c>
      <c r="J20" s="364">
        <v>85</v>
      </c>
      <c r="K20" s="364">
        <v>109</v>
      </c>
      <c r="L20" s="364">
        <v>137</v>
      </c>
      <c r="M20" s="360"/>
    </row>
    <row r="21" spans="1:13" ht="3.75" customHeight="1">
      <c r="A21" s="361"/>
      <c r="B21" s="347"/>
      <c r="C21" s="362"/>
      <c r="D21" s="347"/>
      <c r="E21" s="362"/>
      <c r="F21" s="362"/>
      <c r="G21" s="362"/>
      <c r="H21" s="362"/>
      <c r="I21" s="362"/>
      <c r="J21" s="362"/>
      <c r="K21" s="362"/>
      <c r="L21" s="362"/>
      <c r="M21" s="360"/>
    </row>
    <row r="22" spans="1:13" ht="12.75">
      <c r="A22" s="366"/>
      <c r="B22" s="347"/>
      <c r="C22" s="362"/>
      <c r="D22" s="347" t="s">
        <v>403</v>
      </c>
      <c r="E22" s="363">
        <f>SUM(F22:L22)</f>
        <v>7708</v>
      </c>
      <c r="F22" s="364">
        <v>1636</v>
      </c>
      <c r="G22" s="364">
        <v>1280</v>
      </c>
      <c r="H22" s="364">
        <v>852</v>
      </c>
      <c r="I22" s="364">
        <v>760</v>
      </c>
      <c r="J22" s="364">
        <v>781</v>
      </c>
      <c r="K22" s="364">
        <v>959</v>
      </c>
      <c r="L22" s="364">
        <v>1440</v>
      </c>
      <c r="M22" s="360"/>
    </row>
    <row r="23" spans="1:13" ht="3.75" customHeight="1">
      <c r="A23" s="366"/>
      <c r="B23" s="347"/>
      <c r="C23" s="362"/>
      <c r="D23" s="347"/>
      <c r="E23" s="362"/>
      <c r="F23" s="362"/>
      <c r="G23" s="362"/>
      <c r="H23" s="362"/>
      <c r="I23" s="362"/>
      <c r="J23" s="362"/>
      <c r="K23" s="362"/>
      <c r="L23" s="362"/>
      <c r="M23" s="360"/>
    </row>
    <row r="24" spans="1:13" ht="12.75">
      <c r="A24" s="366"/>
      <c r="B24" s="347"/>
      <c r="C24" s="362"/>
      <c r="D24" s="347" t="s">
        <v>404</v>
      </c>
      <c r="E24" s="363">
        <f>SUM(F24:L24)</f>
        <v>161905</v>
      </c>
      <c r="F24" s="364">
        <v>34336</v>
      </c>
      <c r="G24" s="364">
        <v>26595</v>
      </c>
      <c r="H24" s="364">
        <v>17979</v>
      </c>
      <c r="I24" s="364">
        <v>15742</v>
      </c>
      <c r="J24" s="364">
        <v>16299</v>
      </c>
      <c r="K24" s="364">
        <v>20094</v>
      </c>
      <c r="L24" s="364">
        <v>30860</v>
      </c>
      <c r="M24" s="360"/>
    </row>
    <row r="25" spans="1:13" ht="3.75" customHeight="1">
      <c r="A25" s="366"/>
      <c r="B25" s="347"/>
      <c r="C25" s="362"/>
      <c r="D25" s="347"/>
      <c r="E25" s="362"/>
      <c r="F25" s="362"/>
      <c r="G25" s="362"/>
      <c r="H25" s="362"/>
      <c r="I25" s="362"/>
      <c r="J25" s="362"/>
      <c r="K25" s="362"/>
      <c r="L25" s="362"/>
      <c r="M25" s="360"/>
    </row>
    <row r="26" spans="1:13" ht="12.75">
      <c r="A26" s="366"/>
      <c r="B26" s="347"/>
      <c r="C26" s="362"/>
      <c r="D26" s="347" t="s">
        <v>669</v>
      </c>
      <c r="E26" s="363">
        <f>SUM(F26:L26)</f>
        <v>11112</v>
      </c>
      <c r="F26" s="364">
        <v>2326</v>
      </c>
      <c r="G26" s="364">
        <v>1839</v>
      </c>
      <c r="H26" s="364">
        <v>1219</v>
      </c>
      <c r="I26" s="364">
        <v>1078</v>
      </c>
      <c r="J26" s="364">
        <v>1126</v>
      </c>
      <c r="K26" s="364">
        <v>1417</v>
      </c>
      <c r="L26" s="364">
        <v>2107</v>
      </c>
      <c r="M26" s="360"/>
    </row>
    <row r="27" spans="1:13" ht="6.75" customHeight="1">
      <c r="A27" s="366"/>
      <c r="B27" s="347"/>
      <c r="C27" s="362"/>
      <c r="D27" s="347"/>
      <c r="E27" s="362"/>
      <c r="F27" s="362"/>
      <c r="G27" s="362"/>
      <c r="H27" s="362"/>
      <c r="I27" s="362"/>
      <c r="J27" s="362"/>
      <c r="K27" s="362"/>
      <c r="L27" s="362"/>
      <c r="M27" s="360"/>
    </row>
    <row r="28" spans="1:13" ht="12.75">
      <c r="A28" s="361" t="s">
        <v>662</v>
      </c>
      <c r="B28" s="347"/>
      <c r="C28" s="362"/>
      <c r="D28" s="347" t="s">
        <v>402</v>
      </c>
      <c r="E28" s="363">
        <f>SUM(F28:L28)</f>
        <v>44</v>
      </c>
      <c r="F28" s="364">
        <v>11</v>
      </c>
      <c r="G28" s="364">
        <v>4</v>
      </c>
      <c r="H28" s="364">
        <v>7</v>
      </c>
      <c r="I28" s="364">
        <v>4</v>
      </c>
      <c r="J28" s="364">
        <v>5</v>
      </c>
      <c r="K28" s="364">
        <v>7</v>
      </c>
      <c r="L28" s="364">
        <v>6</v>
      </c>
      <c r="M28" s="360"/>
    </row>
    <row r="29" spans="1:13" ht="3.75" customHeight="1">
      <c r="A29" s="361"/>
      <c r="B29" s="347"/>
      <c r="C29" s="362"/>
      <c r="D29" s="347"/>
      <c r="E29" s="362"/>
      <c r="F29" s="362"/>
      <c r="G29" s="362"/>
      <c r="H29" s="362"/>
      <c r="I29" s="362"/>
      <c r="J29" s="362"/>
      <c r="K29" s="362"/>
      <c r="L29" s="362"/>
      <c r="M29" s="360"/>
    </row>
    <row r="30" spans="1:13" ht="12.75">
      <c r="A30" s="366"/>
      <c r="B30" s="347"/>
      <c r="C30" s="362"/>
      <c r="D30" s="347" t="s">
        <v>403</v>
      </c>
      <c r="E30" s="363">
        <f>SUM(F30:L30)</f>
        <v>442</v>
      </c>
      <c r="F30" s="364">
        <v>115</v>
      </c>
      <c r="G30" s="364">
        <v>32</v>
      </c>
      <c r="H30" s="364">
        <v>79</v>
      </c>
      <c r="I30" s="364">
        <v>35</v>
      </c>
      <c r="J30" s="364">
        <v>44</v>
      </c>
      <c r="K30" s="364">
        <v>48</v>
      </c>
      <c r="L30" s="364">
        <v>89</v>
      </c>
      <c r="M30" s="360"/>
    </row>
    <row r="31" spans="1:13" ht="3.75" customHeight="1">
      <c r="A31" s="366"/>
      <c r="B31" s="347"/>
      <c r="C31" s="362"/>
      <c r="D31" s="347"/>
      <c r="E31" s="362"/>
      <c r="F31" s="362"/>
      <c r="G31" s="362"/>
      <c r="H31" s="362"/>
      <c r="I31" s="362"/>
      <c r="J31" s="362"/>
      <c r="K31" s="362"/>
      <c r="L31" s="362"/>
      <c r="M31" s="360"/>
    </row>
    <row r="32" spans="1:13" ht="12.75">
      <c r="A32" s="366"/>
      <c r="B32" s="347"/>
      <c r="C32" s="362"/>
      <c r="D32" s="347" t="s">
        <v>404</v>
      </c>
      <c r="E32" s="363">
        <f>SUM(F32:L32)</f>
        <v>9362</v>
      </c>
      <c r="F32" s="364">
        <v>2414</v>
      </c>
      <c r="G32" s="364">
        <v>643</v>
      </c>
      <c r="H32" s="364">
        <v>1671</v>
      </c>
      <c r="I32" s="364">
        <v>719</v>
      </c>
      <c r="J32" s="364">
        <v>905</v>
      </c>
      <c r="K32" s="364">
        <v>1029</v>
      </c>
      <c r="L32" s="364">
        <v>1981</v>
      </c>
      <c r="M32" s="360"/>
    </row>
    <row r="33" spans="1:13" ht="3.75" customHeight="1">
      <c r="A33" s="366"/>
      <c r="B33" s="347"/>
      <c r="C33" s="362"/>
      <c r="D33" s="347"/>
      <c r="E33" s="362"/>
      <c r="F33" s="362"/>
      <c r="G33" s="362"/>
      <c r="H33" s="362"/>
      <c r="I33" s="362"/>
      <c r="J33" s="362"/>
      <c r="K33" s="362"/>
      <c r="L33" s="362"/>
      <c r="M33" s="360"/>
    </row>
    <row r="34" spans="1:13" ht="12.75">
      <c r="A34" s="366"/>
      <c r="B34" s="347"/>
      <c r="C34" s="362"/>
      <c r="D34" s="347" t="s">
        <v>669</v>
      </c>
      <c r="E34" s="363">
        <f>SUM(F34:L34)</f>
        <v>603</v>
      </c>
      <c r="F34" s="364">
        <v>154</v>
      </c>
      <c r="G34" s="364">
        <v>41</v>
      </c>
      <c r="H34" s="364">
        <v>108</v>
      </c>
      <c r="I34" s="364">
        <v>42</v>
      </c>
      <c r="J34" s="364">
        <v>62</v>
      </c>
      <c r="K34" s="364">
        <v>68</v>
      </c>
      <c r="L34" s="364">
        <v>128</v>
      </c>
      <c r="M34" s="360"/>
    </row>
    <row r="35" spans="1:13" ht="6.75" customHeight="1">
      <c r="A35" s="366"/>
      <c r="B35" s="347"/>
      <c r="C35" s="362"/>
      <c r="D35" s="347"/>
      <c r="E35" s="362"/>
      <c r="F35" s="362"/>
      <c r="G35" s="362"/>
      <c r="H35" s="362"/>
      <c r="I35" s="362"/>
      <c r="J35" s="362"/>
      <c r="K35" s="362"/>
      <c r="L35" s="362"/>
      <c r="M35" s="360"/>
    </row>
    <row r="36" spans="1:13" ht="12.75">
      <c r="A36" s="369" t="s">
        <v>663</v>
      </c>
      <c r="B36" s="347"/>
      <c r="C36" s="362"/>
      <c r="D36" s="347"/>
      <c r="E36" s="362"/>
      <c r="F36" s="362"/>
      <c r="G36" s="362"/>
      <c r="H36" s="362"/>
      <c r="I36" s="362"/>
      <c r="J36" s="362"/>
      <c r="K36" s="362"/>
      <c r="L36" s="362"/>
      <c r="M36" s="360"/>
    </row>
    <row r="37" spans="1:13" ht="12.75">
      <c r="A37" s="370" t="s">
        <v>664</v>
      </c>
      <c r="B37" s="347"/>
      <c r="C37" s="362"/>
      <c r="D37" s="347" t="s">
        <v>402</v>
      </c>
      <c r="E37" s="363">
        <f>SUM(F37:L37)</f>
        <v>87</v>
      </c>
      <c r="F37" s="364">
        <v>23</v>
      </c>
      <c r="G37" s="364">
        <v>5</v>
      </c>
      <c r="H37" s="364">
        <v>2</v>
      </c>
      <c r="I37" s="364">
        <v>7</v>
      </c>
      <c r="J37" s="364">
        <v>4</v>
      </c>
      <c r="K37" s="364">
        <v>25</v>
      </c>
      <c r="L37" s="364">
        <v>21</v>
      </c>
      <c r="M37" s="360"/>
    </row>
    <row r="38" spans="1:13" ht="3.75" customHeight="1">
      <c r="A38" s="370"/>
      <c r="B38" s="347"/>
      <c r="C38" s="362"/>
      <c r="D38" s="347"/>
      <c r="E38" s="362"/>
      <c r="F38" s="362"/>
      <c r="G38" s="362"/>
      <c r="H38" s="362"/>
      <c r="I38" s="362"/>
      <c r="J38" s="362"/>
      <c r="K38" s="362"/>
      <c r="L38" s="362"/>
      <c r="M38" s="360"/>
    </row>
    <row r="39" spans="1:13" ht="12.75">
      <c r="A39" s="366"/>
      <c r="B39" s="347"/>
      <c r="C39" s="362"/>
      <c r="D39" s="347" t="s">
        <v>403</v>
      </c>
      <c r="E39" s="363">
        <f>SUM(F39:L39)</f>
        <v>982</v>
      </c>
      <c r="F39" s="364">
        <v>285</v>
      </c>
      <c r="G39" s="364">
        <v>41</v>
      </c>
      <c r="H39" s="364">
        <v>29</v>
      </c>
      <c r="I39" s="364">
        <v>60</v>
      </c>
      <c r="J39" s="364">
        <v>46</v>
      </c>
      <c r="K39" s="364">
        <v>235</v>
      </c>
      <c r="L39" s="364">
        <v>286</v>
      </c>
      <c r="M39" s="360"/>
    </row>
    <row r="40" spans="1:13" ht="3.75" customHeight="1">
      <c r="A40" s="366"/>
      <c r="B40" s="347"/>
      <c r="C40" s="362"/>
      <c r="D40" s="347"/>
      <c r="E40" s="362"/>
      <c r="F40" s="362"/>
      <c r="G40" s="362"/>
      <c r="H40" s="362"/>
      <c r="I40" s="362"/>
      <c r="J40" s="362"/>
      <c r="K40" s="362"/>
      <c r="L40" s="362"/>
      <c r="M40" s="360"/>
    </row>
    <row r="41" spans="1:13" ht="12.75">
      <c r="A41" s="366"/>
      <c r="B41" s="347"/>
      <c r="C41" s="362"/>
      <c r="D41" s="347" t="s">
        <v>404</v>
      </c>
      <c r="E41" s="363">
        <f>SUM(F41:L41)</f>
        <v>20706</v>
      </c>
      <c r="F41" s="364">
        <v>6058</v>
      </c>
      <c r="G41" s="364">
        <v>795</v>
      </c>
      <c r="H41" s="364">
        <v>594</v>
      </c>
      <c r="I41" s="364">
        <v>1253</v>
      </c>
      <c r="J41" s="364">
        <v>886</v>
      </c>
      <c r="K41" s="364">
        <v>4932</v>
      </c>
      <c r="L41" s="364">
        <v>6188</v>
      </c>
      <c r="M41" s="360"/>
    </row>
    <row r="42" spans="1:13" ht="3.75" customHeight="1">
      <c r="A42" s="366"/>
      <c r="B42" s="347"/>
      <c r="C42" s="362"/>
      <c r="D42" s="347"/>
      <c r="E42" s="362"/>
      <c r="F42" s="362"/>
      <c r="G42" s="362"/>
      <c r="H42" s="362"/>
      <c r="I42" s="362"/>
      <c r="J42" s="362"/>
      <c r="K42" s="362"/>
      <c r="L42" s="362"/>
      <c r="M42" s="360"/>
    </row>
    <row r="43" spans="1:13" ht="12.75">
      <c r="A43" s="366"/>
      <c r="B43" s="347"/>
      <c r="C43" s="362"/>
      <c r="D43" s="347" t="s">
        <v>669</v>
      </c>
      <c r="E43" s="363">
        <f>SUM(F43:L43)</f>
        <v>1440</v>
      </c>
      <c r="F43" s="364">
        <v>407</v>
      </c>
      <c r="G43" s="364">
        <v>55</v>
      </c>
      <c r="H43" s="364">
        <v>42</v>
      </c>
      <c r="I43" s="364">
        <v>82</v>
      </c>
      <c r="J43" s="364">
        <v>66</v>
      </c>
      <c r="K43" s="364">
        <v>366</v>
      </c>
      <c r="L43" s="364">
        <v>422</v>
      </c>
      <c r="M43" s="360"/>
    </row>
    <row r="44" spans="1:13" ht="6.75" customHeight="1">
      <c r="A44" s="366"/>
      <c r="B44" s="347"/>
      <c r="C44" s="362"/>
      <c r="D44" s="347"/>
      <c r="E44" s="362"/>
      <c r="F44" s="362"/>
      <c r="G44" s="362"/>
      <c r="H44" s="362"/>
      <c r="I44" s="362"/>
      <c r="J44" s="362"/>
      <c r="K44" s="362"/>
      <c r="L44" s="362"/>
      <c r="M44" s="360"/>
    </row>
    <row r="45" spans="1:13" ht="12.75">
      <c r="A45" s="361" t="s">
        <v>665</v>
      </c>
      <c r="B45" s="347"/>
      <c r="C45" s="362"/>
      <c r="D45" s="347" t="s">
        <v>402</v>
      </c>
      <c r="E45" s="363">
        <f>SUM(F45:L45)</f>
        <v>152</v>
      </c>
      <c r="F45" s="364">
        <v>64</v>
      </c>
      <c r="G45" s="364">
        <v>13</v>
      </c>
      <c r="H45" s="364">
        <v>14</v>
      </c>
      <c r="I45" s="364">
        <v>8</v>
      </c>
      <c r="J45" s="364">
        <v>20</v>
      </c>
      <c r="K45" s="364">
        <v>14</v>
      </c>
      <c r="L45" s="364">
        <v>19</v>
      </c>
      <c r="M45" s="360"/>
    </row>
    <row r="46" spans="1:13" ht="3.75" customHeight="1">
      <c r="A46" s="361"/>
      <c r="B46" s="347"/>
      <c r="C46" s="362"/>
      <c r="D46" s="347"/>
      <c r="E46" s="362"/>
      <c r="F46" s="362"/>
      <c r="G46" s="362"/>
      <c r="H46" s="362"/>
      <c r="I46" s="362"/>
      <c r="J46" s="362"/>
      <c r="K46" s="362"/>
      <c r="L46" s="362"/>
      <c r="M46" s="360"/>
    </row>
    <row r="47" spans="1:13" ht="12.75">
      <c r="A47" s="366"/>
      <c r="B47" s="347"/>
      <c r="C47" s="362"/>
      <c r="D47" s="347" t="s">
        <v>403</v>
      </c>
      <c r="E47" s="363">
        <f>SUM(F47:L47)</f>
        <v>1282</v>
      </c>
      <c r="F47" s="364">
        <v>631</v>
      </c>
      <c r="G47" s="364">
        <v>105</v>
      </c>
      <c r="H47" s="364">
        <v>71</v>
      </c>
      <c r="I47" s="364">
        <v>51</v>
      </c>
      <c r="J47" s="364">
        <v>179</v>
      </c>
      <c r="K47" s="364">
        <v>109</v>
      </c>
      <c r="L47" s="364">
        <v>136</v>
      </c>
      <c r="M47" s="360"/>
    </row>
    <row r="48" spans="1:13" ht="3.75" customHeight="1">
      <c r="A48" s="366"/>
      <c r="B48" s="347"/>
      <c r="C48" s="362"/>
      <c r="D48" s="347"/>
      <c r="E48" s="362"/>
      <c r="F48" s="362"/>
      <c r="G48" s="362"/>
      <c r="H48" s="362"/>
      <c r="I48" s="362"/>
      <c r="J48" s="362"/>
      <c r="K48" s="362"/>
      <c r="L48" s="362"/>
      <c r="M48" s="360"/>
    </row>
    <row r="49" spans="1:13" ht="12.75">
      <c r="A49" s="366"/>
      <c r="B49" s="347"/>
      <c r="C49" s="362"/>
      <c r="D49" s="347" t="s">
        <v>404</v>
      </c>
      <c r="E49" s="363">
        <f>SUM(F49:L49)</f>
        <v>27342</v>
      </c>
      <c r="F49" s="364">
        <v>13252</v>
      </c>
      <c r="G49" s="364">
        <v>2338</v>
      </c>
      <c r="H49" s="364">
        <v>1519</v>
      </c>
      <c r="I49" s="364">
        <v>1010</v>
      </c>
      <c r="J49" s="364">
        <v>4019</v>
      </c>
      <c r="K49" s="364">
        <v>2272</v>
      </c>
      <c r="L49" s="364">
        <v>2932</v>
      </c>
      <c r="M49" s="360"/>
    </row>
    <row r="50" spans="1:13" ht="3.75" customHeight="1">
      <c r="A50" s="366"/>
      <c r="B50" s="347"/>
      <c r="C50" s="362"/>
      <c r="D50" s="347"/>
      <c r="E50" s="362"/>
      <c r="F50" s="362"/>
      <c r="G50" s="362"/>
      <c r="H50" s="362"/>
      <c r="I50" s="362"/>
      <c r="J50" s="362"/>
      <c r="K50" s="362"/>
      <c r="L50" s="362"/>
      <c r="M50" s="360"/>
    </row>
    <row r="51" spans="1:13" ht="12.75">
      <c r="A51" s="366"/>
      <c r="B51" s="347"/>
      <c r="C51" s="362"/>
      <c r="D51" s="347" t="s">
        <v>669</v>
      </c>
      <c r="E51" s="363">
        <f>SUM(F51:L51)</f>
        <v>1791</v>
      </c>
      <c r="F51" s="364">
        <v>931</v>
      </c>
      <c r="G51" s="364">
        <v>145</v>
      </c>
      <c r="H51" s="364">
        <v>93</v>
      </c>
      <c r="I51" s="364">
        <v>70</v>
      </c>
      <c r="J51" s="364">
        <v>246</v>
      </c>
      <c r="K51" s="364">
        <v>140</v>
      </c>
      <c r="L51" s="364">
        <v>166</v>
      </c>
      <c r="M51" s="360"/>
    </row>
    <row r="52" spans="1:13" ht="6.75" customHeight="1">
      <c r="A52" s="366"/>
      <c r="B52" s="347"/>
      <c r="C52" s="362"/>
      <c r="D52" s="347"/>
      <c r="E52" s="362"/>
      <c r="F52" s="362"/>
      <c r="G52" s="362"/>
      <c r="H52" s="362"/>
      <c r="I52" s="362"/>
      <c r="J52" s="362"/>
      <c r="K52" s="362"/>
      <c r="L52" s="362"/>
      <c r="M52" s="360"/>
    </row>
    <row r="53" spans="1:13" ht="12.75">
      <c r="A53" s="371" t="s">
        <v>666</v>
      </c>
      <c r="B53" s="347"/>
      <c r="C53" s="362"/>
      <c r="D53" s="347"/>
      <c r="E53" s="362"/>
      <c r="F53" s="362"/>
      <c r="G53" s="362"/>
      <c r="H53" s="362"/>
      <c r="I53" s="362"/>
      <c r="J53" s="362"/>
      <c r="K53" s="362"/>
      <c r="L53" s="362"/>
      <c r="M53" s="360"/>
    </row>
    <row r="54" spans="1:13" ht="12.75">
      <c r="A54" s="372" t="s">
        <v>667</v>
      </c>
      <c r="B54" s="347"/>
      <c r="C54" s="362"/>
      <c r="D54" s="347" t="s">
        <v>402</v>
      </c>
      <c r="E54" s="363">
        <f>SUM(F54:L54)</f>
        <v>36</v>
      </c>
      <c r="F54" s="364">
        <v>13</v>
      </c>
      <c r="G54" s="364">
        <v>4</v>
      </c>
      <c r="H54" s="364">
        <v>4</v>
      </c>
      <c r="I54" s="364">
        <v>1</v>
      </c>
      <c r="J54" s="364">
        <v>5</v>
      </c>
      <c r="K54" s="364">
        <v>6</v>
      </c>
      <c r="L54" s="364">
        <v>3</v>
      </c>
      <c r="M54" s="360"/>
    </row>
    <row r="55" spans="1:13" ht="3.75" customHeight="1">
      <c r="A55" s="370"/>
      <c r="B55" s="347"/>
      <c r="C55" s="362"/>
      <c r="D55" s="347"/>
      <c r="E55" s="362"/>
      <c r="F55" s="362"/>
      <c r="G55" s="362"/>
      <c r="H55" s="362"/>
      <c r="I55" s="362"/>
      <c r="J55" s="362"/>
      <c r="K55" s="362"/>
      <c r="L55" s="362"/>
      <c r="M55" s="360"/>
    </row>
    <row r="56" spans="1:13" ht="12.75">
      <c r="A56" s="366"/>
      <c r="B56" s="347"/>
      <c r="C56" s="362"/>
      <c r="D56" s="347" t="s">
        <v>403</v>
      </c>
      <c r="E56" s="363">
        <f>SUM(F56:L56)</f>
        <v>386</v>
      </c>
      <c r="F56" s="364">
        <v>151</v>
      </c>
      <c r="G56" s="364">
        <v>49</v>
      </c>
      <c r="H56" s="364">
        <v>31</v>
      </c>
      <c r="I56" s="364">
        <v>9</v>
      </c>
      <c r="J56" s="364">
        <v>64</v>
      </c>
      <c r="K56" s="364">
        <v>48</v>
      </c>
      <c r="L56" s="364">
        <v>34</v>
      </c>
      <c r="M56" s="360"/>
    </row>
    <row r="57" spans="1:13" ht="4.5" customHeight="1">
      <c r="A57" s="366"/>
      <c r="B57" s="347"/>
      <c r="C57" s="362"/>
      <c r="D57" s="347"/>
      <c r="E57" s="362"/>
      <c r="F57" s="362"/>
      <c r="G57" s="362"/>
      <c r="H57" s="362"/>
      <c r="I57" s="362"/>
      <c r="J57" s="362"/>
      <c r="K57" s="362"/>
      <c r="L57" s="362"/>
      <c r="M57" s="360"/>
    </row>
    <row r="58" spans="1:13" ht="12.75">
      <c r="A58" s="366"/>
      <c r="B58" s="347"/>
      <c r="C58" s="362"/>
      <c r="D58" s="347" t="s">
        <v>404</v>
      </c>
      <c r="E58" s="363">
        <f>SUM(F58:L58)</f>
        <v>8401</v>
      </c>
      <c r="F58" s="364">
        <v>3078</v>
      </c>
      <c r="G58" s="364">
        <v>1172</v>
      </c>
      <c r="H58" s="364">
        <v>727</v>
      </c>
      <c r="I58" s="364">
        <v>184</v>
      </c>
      <c r="J58" s="364">
        <v>1483</v>
      </c>
      <c r="K58" s="364">
        <v>941</v>
      </c>
      <c r="L58" s="364">
        <v>816</v>
      </c>
      <c r="M58" s="360"/>
    </row>
    <row r="59" spans="1:13" ht="3.75" customHeight="1">
      <c r="A59" s="366"/>
      <c r="B59" s="347"/>
      <c r="C59" s="362"/>
      <c r="D59" s="347"/>
      <c r="E59" s="362"/>
      <c r="F59" s="362"/>
      <c r="G59" s="362"/>
      <c r="H59" s="362"/>
      <c r="I59" s="362"/>
      <c r="J59" s="362"/>
      <c r="K59" s="362"/>
      <c r="L59" s="362"/>
      <c r="M59" s="360"/>
    </row>
    <row r="60" spans="1:13" ht="12.75">
      <c r="A60" s="366"/>
      <c r="B60" s="347"/>
      <c r="C60" s="362"/>
      <c r="D60" s="347" t="s">
        <v>669</v>
      </c>
      <c r="E60" s="363">
        <f>SUM(F60:L60)</f>
        <v>544</v>
      </c>
      <c r="F60" s="364">
        <v>212</v>
      </c>
      <c r="G60" s="364">
        <v>73</v>
      </c>
      <c r="H60" s="364">
        <v>44</v>
      </c>
      <c r="I60" s="364">
        <v>12</v>
      </c>
      <c r="J60" s="364">
        <v>100</v>
      </c>
      <c r="K60" s="364">
        <v>62</v>
      </c>
      <c r="L60" s="364">
        <v>41</v>
      </c>
      <c r="M60" s="360"/>
    </row>
    <row r="61" spans="1:13" ht="6.75" customHeight="1">
      <c r="A61" s="366"/>
      <c r="B61" s="347"/>
      <c r="C61" s="362"/>
      <c r="D61" s="347"/>
      <c r="E61" s="362"/>
      <c r="F61" s="362"/>
      <c r="G61" s="362"/>
      <c r="H61" s="362"/>
      <c r="I61" s="362"/>
      <c r="J61" s="362"/>
      <c r="K61" s="362"/>
      <c r="L61" s="362"/>
      <c r="M61" s="360"/>
    </row>
    <row r="62" spans="1:13" ht="12.75">
      <c r="A62" s="373" t="s">
        <v>668</v>
      </c>
      <c r="B62" s="347"/>
      <c r="C62" s="362"/>
      <c r="D62" s="374" t="s">
        <v>402</v>
      </c>
      <c r="E62" s="375">
        <f aca="true" t="shared" si="0" ref="E62:L62">SUM(E12,E20,E28,E37,E45)</f>
        <v>3166</v>
      </c>
      <c r="F62" s="375">
        <f t="shared" si="0"/>
        <v>923</v>
      </c>
      <c r="G62" s="375">
        <f t="shared" si="0"/>
        <v>365</v>
      </c>
      <c r="H62" s="375">
        <f t="shared" si="0"/>
        <v>340</v>
      </c>
      <c r="I62" s="375">
        <f t="shared" si="0"/>
        <v>295</v>
      </c>
      <c r="J62" s="375">
        <f t="shared" si="0"/>
        <v>390</v>
      </c>
      <c r="K62" s="375">
        <f t="shared" si="0"/>
        <v>376</v>
      </c>
      <c r="L62" s="375">
        <f t="shared" si="0"/>
        <v>477</v>
      </c>
      <c r="M62" s="376"/>
    </row>
    <row r="63" spans="1:13" ht="3.75" customHeight="1">
      <c r="A63" s="377"/>
      <c r="B63" s="347"/>
      <c r="C63" s="362"/>
      <c r="D63" s="374"/>
      <c r="E63" s="378"/>
      <c r="F63" s="378"/>
      <c r="G63" s="378"/>
      <c r="H63" s="378"/>
      <c r="I63" s="378"/>
      <c r="J63" s="378"/>
      <c r="K63" s="378"/>
      <c r="L63" s="378"/>
      <c r="M63" s="376"/>
    </row>
    <row r="64" spans="1:13" ht="12.75">
      <c r="A64" s="366"/>
      <c r="B64" s="347"/>
      <c r="C64" s="362"/>
      <c r="D64" s="374" t="s">
        <v>403</v>
      </c>
      <c r="E64" s="375">
        <f aca="true" t="shared" si="1" ref="E64:L64">SUM(E14,E22,E30,E39,E47)</f>
        <v>31267</v>
      </c>
      <c r="F64" s="375">
        <f t="shared" si="1"/>
        <v>10388</v>
      </c>
      <c r="G64" s="375">
        <f t="shared" si="1"/>
        <v>3216</v>
      </c>
      <c r="H64" s="375">
        <f t="shared" si="1"/>
        <v>2818</v>
      </c>
      <c r="I64" s="375">
        <f t="shared" si="1"/>
        <v>2619</v>
      </c>
      <c r="J64" s="375">
        <f t="shared" si="1"/>
        <v>4058</v>
      </c>
      <c r="K64" s="375">
        <f t="shared" si="1"/>
        <v>3287</v>
      </c>
      <c r="L64" s="375">
        <f t="shared" si="1"/>
        <v>4881</v>
      </c>
      <c r="M64" s="376"/>
    </row>
    <row r="65" spans="1:13" ht="3.75" customHeight="1">
      <c r="A65" s="366"/>
      <c r="B65" s="347"/>
      <c r="C65" s="362"/>
      <c r="D65" s="374"/>
      <c r="E65" s="378"/>
      <c r="F65" s="378"/>
      <c r="G65" s="378"/>
      <c r="H65" s="378"/>
      <c r="I65" s="378"/>
      <c r="J65" s="378"/>
      <c r="K65" s="378"/>
      <c r="L65" s="378"/>
      <c r="M65" s="376"/>
    </row>
    <row r="66" spans="1:13" ht="12.75">
      <c r="A66" s="366"/>
      <c r="B66" s="347"/>
      <c r="C66" s="362"/>
      <c r="D66" s="374" t="s">
        <v>404</v>
      </c>
      <c r="E66" s="375">
        <f aca="true" t="shared" si="2" ref="E66:L66">SUM(E16,E24,E32,E41,E49)</f>
        <v>665334</v>
      </c>
      <c r="F66" s="375">
        <f t="shared" si="2"/>
        <v>222169</v>
      </c>
      <c r="G66" s="375">
        <f t="shared" si="2"/>
        <v>68048</v>
      </c>
      <c r="H66" s="375">
        <f t="shared" si="2"/>
        <v>60288</v>
      </c>
      <c r="I66" s="375">
        <f t="shared" si="2"/>
        <v>54693</v>
      </c>
      <c r="J66" s="375">
        <f t="shared" si="2"/>
        <v>86817</v>
      </c>
      <c r="K66" s="375">
        <f t="shared" si="2"/>
        <v>69229</v>
      </c>
      <c r="L66" s="375">
        <f t="shared" si="2"/>
        <v>104090</v>
      </c>
      <c r="M66" s="376"/>
    </row>
    <row r="67" spans="1:13" ht="3.75" customHeight="1">
      <c r="A67" s="366"/>
      <c r="B67" s="347"/>
      <c r="C67" s="362"/>
      <c r="D67" s="374"/>
      <c r="E67" s="378"/>
      <c r="F67" s="378"/>
      <c r="G67" s="378"/>
      <c r="H67" s="378"/>
      <c r="I67" s="378"/>
      <c r="J67" s="378"/>
      <c r="K67" s="378"/>
      <c r="L67" s="378"/>
      <c r="M67" s="376"/>
    </row>
    <row r="68" spans="1:13" ht="12.75">
      <c r="A68" s="366"/>
      <c r="B68" s="347"/>
      <c r="C68" s="362"/>
      <c r="D68" s="374" t="s">
        <v>670</v>
      </c>
      <c r="E68" s="375">
        <f aca="true" t="shared" si="3" ref="E68:L68">SUM(E18,E26,E34,E43,E51)</f>
        <v>44185</v>
      </c>
      <c r="F68" s="375">
        <f t="shared" si="3"/>
        <v>14390</v>
      </c>
      <c r="G68" s="375">
        <f t="shared" si="3"/>
        <v>4473</v>
      </c>
      <c r="H68" s="375">
        <f t="shared" si="3"/>
        <v>3995</v>
      </c>
      <c r="I68" s="375">
        <f t="shared" si="3"/>
        <v>3682</v>
      </c>
      <c r="J68" s="375">
        <f t="shared" si="3"/>
        <v>5932</v>
      </c>
      <c r="K68" s="375">
        <f t="shared" si="3"/>
        <v>4740</v>
      </c>
      <c r="L68" s="375">
        <f t="shared" si="3"/>
        <v>6973</v>
      </c>
      <c r="M68" s="376"/>
    </row>
    <row r="69" spans="1:13" ht="9" customHeight="1">
      <c r="A69" s="366"/>
      <c r="B69" s="347"/>
      <c r="C69" s="362"/>
      <c r="D69" s="347"/>
      <c r="E69" s="362"/>
      <c r="F69" s="362"/>
      <c r="G69" s="362"/>
      <c r="H69" s="362"/>
      <c r="I69" s="362"/>
      <c r="J69" s="362"/>
      <c r="K69" s="362"/>
      <c r="L69" s="362"/>
      <c r="M69" s="360"/>
    </row>
    <row r="70" spans="1:13" ht="12.75">
      <c r="A70" s="379" t="s">
        <v>435</v>
      </c>
      <c r="B70" s="347"/>
      <c r="C70" s="362"/>
      <c r="D70" s="347" t="s">
        <v>402</v>
      </c>
      <c r="E70" s="380">
        <v>2854</v>
      </c>
      <c r="F70" s="380">
        <v>877</v>
      </c>
      <c r="G70" s="380">
        <v>325</v>
      </c>
      <c r="H70" s="380">
        <v>282</v>
      </c>
      <c r="I70" s="380">
        <v>264</v>
      </c>
      <c r="J70" s="380">
        <v>350</v>
      </c>
      <c r="K70" s="380">
        <v>332</v>
      </c>
      <c r="L70" s="380">
        <v>424</v>
      </c>
      <c r="M70" s="376"/>
    </row>
    <row r="71" spans="1:13" ht="3.75" customHeight="1">
      <c r="A71" s="381"/>
      <c r="B71" s="347"/>
      <c r="C71" s="362"/>
      <c r="D71" s="347"/>
      <c r="E71" s="382"/>
      <c r="F71" s="382"/>
      <c r="G71" s="382"/>
      <c r="H71" s="382"/>
      <c r="I71" s="382"/>
      <c r="J71" s="382"/>
      <c r="K71" s="382"/>
      <c r="L71" s="382"/>
      <c r="M71" s="376"/>
    </row>
    <row r="72" spans="1:13" ht="12.75">
      <c r="A72" s="366"/>
      <c r="B72" s="347"/>
      <c r="C72" s="362"/>
      <c r="D72" s="347" t="s">
        <v>403</v>
      </c>
      <c r="E72" s="380">
        <v>32231</v>
      </c>
      <c r="F72" s="380">
        <v>10561</v>
      </c>
      <c r="G72" s="380">
        <v>3343</v>
      </c>
      <c r="H72" s="380">
        <v>2945</v>
      </c>
      <c r="I72" s="380">
        <v>2750</v>
      </c>
      <c r="J72" s="380">
        <v>4190</v>
      </c>
      <c r="K72" s="380">
        <v>3425</v>
      </c>
      <c r="L72" s="380">
        <v>5017</v>
      </c>
      <c r="M72" s="376"/>
    </row>
    <row r="73" spans="1:13" ht="3.75" customHeight="1">
      <c r="A73" s="366"/>
      <c r="B73" s="347"/>
      <c r="C73" s="362"/>
      <c r="D73" s="347"/>
      <c r="E73" s="382"/>
      <c r="F73" s="382"/>
      <c r="G73" s="382"/>
      <c r="H73" s="382"/>
      <c r="I73" s="382"/>
      <c r="J73" s="382"/>
      <c r="K73" s="382"/>
      <c r="L73" s="382"/>
      <c r="M73" s="376"/>
    </row>
    <row r="74" spans="1:13" ht="12.75">
      <c r="A74" s="366"/>
      <c r="B74" s="347"/>
      <c r="C74" s="362"/>
      <c r="D74" s="347" t="s">
        <v>404</v>
      </c>
      <c r="E74" s="380">
        <v>695925</v>
      </c>
      <c r="F74" s="380">
        <v>229000</v>
      </c>
      <c r="G74" s="380">
        <v>71729</v>
      </c>
      <c r="H74" s="380">
        <v>63745</v>
      </c>
      <c r="I74" s="380">
        <v>58219</v>
      </c>
      <c r="J74" s="380">
        <v>91178</v>
      </c>
      <c r="K74" s="380">
        <v>73222</v>
      </c>
      <c r="L74" s="380">
        <v>108832</v>
      </c>
      <c r="M74" s="376"/>
    </row>
    <row r="75" spans="1:13" ht="3.75" customHeight="1">
      <c r="A75" s="366"/>
      <c r="B75" s="347"/>
      <c r="C75" s="362"/>
      <c r="D75" s="347"/>
      <c r="E75" s="382"/>
      <c r="F75" s="382"/>
      <c r="G75" s="382"/>
      <c r="H75" s="382"/>
      <c r="I75" s="382"/>
      <c r="J75" s="382"/>
      <c r="K75" s="382"/>
      <c r="L75" s="382"/>
      <c r="M75" s="376"/>
    </row>
    <row r="76" spans="1:13" ht="12.75">
      <c r="A76" s="366"/>
      <c r="B76" s="347"/>
      <c r="C76" s="362"/>
      <c r="D76" s="347" t="s">
        <v>669</v>
      </c>
      <c r="E76" s="380">
        <v>45200</v>
      </c>
      <c r="F76" s="380">
        <v>14667</v>
      </c>
      <c r="G76" s="380">
        <v>4604</v>
      </c>
      <c r="H76" s="380">
        <v>4105</v>
      </c>
      <c r="I76" s="380">
        <v>3795</v>
      </c>
      <c r="J76" s="380">
        <v>6057</v>
      </c>
      <c r="K76" s="380">
        <v>4873</v>
      </c>
      <c r="L76" s="380">
        <v>7099</v>
      </c>
      <c r="M76" s="376"/>
    </row>
    <row r="77" spans="1:24" ht="6" customHeight="1">
      <c r="A77" s="383" t="s">
        <v>408</v>
      </c>
      <c r="B77" s="226"/>
      <c r="C77" s="366"/>
      <c r="D77" s="366"/>
      <c r="E77" s="366"/>
      <c r="F77" s="366"/>
      <c r="G77" s="366"/>
      <c r="H77" s="366"/>
      <c r="I77" s="366"/>
      <c r="J77" s="366"/>
      <c r="K77" s="366"/>
      <c r="L77" s="366"/>
      <c r="W77" s="384"/>
      <c r="X77" s="384"/>
    </row>
    <row r="78" spans="1:13" ht="12.75">
      <c r="A78" s="1273" t="s">
        <v>671</v>
      </c>
      <c r="B78" s="1273"/>
      <c r="C78" s="1273"/>
      <c r="D78" s="1273"/>
      <c r="E78" s="1273"/>
      <c r="F78" s="1273"/>
      <c r="G78" s="1273"/>
      <c r="H78" s="1273"/>
      <c r="I78" s="1273"/>
      <c r="J78" s="1273"/>
      <c r="K78" s="1273"/>
      <c r="L78" s="1273"/>
      <c r="M78" s="385"/>
    </row>
    <row r="79" spans="1:13" ht="12.75">
      <c r="A79" s="1273"/>
      <c r="B79" s="1273"/>
      <c r="C79" s="1273"/>
      <c r="D79" s="1273"/>
      <c r="E79" s="1273"/>
      <c r="F79" s="1273"/>
      <c r="G79" s="1273"/>
      <c r="H79" s="1273"/>
      <c r="I79" s="1273"/>
      <c r="J79" s="1273"/>
      <c r="K79" s="1273"/>
      <c r="L79" s="1273"/>
      <c r="M79" s="385"/>
    </row>
    <row r="80" spans="1:13" ht="12.75">
      <c r="A80" s="1273"/>
      <c r="B80" s="1273"/>
      <c r="C80" s="1273"/>
      <c r="D80" s="1273"/>
      <c r="E80" s="1273"/>
      <c r="F80" s="1273"/>
      <c r="G80" s="1273"/>
      <c r="H80" s="1273"/>
      <c r="I80" s="1273"/>
      <c r="J80" s="1273"/>
      <c r="K80" s="1273"/>
      <c r="L80" s="1273"/>
      <c r="M80" s="385"/>
    </row>
    <row r="81" ht="6" customHeight="1"/>
  </sheetData>
  <sheetProtection/>
  <mergeCells count="9">
    <mergeCell ref="A2:L2"/>
    <mergeCell ref="A4:L4"/>
    <mergeCell ref="A6:L6"/>
    <mergeCell ref="A7:L7"/>
    <mergeCell ref="A78:L80"/>
    <mergeCell ref="A9:A10"/>
    <mergeCell ref="B9:B10"/>
    <mergeCell ref="C9:D10"/>
    <mergeCell ref="E9:E10"/>
  </mergeCells>
  <printOptions/>
  <pageMargins left="0.4330708661417323" right="0.4330708661417323" top="0.5118110236220472"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1</dc:title>
  <dc:subject/>
  <dc:creator>LfStaD</dc:creator>
  <cp:keywords/>
  <dc:description/>
  <cp:lastModifiedBy>lfstad-webu</cp:lastModifiedBy>
  <cp:lastPrinted>2011-05-24T09:51:45Z</cp:lastPrinted>
  <dcterms:created xsi:type="dcterms:W3CDTF">2001-12-04T14:44:39Z</dcterms:created>
  <dcterms:modified xsi:type="dcterms:W3CDTF">2011-08-12T04:19:47Z</dcterms:modified>
  <cp:category/>
  <cp:version/>
  <cp:contentType/>
  <cp:contentStatus/>
</cp:coreProperties>
</file>