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drawings/drawing11.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2.xml" ContentType="application/vnd.openxmlformats-officedocument.drawing+xml"/>
  <Override PartName="/xl/worksheets/sheet33.xml" ContentType="application/vnd.openxmlformats-officedocument.spreadsheetml.worksheet+xml"/>
  <Override PartName="/xl/drawings/drawing13.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14.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512" windowHeight="14376" activeTab="0"/>
  </bookViews>
  <sheets>
    <sheet name="TAB1" sheetId="1" r:id="rId1"/>
    <sheet name="TAB2" sheetId="2" r:id="rId2"/>
    <sheet name="TAB3" sheetId="3" r:id="rId3"/>
    <sheet name="TAB4" sheetId="4" r:id="rId4"/>
    <sheet name="TAB5" sheetId="5" r:id="rId5"/>
    <sheet name="TAB6" sheetId="6" r:id="rId6"/>
    <sheet name="TAB7_8" sheetId="7" r:id="rId7"/>
    <sheet name="TAB09" sheetId="8" r:id="rId8"/>
    <sheet name="TAB10" sheetId="9" r:id="rId9"/>
    <sheet name="TAB11" sheetId="10" r:id="rId10"/>
    <sheet name="TAB12" sheetId="11" r:id="rId11"/>
    <sheet name="TAB13" sheetId="12" r:id="rId12"/>
    <sheet name="TAB14_15" sheetId="13" r:id="rId13"/>
    <sheet name="TAB16" sheetId="14" r:id="rId14"/>
    <sheet name="TAB17_18" sheetId="15" r:id="rId15"/>
    <sheet name="TAB19_20" sheetId="16" r:id="rId16"/>
    <sheet name="TAB21_22" sheetId="17" r:id="rId17"/>
    <sheet name="TAB23_24" sheetId="18" r:id="rId18"/>
    <sheet name="TAB25_26" sheetId="19" r:id="rId19"/>
    <sheet name="TAB27_28" sheetId="20" r:id="rId20"/>
    <sheet name="TAB29_30" sheetId="21" r:id="rId21"/>
    <sheet name="TAB31_32" sheetId="22" r:id="rId22"/>
    <sheet name="Tabelle33" sheetId="23" r:id="rId23"/>
    <sheet name="TAB34" sheetId="24" r:id="rId24"/>
    <sheet name="Tab 35" sheetId="25" r:id="rId25"/>
    <sheet name="TAB36" sheetId="26" r:id="rId26"/>
    <sheet name="TAB37" sheetId="27" r:id="rId27"/>
    <sheet name="Tab 38" sheetId="28" r:id="rId28"/>
    <sheet name="TAB39_40" sheetId="29" r:id="rId29"/>
    <sheet name="TAB41" sheetId="30" r:id="rId30"/>
    <sheet name="TAB42" sheetId="31" r:id="rId31"/>
    <sheet name="TAB43" sheetId="32" r:id="rId32"/>
    <sheet name="TAB44" sheetId="33" r:id="rId33"/>
    <sheet name="TAB45" sheetId="34" r:id="rId34"/>
    <sheet name="TAB46" sheetId="35" r:id="rId35"/>
    <sheet name="Tab47_Links" sheetId="36" r:id="rId36"/>
    <sheet name="Tab47_Rechts" sheetId="37" r:id="rId37"/>
    <sheet name="Tab48_S1-Links" sheetId="38" r:id="rId38"/>
    <sheet name="Tab48_S2-Rechts" sheetId="39" r:id="rId39"/>
    <sheet name="Tab48_S3-Links" sheetId="40" r:id="rId40"/>
    <sheet name="Tab48_S4-Rechts" sheetId="41" r:id="rId41"/>
    <sheet name="Tab48_S5-Links" sheetId="42" r:id="rId42"/>
    <sheet name="Tab48_S6-Rechts" sheetId="43" r:id="rId43"/>
    <sheet name="Tab48_S7-Links" sheetId="44" r:id="rId44"/>
    <sheet name="Tab48_S8-Rechts" sheetId="45" r:id="rId45"/>
    <sheet name="TAB49_53" sheetId="46" r:id="rId46"/>
  </sheets>
  <externalReferences>
    <externalReference r:id="rId49"/>
  </externalReferences>
  <definedNames>
    <definedName name="__tab27">'TAB29_30'!#REF!</definedName>
    <definedName name="__tab28">'TAB29_30'!#REF!</definedName>
    <definedName name="__tab29">'TAB29_30'!$A$3:$L$30</definedName>
    <definedName name="_tab27">'TAB27_28'!$A$3:$S$34</definedName>
    <definedName name="_tab28">'TAB27_28'!$Q$36:$AH$55</definedName>
    <definedName name="_tab29">'TAB27_28'!#REF!</definedName>
    <definedName name="_xlnm.Print_Area" localSheetId="8">'TAB10'!$A$1:$L$80</definedName>
    <definedName name="_xlnm.Print_Area" localSheetId="9">'TAB11'!$A$1:$N$82</definedName>
    <definedName name="_xlnm.Print_Area" localSheetId="10">'TAB12'!$A$1:$N$34</definedName>
    <definedName name="_xlnm.Print_Area" localSheetId="12">'TAB14_15'!$A$1:$L$88</definedName>
    <definedName name="_xlnm.Print_Area" localSheetId="13">'TAB16'!$A$1:$S$67</definedName>
    <definedName name="_xlnm.Print_Area" localSheetId="14">'TAB17_18'!$A$1:$O$69</definedName>
    <definedName name="_xlnm.Print_Area" localSheetId="15">'TAB19_20'!$A$1:$P$70</definedName>
    <definedName name="_xlnm.Print_Area" localSheetId="1">'TAB2'!$A$1:$Q$69</definedName>
    <definedName name="_xlnm.Print_Area" localSheetId="16">'TAB21_22'!$A$1:$S$84</definedName>
    <definedName name="_xlnm.Print_Area" localSheetId="17">'TAB23_24'!$A$1:$R$79</definedName>
    <definedName name="_xlnm.Print_Area" localSheetId="18">'TAB25_26'!$A$1:$P$97</definedName>
    <definedName name="_xlnm.Print_Area" localSheetId="19">'TAB27_28'!$A$1:$O$65</definedName>
    <definedName name="_xlnm.Print_Area" localSheetId="20">'TAB29_30'!$A$1:$N$69</definedName>
    <definedName name="_xlnm.Print_Area" localSheetId="21">'TAB31_32'!$A$1:$O$74</definedName>
    <definedName name="_xlnm.Print_Area" localSheetId="23">'TAB34'!$A$1:$P$42</definedName>
    <definedName name="_xlnm.Print_Area" localSheetId="25">'TAB36'!$A$1:$J$59</definedName>
    <definedName name="_xlnm.Print_Area" localSheetId="28">'TAB39_40'!$A$1:$L$92</definedName>
    <definedName name="_xlnm.Print_Area" localSheetId="29">'TAB41'!$A$1:$O$84</definedName>
    <definedName name="_xlnm.Print_Area" localSheetId="31">'TAB43'!$A$1:$R$114</definedName>
    <definedName name="_xlnm.Print_Area" localSheetId="32">'TAB44'!$A$1:$L$170</definedName>
    <definedName name="_xlnm.Print_Area" localSheetId="33">'TAB45'!$A$1:$O$93</definedName>
    <definedName name="_xlnm.Print_Area" localSheetId="34">'TAB46'!$A$1:$O$79</definedName>
    <definedName name="_xlnm.Print_Area" localSheetId="35">'Tab47_Links'!$A$1:$M$69</definedName>
    <definedName name="_xlnm.Print_Area" localSheetId="37">'Tab48_S1-Links'!$A$1:$N$60</definedName>
    <definedName name="_xlnm.Print_Area" localSheetId="39">'Tab48_S3-Links'!$A$1:$N$61</definedName>
    <definedName name="_xlnm.Print_Area" localSheetId="41">'Tab48_S5-Links'!$A$1:$N$61</definedName>
    <definedName name="_xlnm.Print_Area" localSheetId="43">'Tab48_S7-Links'!$A$1:$N$61</definedName>
    <definedName name="_xlnm.Print_Area" localSheetId="45">'TAB49_53'!$A$1:$I$79</definedName>
    <definedName name="_xlnm.Print_Area" localSheetId="5">'TAB6'!$A$1:$O$91</definedName>
    <definedName name="_xlnm.Print_Area" localSheetId="6">'TAB7_8'!$A$1:$K$78</definedName>
    <definedName name="_xlnm.Print_Area" localSheetId="22">'Tabelle33'!$A$1:$P$71</definedName>
    <definedName name="EXTRACT">'[1]TAB14_17'!#REF!</definedName>
  </definedNames>
  <calcPr fullCalcOnLoad="1"/>
</workbook>
</file>

<file path=xl/sharedStrings.xml><?xml version="1.0" encoding="utf-8"?>
<sst xmlns="http://schemas.openxmlformats.org/spreadsheetml/2006/main" count="2694" uniqueCount="1064">
  <si>
    <r>
      <t>Tabelle 1.</t>
    </r>
    <r>
      <rPr>
        <b/>
        <sz val="10"/>
        <color indexed="10"/>
        <rFont val="Arial"/>
        <family val="2"/>
      </rPr>
      <t xml:space="preserve"> </t>
    </r>
    <r>
      <rPr>
        <b/>
        <sz val="10"/>
        <rFont val="Arial"/>
        <family val="2"/>
      </rPr>
      <t>Grundschulen sowie Mittel-/Hauptschulen</t>
    </r>
    <r>
      <rPr>
        <b/>
        <sz val="10"/>
        <color indexed="10"/>
        <rFont val="Arial"/>
        <family val="2"/>
      </rPr>
      <t xml:space="preserve"> </t>
    </r>
    <r>
      <rPr>
        <b/>
        <sz val="10"/>
        <rFont val="Arial"/>
        <family val="2"/>
      </rPr>
      <t>in Bayern seit 1990/91</t>
    </r>
  </si>
  <si>
    <t>Schuljahr</t>
  </si>
  <si>
    <t>Schulen</t>
  </si>
  <si>
    <t>Klassen</t>
  </si>
  <si>
    <t>Schüler</t>
  </si>
  <si>
    <t>Schüler je
Klasse</t>
  </si>
  <si>
    <t>Schul-
anfänger</t>
  </si>
  <si>
    <t>Abgänger 
mit er-
füllter Vollzeit-
schulpflicht</t>
  </si>
  <si>
    <r>
      <t xml:space="preserve">Vollzeit- und teilzeitbeschäftigte Lehr-
kräfte und Fachlehrkräfte </t>
    </r>
    <r>
      <rPr>
        <vertAlign val="superscript"/>
        <sz val="8"/>
        <rFont val="Arial"/>
        <family val="2"/>
      </rPr>
      <t>1)</t>
    </r>
  </si>
  <si>
    <t>insgesamt</t>
  </si>
  <si>
    <t>weiblich</t>
  </si>
  <si>
    <t>darunter weiblich</t>
  </si>
  <si>
    <t>Anzahl</t>
  </si>
  <si>
    <t>%</t>
  </si>
  <si>
    <r>
      <t xml:space="preserve"> Grundschulen sowie Mittel-/Hauptschulen</t>
    </r>
    <r>
      <rPr>
        <b/>
        <sz val="10"/>
        <color indexed="10"/>
        <rFont val="Arial"/>
        <family val="2"/>
      </rPr>
      <t xml:space="preserve"> </t>
    </r>
    <r>
      <rPr>
        <b/>
        <sz val="10"/>
        <rFont val="Arial"/>
        <family val="2"/>
      </rPr>
      <t>insgesamt</t>
    </r>
  </si>
  <si>
    <t>1990/91</t>
  </si>
  <si>
    <t>1991/92</t>
  </si>
  <si>
    <t>1992/93</t>
  </si>
  <si>
    <t>1993/94</t>
  </si>
  <si>
    <t>1994/95</t>
  </si>
  <si>
    <t>1995/96</t>
  </si>
  <si>
    <t>1996/97</t>
  </si>
  <si>
    <t>1997/98</t>
  </si>
  <si>
    <t>1998/99</t>
  </si>
  <si>
    <t>1999/2000</t>
  </si>
  <si>
    <t>2000/01</t>
  </si>
  <si>
    <t>r</t>
  </si>
  <si>
    <t>2001/02</t>
  </si>
  <si>
    <t>2002/03</t>
  </si>
  <si>
    <t>2003/04</t>
  </si>
  <si>
    <t>58 754</t>
  </si>
  <si>
    <t>2004/05</t>
  </si>
  <si>
    <t>2005/06</t>
  </si>
  <si>
    <t>2006/07</t>
  </si>
  <si>
    <t>2007/08</t>
  </si>
  <si>
    <t>2008/09</t>
  </si>
  <si>
    <t>2009/10</t>
  </si>
  <si>
    <t>2010/11</t>
  </si>
  <si>
    <t>2011/12</t>
  </si>
  <si>
    <t>2012/13</t>
  </si>
  <si>
    <t>2013/14</t>
  </si>
  <si>
    <t>2014/15</t>
  </si>
  <si>
    <t>2015/16</t>
  </si>
  <si>
    <t>2016/17</t>
  </si>
  <si>
    <t>darunter private Grundschulen sowie Mittel-/Hauptschulen</t>
  </si>
  <si>
    <t xml:space="preserve"> </t>
  </si>
  <si>
    <t>—————</t>
  </si>
  <si>
    <t xml:space="preserve">1) Einschl. aller Lehrkräfte im Aushilfsdienst; ab 1987/88 einschl. der mit Dienstbezügen abwesenden Lehrkräfte (z. B. wegen Kur, langfristiger Krankheit oder Mutterschutz); bis 1990/91 hauptamtliche und hauptberufliche Lehrkräfte; ab 2003/04 einschl. kirchlicher Religionslehrkräfte (Laienkatecheten und Geistliche); Teilzeitbeschäftigt sind Lehrkräfte mit mindestens der Hälfte (ab 1990/91 18/38,5) der Unterrichtspflichtzeit.                     </t>
  </si>
  <si>
    <t>Ausländer</t>
  </si>
  <si>
    <t>und zwar</t>
  </si>
  <si>
    <t>Bayern</t>
  </si>
  <si>
    <t>Schwaben</t>
  </si>
  <si>
    <t>Unterfranken</t>
  </si>
  <si>
    <t>Mittelfranken</t>
  </si>
  <si>
    <t>Oberfranken</t>
  </si>
  <si>
    <t>Oberpfalz</t>
  </si>
  <si>
    <t>Niederbayern</t>
  </si>
  <si>
    <t>Oberbayern</t>
  </si>
  <si>
    <t>weib-
lich</t>
  </si>
  <si>
    <t>ins-
gesamt</t>
  </si>
  <si>
    <t>männ-
lich</t>
  </si>
  <si>
    <t>davon aus der Jahrgangsstufe ...</t>
  </si>
  <si>
    <t>Tabelle 6. Im Zeitraum vom 2. Oktober 2015 bis 1. Oktober 2016 von  Grundschulen sowie Mittel-/Hauptschulen</t>
  </si>
  <si>
    <t>abgegangene Schüler in Bayern</t>
  </si>
  <si>
    <t>Abgänge an</t>
  </si>
  <si>
    <t>Geschlecht</t>
  </si>
  <si>
    <t>Abgänge</t>
  </si>
  <si>
    <t>4 oder
niedriger</t>
  </si>
  <si>
    <t>Förderzentren</t>
  </si>
  <si>
    <t>männlich</t>
  </si>
  <si>
    <t>Realschulen</t>
  </si>
  <si>
    <t>darunter Ausländer</t>
  </si>
  <si>
    <t>Realschulen zur sonderpäda-</t>
  </si>
  <si>
    <t>gogischen Förderung</t>
  </si>
  <si>
    <t>Gymnasien</t>
  </si>
  <si>
    <t>Freie Waldorfschulen,</t>
  </si>
  <si>
    <r>
      <t>Schulen besonderer Art</t>
    </r>
    <r>
      <rPr>
        <vertAlign val="superscript"/>
        <sz val="8"/>
        <rFont val="Arial"/>
        <family val="2"/>
      </rPr>
      <t>1)</t>
    </r>
    <r>
      <rPr>
        <sz val="8"/>
        <rFont val="Arial"/>
        <family val="2"/>
      </rPr>
      <t>,</t>
    </r>
  </si>
  <si>
    <t>andere allg. bild. Schularten</t>
  </si>
  <si>
    <t>und ausländische oder inter-</t>
  </si>
  <si>
    <r>
      <t>nationale Schulen</t>
    </r>
    <r>
      <rPr>
        <vertAlign val="superscript"/>
        <sz val="8"/>
        <rFont val="Arial"/>
        <family val="2"/>
      </rPr>
      <t>2)</t>
    </r>
    <r>
      <rPr>
        <sz val="8"/>
        <rFont val="Arial"/>
        <family val="2"/>
      </rPr>
      <t xml:space="preserve"> …………..</t>
    </r>
  </si>
  <si>
    <t>Wirtschaftsschulen</t>
  </si>
  <si>
    <t>Fachoberschulen</t>
  </si>
  <si>
    <r>
      <t>Sonstige Abgänge</t>
    </r>
    <r>
      <rPr>
        <vertAlign val="superscript"/>
        <sz val="8"/>
        <rFont val="Arial"/>
        <family val="2"/>
      </rPr>
      <t xml:space="preserve">3) </t>
    </r>
    <r>
      <rPr>
        <sz val="8"/>
        <rFont val="Arial"/>
        <family val="2"/>
      </rPr>
      <t>......................</t>
    </r>
  </si>
  <si>
    <t>Insgesamt</t>
  </si>
  <si>
    <t>1) Integrierte Gesamtschulen sowie schulartunabhängige Orientierungsstufen. - 2) Z. B. griechische Lyzeen. - 3) Z. B. an eine Schule im Ausland, Zurückstellung gemäß BayEUG Art. 37 Abs. 2 Satz 2, Berufsleben, Tod usw.</t>
  </si>
  <si>
    <t xml:space="preserve">Tabelle 5. Im Zeitraum vom 2. Oktober 2015 bis 1. Oktober 2016 von Mittel-/Hauptschulen abgegangene </t>
  </si>
  <si>
    <t>ausländische Absolventen und Abgänger mit erfüllter Vollzeitschulpflicht nach Abschlussarten</t>
  </si>
  <si>
    <t>Abschlussart</t>
  </si>
  <si>
    <t>Ausländische
Absolventen 
und Abgänger
insgesamt</t>
  </si>
  <si>
    <t>davon mit Herkunftsland (Staatsangehörigkeit)</t>
  </si>
  <si>
    <t>Griechen-
land</t>
  </si>
  <si>
    <t>Italien</t>
  </si>
  <si>
    <r>
      <t>ehem. SFR
Jugo-
slawien</t>
    </r>
    <r>
      <rPr>
        <vertAlign val="superscript"/>
        <sz val="8"/>
        <rFont val="Arial"/>
        <family val="2"/>
      </rPr>
      <t>1)</t>
    </r>
  </si>
  <si>
    <t>Portugal</t>
  </si>
  <si>
    <t>Spanien</t>
  </si>
  <si>
    <t>Türkei</t>
  </si>
  <si>
    <t>Sonstige/
Staatenlos</t>
  </si>
  <si>
    <t xml:space="preserve">Ohne erfolgreichen Abschluss der Mittelschule </t>
  </si>
  <si>
    <t>darunter</t>
  </si>
  <si>
    <t>mit Abschluss im Bildungsgang des</t>
  </si>
  <si>
    <r>
      <t>Förderschwerpunktes Lernen</t>
    </r>
    <r>
      <rPr>
        <vertAlign val="superscript"/>
        <sz val="8"/>
        <rFont val="Arial"/>
        <family val="2"/>
      </rPr>
      <t>2)</t>
    </r>
    <r>
      <rPr>
        <sz val="8"/>
        <rFont val="Arial"/>
        <family val="2"/>
      </rPr>
      <t>……….…...……….....</t>
    </r>
  </si>
  <si>
    <t>Mit erfolgreichem Abschluss der Mittelschule</t>
  </si>
  <si>
    <t>mit qualifizierendem Abschluss</t>
  </si>
  <si>
    <t>der Mittelschule</t>
  </si>
  <si>
    <t>Mit mittlerem Schulabschluss</t>
  </si>
  <si>
    <t>1) Bosnien und Herzegowina, Kosovo, Kroatien, Mazedonien, Montenegro, Serbien und Slowenien. - 2) Inkl. Abschlussprüfung gemäß §57a Abs. 3 VSO-F.</t>
  </si>
  <si>
    <t xml:space="preserve">Tabelle 7. Übergänge aus Grundschulen sowie Mittel-/Hauptschulen an weiterführende Schulen </t>
  </si>
  <si>
    <t>im Zeitraum vom 2. Oktober 2015 bis 1. Oktober 2016 in Prozent</t>
  </si>
  <si>
    <t>Gebiet
————
Schulträger</t>
  </si>
  <si>
    <r>
      <t>Übergänge an weiterführende Schulen</t>
    </r>
    <r>
      <rPr>
        <vertAlign val="superscript"/>
        <sz val="8"/>
        <rFont val="Arial"/>
        <family val="2"/>
      </rPr>
      <t xml:space="preserve"> 1)</t>
    </r>
    <r>
      <rPr>
        <sz val="8"/>
        <rFont val="Arial"/>
        <family val="2"/>
      </rPr>
      <t xml:space="preserve"> aus der Jahrgangsstufe ...</t>
    </r>
  </si>
  <si>
    <r>
      <t>3</t>
    </r>
    <r>
      <rPr>
        <vertAlign val="superscript"/>
        <sz val="8"/>
        <rFont val="Arial"/>
        <family val="2"/>
      </rPr>
      <t>2)</t>
    </r>
  </si>
  <si>
    <t xml:space="preserve">  </t>
  </si>
  <si>
    <t>Bayern 2016</t>
  </si>
  <si>
    <t xml:space="preserve">davon </t>
  </si>
  <si>
    <t>München</t>
  </si>
  <si>
    <t>Nürnberg</t>
  </si>
  <si>
    <t>Augsburg</t>
  </si>
  <si>
    <t>Würzburg</t>
  </si>
  <si>
    <t>Regensburg</t>
  </si>
  <si>
    <t>Ingolstadt</t>
  </si>
  <si>
    <t>Erlangen</t>
  </si>
  <si>
    <t>Fürth</t>
  </si>
  <si>
    <t>übrige kreisfreie Städte</t>
  </si>
  <si>
    <t>Landkreise</t>
  </si>
  <si>
    <t>darunter Privat</t>
  </si>
  <si>
    <t>Bayern 2015</t>
  </si>
  <si>
    <r>
      <t>1)</t>
    </r>
    <r>
      <rPr>
        <sz val="11"/>
        <color theme="1"/>
        <rFont val="Calibri"/>
        <family val="2"/>
      </rPr>
      <t xml:space="preserve"> Realschulen, Realschulen zur sonderpädagogischen  Förderung, Gymnasien, Freie Waldorfschulen, Schulen besonderer Art, ausländische oder internationale Schulen, andere allg. bild. Schularten, Wirtschaftsschulen sowie Fachoberschulen. - 2) Einschl. der Übergänge aus Jahrgangsstufe 1 und 2.</t>
    </r>
  </si>
  <si>
    <t xml:space="preserve">Tabelle 8. Schüler der Grundschulen sowie Mittel-/Hauptschulen in Bayern, die am Ende des </t>
  </si>
  <si>
    <t>Schuljahres 2015/16 das Ziel der Jahrgangsstufe nicht erreichten</t>
  </si>
  <si>
    <t>Geschlecht
————
Ausländer</t>
  </si>
  <si>
    <t>Schüler, die am Ende des Schuljahres das Ziel der Jahrgangsstufe nicht erreichten</t>
  </si>
  <si>
    <t xml:space="preserve">                    Öffentliche Grundschulen sowie Mittel-/Hauptschulen</t>
  </si>
  <si>
    <t>Männlich</t>
  </si>
  <si>
    <t>Weiblich</t>
  </si>
  <si>
    <t xml:space="preserve">                    Private Grundschulen sowie Mittel-/Hauptschulen</t>
  </si>
  <si>
    <t xml:space="preserve">                    Öffentliche und private Grundschulen sowie Mittel-/Hauptschulen</t>
  </si>
  <si>
    <t xml:space="preserve">Insgesamt </t>
  </si>
  <si>
    <t>dar. Ausländer</t>
  </si>
  <si>
    <t xml:space="preserve">Tabelle 9. Zu- und Abgänge vollzeit- und teilzeitbeschäftigter Lehrkräfte an Grundschulen sowie </t>
  </si>
  <si>
    <t>Mittel-/Hauptschulen in Bayern vom 2. Oktober 2015 bis 1. Oktober 2016</t>
  </si>
  <si>
    <t>Bestand
————
Zugänge - Abgänge</t>
  </si>
  <si>
    <r>
      <t>Vollzeit- und teilzeit-
beschäftigte Lehrkräfte</t>
    </r>
    <r>
      <rPr>
        <vertAlign val="superscript"/>
        <sz val="8"/>
        <rFont val="Arial"/>
        <family val="2"/>
      </rPr>
      <t>1)</t>
    </r>
  </si>
  <si>
    <t>davon an</t>
  </si>
  <si>
    <t>öffentlichen</t>
  </si>
  <si>
    <t>privaten</t>
  </si>
  <si>
    <t>insge-
samt</t>
  </si>
  <si>
    <t>männl.</t>
  </si>
  <si>
    <t>weibl.</t>
  </si>
  <si>
    <t>insg.</t>
  </si>
  <si>
    <t>Bestand am 1. Oktober 2015</t>
  </si>
  <si>
    <t xml:space="preserve">                 Zugänge</t>
  </si>
  <si>
    <t>Neueintritte in den Schuldienst</t>
  </si>
  <si>
    <t>unmittelbar nach der Prüfung</t>
  </si>
  <si>
    <t>mit 2. Lehr-</t>
  </si>
  <si>
    <t>nach vorheriger anderweitiger Beschäftigung/be-</t>
  </si>
  <si>
    <t>amtsprüfung</t>
  </si>
  <si>
    <t>fristeter Lehrtätigkeit mit weniger als der Hälfte</t>
  </si>
  <si>
    <t>der Unterrichtspflichtzeit/Arbeitslosigkeit</t>
  </si>
  <si>
    <t>aus einem anderen Beruf (ohne Lehrerausbildung)</t>
  </si>
  <si>
    <t>Übertritte bzw. Schulwechsel</t>
  </si>
  <si>
    <t>aus einer anderen bayerischen GS sowie MS/HS</t>
  </si>
  <si>
    <t>aus einer anderen bayerischen Schulart</t>
  </si>
  <si>
    <t>aus dem Schuldienst eines anderen Bundeslandes</t>
  </si>
  <si>
    <t>Wiedereintritte in den Schuldienst</t>
  </si>
  <si>
    <t>nach Elternzeit bzw. Erziehungsurlaub</t>
  </si>
  <si>
    <t>nach Beurlaubung aus familienbezogenen Gründen</t>
  </si>
  <si>
    <t>nach Beurlaubung aus arbeitsmarktbezogenen Gründen</t>
  </si>
  <si>
    <t>nach vorübergehender unterhälftiger Teilzeitbeschäftigung oder Frei-</t>
  </si>
  <si>
    <t>stellungsphase des Freistellungsmodells (Sabbatjahr)</t>
  </si>
  <si>
    <t xml:space="preserve">nach Auslandsschuldienst, nach Abordnung (außerhalb des </t>
  </si>
  <si>
    <t>Schuldienstes), nach Beurlaubung aus sonstigen Gründen</t>
  </si>
  <si>
    <t>Sonstige Zugänge</t>
  </si>
  <si>
    <t>Zugänge insgesamt</t>
  </si>
  <si>
    <t xml:space="preserve">                 Abgänge</t>
  </si>
  <si>
    <t>Eintritte in den Ruhestand</t>
  </si>
  <si>
    <t>nach Erreichen der Altersgrenze</t>
  </si>
  <si>
    <t>auf Antrag nach Vollendung des  63. Lebensjahres</t>
  </si>
  <si>
    <t>(bei Schwerbehinderten nach dem 60. Lebensjahr)</t>
  </si>
  <si>
    <t>wegen Dienstunfähigkeit vor Erreichen der Altersgrenze</t>
  </si>
  <si>
    <t xml:space="preserve">Eintritte in die Freistellungsphase der Altersteilzeit </t>
  </si>
  <si>
    <t>im Blockmodell</t>
  </si>
  <si>
    <t>Tod</t>
  </si>
  <si>
    <t>Vertragsablauf bzw. Entlassung</t>
  </si>
  <si>
    <t>an eine andere bayerische GS sowie MS/HS</t>
  </si>
  <si>
    <t>an eine andere bayerische Schulart</t>
  </si>
  <si>
    <t>in den Schuldienst eines anderen Bundeslandes</t>
  </si>
  <si>
    <t>Befristete Abgänge</t>
  </si>
  <si>
    <t>wegen Elternzeit bzw. Erziehungsurlaub</t>
  </si>
  <si>
    <t>wegen Beurlaubung aus familienbezogenen Gründen</t>
  </si>
  <si>
    <t>wegen Beurlaubung aus arbeitsmarktbezogenen Gründen</t>
  </si>
  <si>
    <t>durch Unterschreitung des Beschäftigungsumfangs unter die</t>
  </si>
  <si>
    <t>Hälfte der vollen Unterrichtspflichtzeit oder Eintritt in die Frei-</t>
  </si>
  <si>
    <t>in den Auslandsschuldienst, wegen Abordnung (außerhalb</t>
  </si>
  <si>
    <t xml:space="preserve">des Schuldienstes), wegen Beurlaubung aus </t>
  </si>
  <si>
    <t>sonstigen Gründen</t>
  </si>
  <si>
    <t>Sonstige Abgänge</t>
  </si>
  <si>
    <t>Abgänge insgesamt</t>
  </si>
  <si>
    <t>Bestand am 1. Oktober 2016</t>
  </si>
  <si>
    <t>1) Einschl. der Lehrkräfte im Aushilfsdienst, kirchlicher Religionslehrkräfte (Laienkatecheten und Geistliche) sowie der mit Dienstbezügen abwesenden Lehrkräfte (z. B. wegen Kur, langfristiger Krankheit oder Mutterschutz). Teilzeitbeschäftigt sind Lehrkräfte mit mindestens der Hälfte der Unterrichtspflichtzeit.</t>
  </si>
  <si>
    <t>Schuljahr 2016/17</t>
  </si>
  <si>
    <t>Eckdaten</t>
  </si>
  <si>
    <r>
      <t>Tabelle 10. Grundschulen sowie Mittel-/Hauptschulen</t>
    </r>
    <r>
      <rPr>
        <b/>
        <sz val="10"/>
        <rFont val="Arial"/>
        <family val="2"/>
      </rPr>
      <t>, Klassen, Schüler sowie vollzeit- und teilzeitbeschäftigte</t>
    </r>
  </si>
  <si>
    <t xml:space="preserve"> Lehrkräfte in Bayern 2016/17 nach Schulaufwandsträgern und Regierungsbezirken</t>
  </si>
  <si>
    <t>Träger
des Schulaufwands</t>
  </si>
  <si>
    <t>Einheit</t>
  </si>
  <si>
    <t>Bayern
insgesamt</t>
  </si>
  <si>
    <t>davon</t>
  </si>
  <si>
    <t>Ober-
bayern</t>
  </si>
  <si>
    <t>Nieder-
bayern</t>
  </si>
  <si>
    <t>Ober-
pfalz</t>
  </si>
  <si>
    <t>Ober-
franken</t>
  </si>
  <si>
    <t>Mittel-
franken</t>
  </si>
  <si>
    <t>Unter-
franken</t>
  </si>
  <si>
    <t>Gemeinde</t>
  </si>
  <si>
    <r>
      <t>Lehrkräfte</t>
    </r>
    <r>
      <rPr>
        <vertAlign val="superscript"/>
        <sz val="8"/>
        <rFont val="Arial"/>
        <family val="2"/>
      </rPr>
      <t>1)</t>
    </r>
  </si>
  <si>
    <t>Schulverband</t>
  </si>
  <si>
    <t>Verwaltungsgemeinschaft</t>
  </si>
  <si>
    <t>Gemeinde mit öffentl.-rechtl.</t>
  </si>
  <si>
    <t>Vertrag</t>
  </si>
  <si>
    <t>Privater Träger</t>
  </si>
  <si>
    <t>darunter staatlich an-</t>
  </si>
  <si>
    <t>erkannte GS sowie MS/HS</t>
  </si>
  <si>
    <t>Insgesamt 2016/17</t>
  </si>
  <si>
    <r>
      <t>Lehrkräfte</t>
    </r>
    <r>
      <rPr>
        <b/>
        <vertAlign val="superscript"/>
        <sz val="8"/>
        <rFont val="Arial"/>
        <family val="2"/>
      </rPr>
      <t>1)</t>
    </r>
  </si>
  <si>
    <t>1) Vollzeit- und teilzeitbeschäftigte Lehrkräfte und Fachlehrkräfte, einschl. der Lehrkräfte im Aushilfsdienst, kirchlicher Religionslehrkräfte (Laienkatecheten und Geistliche) sowie der mit Dienstbezügen abwesenden Lehrkräfte (z. B. wegen Kur, langfristiger Krankheit oder Mutterschutz). Teilzeitbeschäftigt sind Lehrkräfte mit mindestens der Hälfte der Unterrichtspflichtzeit.</t>
  </si>
  <si>
    <r>
      <t xml:space="preserve">Tabelle 11. Grundschulen sowie Mittel-/Hauptschulen </t>
    </r>
    <r>
      <rPr>
        <b/>
        <sz val="10"/>
        <rFont val="Arial"/>
        <family val="2"/>
      </rPr>
      <t>mit Ganztagsschulbetrieb</t>
    </r>
    <r>
      <rPr>
        <b/>
        <sz val="10"/>
        <color indexed="10"/>
        <rFont val="Arial"/>
        <family val="2"/>
      </rPr>
      <t xml:space="preserve"> </t>
    </r>
    <r>
      <rPr>
        <b/>
        <sz val="10"/>
        <rFont val="Arial"/>
        <family val="2"/>
      </rPr>
      <t>in gebundener und</t>
    </r>
  </si>
  <si>
    <t xml:space="preserve"> offener Form, Mittagsbetreuung und verbundenem Schülerheim/Internat </t>
  </si>
  <si>
    <t>in Bayern 2016/17 nach Regierungsbezirken</t>
  </si>
  <si>
    <t>Art des Angebots</t>
  </si>
  <si>
    <t>Ganztagsschulbetrieb in gebundener Form</t>
  </si>
  <si>
    <t>(der Pflichtunterricht ist über den ganzen</t>
  </si>
  <si>
    <t>Tag verteilt)</t>
  </si>
  <si>
    <t>Einrichtungen</t>
  </si>
  <si>
    <r>
      <t>Ganztagsschulbetrieb in  offener Form</t>
    </r>
    <r>
      <rPr>
        <vertAlign val="superscript"/>
        <sz val="8"/>
        <rFont val="Arial"/>
        <family val="2"/>
      </rPr>
      <t>1)</t>
    </r>
    <r>
      <rPr>
        <sz val="8"/>
        <rFont val="Arial"/>
        <family val="2"/>
      </rPr>
      <t>………….</t>
    </r>
  </si>
  <si>
    <t>an der berichtenden Schule</t>
  </si>
  <si>
    <t>an einer anderen Schule</t>
  </si>
  <si>
    <t>in einem angeschlossenen Tagesheim</t>
  </si>
  <si>
    <t>in einer angeschlossenen heilpädago-</t>
  </si>
  <si>
    <t>gischen Tagesstätte</t>
  </si>
  <si>
    <t>in einer sonstigen angeschlossenen</t>
  </si>
  <si>
    <t>Einrichtung</t>
  </si>
  <si>
    <t>Reguläre Mittagsbetreuung an</t>
  </si>
  <si>
    <r>
      <t>GS sowie MS/HS</t>
    </r>
    <r>
      <rPr>
        <vertAlign val="superscript"/>
        <sz val="8"/>
        <rFont val="Arial"/>
        <family val="2"/>
      </rPr>
      <t xml:space="preserve">2) </t>
    </r>
    <r>
      <rPr>
        <sz val="8"/>
        <rFont val="Arial"/>
        <family val="2"/>
      </rPr>
      <t>................................................</t>
    </r>
  </si>
  <si>
    <t xml:space="preserve">Verlängerte Mittagsbetreuung an </t>
  </si>
  <si>
    <r>
      <t>GS sowie MS/HS</t>
    </r>
    <r>
      <rPr>
        <vertAlign val="superscript"/>
        <sz val="8"/>
        <rFont val="Arial"/>
        <family val="2"/>
      </rPr>
      <t xml:space="preserve">3) </t>
    </r>
    <r>
      <rPr>
        <sz val="8"/>
        <rFont val="Arial"/>
        <family val="2"/>
      </rPr>
      <t>................................................</t>
    </r>
  </si>
  <si>
    <t>Unterbringung in einem mit der berich-</t>
  </si>
  <si>
    <t>tenden Schule verbundenen</t>
  </si>
  <si>
    <t>Schülerheim/Internat</t>
  </si>
  <si>
    <t>1) Bildungs- und Betreuungsangebote, die unter der Aufsicht und Verantwortung der Schulleitung organisiert, in enger Kooperation mit ihr durchgeführt werden und in einem konzeptionellen Zusammenhang mit dem vormittäglichen Unterricht stehen oder bei denen die Schulleitung auf Basis eines gemeinsamen pädagogischen Konzepts mit einem außerschulischen Träger kooperiert und eine Mitverantwortung der Schulleitung besteht. Die Schüler haben sich zur vollständigen oder teilweisen Teilnahme verpflichtet. - 2) Die Schüler werden im Anschluss an den Unterricht bis längstens 14 Uhr betreut. - 3) Die Schüler werden im Anschluss an den Unterricht bis mind. 15.30 Uhr einschl. einer verlässlichen Hausaufgabenbetreuung betreut.</t>
  </si>
  <si>
    <t>Tabelle 12. Fördermaßnahmen in deutscher Sprache, Sonderunterricht für Sprachbehinderte  sowie</t>
  </si>
  <si>
    <r>
      <t xml:space="preserve">  Vorkurse an Grundschulen sowie Mittel-/Hauptschulen</t>
    </r>
    <r>
      <rPr>
        <b/>
        <sz val="10"/>
        <rFont val="Arial"/>
        <family val="2"/>
      </rPr>
      <t xml:space="preserve"> in Bayern 2016/17 nach Regierungsbezirken</t>
    </r>
  </si>
  <si>
    <t>Art der Förderung</t>
  </si>
  <si>
    <t>Fördermaßnahmen in deutscher Sprache</t>
  </si>
  <si>
    <t>Deutschförderklassen</t>
  </si>
  <si>
    <t>Kurse</t>
  </si>
  <si>
    <t>Deutschförderkurse</t>
  </si>
  <si>
    <t>Sonderunterricht für Sprachbehinderte</t>
  </si>
  <si>
    <t xml:space="preserve">Sprachförderung vor Eintritt in die </t>
  </si>
  <si>
    <t xml:space="preserve">Grundschule </t>
  </si>
  <si>
    <r>
      <t>Vorkurse</t>
    </r>
    <r>
      <rPr>
        <vertAlign val="superscript"/>
        <sz val="8"/>
        <rFont val="Arial"/>
        <family val="2"/>
      </rPr>
      <t>1)</t>
    </r>
    <r>
      <rPr>
        <sz val="8"/>
        <rFont val="Arial"/>
        <family val="2"/>
      </rPr>
      <t>……………………...……...……...</t>
    </r>
  </si>
  <si>
    <t>Kinder mit Migrationshintergrund</t>
  </si>
  <si>
    <t>Kinder</t>
  </si>
  <si>
    <t>deutschsprachige Kinder mit</t>
  </si>
  <si>
    <t xml:space="preserve">  Sprachförderbedarf</t>
  </si>
  <si>
    <r>
      <t xml:space="preserve">1) In den letzten 1 1/2 Jahren vor der Einschulung werden Kinder mit defizitären Kenntnissen der deutschen Sprache insgesamt 240 </t>
    </r>
    <r>
      <rPr>
        <sz val="8"/>
        <rFont val="Arial"/>
        <family val="2"/>
      </rPr>
      <t xml:space="preserve">Stunden gezielt sprachgefördert, so dass sie am Unterricht der Grundschule mit Erfolg teilnehmen können. Je </t>
    </r>
    <r>
      <rPr>
        <sz val="8"/>
        <rFont val="Arial"/>
        <family val="2"/>
      </rPr>
      <t xml:space="preserve">120 </t>
    </r>
    <r>
      <rPr>
        <sz val="8"/>
        <rFont val="Arial"/>
        <family val="2"/>
      </rPr>
      <t>Stunden Förderung werden von den Kräften des Kindergartens und den Lehrkräften der Grundschule eingebracht.</t>
    </r>
  </si>
  <si>
    <r>
      <t>Tabelle 13. Grundschulen sowie Mittel-/Hauptschulen</t>
    </r>
    <r>
      <rPr>
        <b/>
        <sz val="10"/>
        <rFont val="Arial"/>
        <family val="2"/>
      </rPr>
      <t xml:space="preserve"> in Bayern 2016/17 
nach den geführten Jahrgangsstufen und der Klassenzahl</t>
    </r>
  </si>
  <si>
    <t>Geführte Jahrgangsstufen
————
Gebiet</t>
  </si>
  <si>
    <t>Schulen
insge-
samt</t>
  </si>
  <si>
    <t>davon mit ... Klassen</t>
  </si>
  <si>
    <t>25
oder
mehr</t>
  </si>
  <si>
    <t>bis</t>
  </si>
  <si>
    <t>Grundschulen sowie Mittel-/Hauptschulen insgesamt</t>
  </si>
  <si>
    <t>1 bis 4</t>
  </si>
  <si>
    <t>1 bis 6</t>
  </si>
  <si>
    <t>1 bis 7</t>
  </si>
  <si>
    <t>1 bis 8</t>
  </si>
  <si>
    <t>1 bis 9/10</t>
  </si>
  <si>
    <t>5 und 6</t>
  </si>
  <si>
    <t>5 bis 9/10</t>
  </si>
  <si>
    <t>7 bis 9/10</t>
  </si>
  <si>
    <t>1 bis 4 und 7 bis 9/10</t>
  </si>
  <si>
    <t>Sonstige Grundschuljahr-</t>
  </si>
  <si>
    <t>gangsstufen</t>
  </si>
  <si>
    <t>Sonstige Mittel-/Hauptschul-</t>
  </si>
  <si>
    <t>jahrgangsstufen</t>
  </si>
  <si>
    <t xml:space="preserve">Sonstige Grund- und Mittel-/   </t>
  </si>
  <si>
    <t>Hauptschuljahrgangsstufen</t>
  </si>
  <si>
    <t xml:space="preserve">davon in </t>
  </si>
  <si>
    <t xml:space="preserve">               </t>
  </si>
  <si>
    <t xml:space="preserve">7 bis 9/10 </t>
  </si>
  <si>
    <r>
      <t>Sonstige</t>
    </r>
    <r>
      <rPr>
        <sz val="8"/>
        <color indexed="10"/>
        <rFont val="Arial"/>
        <family val="2"/>
      </rPr>
      <t xml:space="preserve"> </t>
    </r>
    <r>
      <rPr>
        <sz val="8"/>
        <rFont val="Arial"/>
        <family val="2"/>
      </rPr>
      <t>Grund- und Mittel-/</t>
    </r>
  </si>
  <si>
    <t>Zusammen 2016/17</t>
  </si>
  <si>
    <t>Insgesamt 2015/16</t>
  </si>
  <si>
    <r>
      <t>Tabelle 14. Grundschulen sowie Mittel-/Hauptschulen</t>
    </r>
    <r>
      <rPr>
        <b/>
        <sz val="10"/>
        <rFont val="Arial"/>
        <family val="2"/>
      </rPr>
      <t xml:space="preserve"> in Bayern 2016/17 nach der Zügigkeit</t>
    </r>
  </si>
  <si>
    <t>Schulen
ins-
gesamt</t>
  </si>
  <si>
    <r>
      <t>einzügige</t>
    </r>
    <r>
      <rPr>
        <vertAlign val="superscript"/>
        <sz val="8"/>
        <rFont val="Arial"/>
        <family val="2"/>
      </rPr>
      <t>1)</t>
    </r>
    <r>
      <rPr>
        <sz val="8"/>
        <rFont val="Arial"/>
        <family val="2"/>
      </rPr>
      <t xml:space="preserve"> Schulen</t>
    </r>
  </si>
  <si>
    <t>sonstige Schulen</t>
  </si>
  <si>
    <t>Grund-
schulen</t>
  </si>
  <si>
    <r>
      <t>Mittel-/Haupt-</t>
    </r>
    <r>
      <rPr>
        <sz val="11"/>
        <color theme="1"/>
        <rFont val="Calibri"/>
        <family val="2"/>
      </rPr>
      <t xml:space="preserve">
schulen</t>
    </r>
  </si>
  <si>
    <t>übrige</t>
  </si>
  <si>
    <t>zusammen</t>
  </si>
  <si>
    <t>mehrzügige</t>
  </si>
  <si>
    <r>
      <t>übrige</t>
    </r>
    <r>
      <rPr>
        <vertAlign val="superscript"/>
        <sz val="8"/>
        <rFont val="Arial"/>
        <family val="2"/>
      </rPr>
      <t xml:space="preserve"> 2)</t>
    </r>
  </si>
  <si>
    <t>Bayern 2016/17</t>
  </si>
  <si>
    <t>darunter private Schulen</t>
  </si>
  <si>
    <t xml:space="preserve"> Bayern 2015/16</t>
  </si>
  <si>
    <t>Tabelle 15. Grundschulen sowie Mittel-/Hauptschulen in Bayern 2016/17 nach der Zahl der Schüler</t>
  </si>
  <si>
    <t>Gebiet
—————
Träger des Schulaufwands</t>
  </si>
  <si>
    <t>Schulen 
ins-
gesamt</t>
  </si>
  <si>
    <t>davon mit ... Schülern</t>
  </si>
  <si>
    <t>30
oder
weniger</t>
  </si>
  <si>
    <t>701
oder
mehr</t>
  </si>
  <si>
    <t xml:space="preserve">davon mit Träger des </t>
  </si>
  <si>
    <t>Schulaufwands</t>
  </si>
  <si>
    <r>
      <t>Schulverband</t>
    </r>
    <r>
      <rPr>
        <vertAlign val="superscript"/>
        <sz val="8"/>
        <rFont val="Arial"/>
        <family val="2"/>
      </rPr>
      <t>1)</t>
    </r>
    <r>
      <rPr>
        <sz val="8"/>
        <rFont val="Arial"/>
        <family val="2"/>
      </rPr>
      <t xml:space="preserve"> .........................</t>
    </r>
  </si>
  <si>
    <t>Privat</t>
  </si>
  <si>
    <t>Bayern 2015/16</t>
  </si>
  <si>
    <t xml:space="preserve">1) Einschl. 57 Schulen in Verwaltungsgemeinschaften und 91 Schulen in Gemeinden mit öffentlich-rechtlichem Vertrag. </t>
  </si>
  <si>
    <t>Tabelle 16. Jahrgangs- und jahrgangsübergreifende Klassen in den bayerischen Regierungsbezirken 2016/17</t>
  </si>
  <si>
    <t>Gebiet
————
Schulträger
————
Art der Klassen</t>
  </si>
  <si>
    <t>Klassen
ins-
gesamt</t>
  </si>
  <si>
    <t>Jahrgangsklassen der Jahrgangsstufe ...</t>
  </si>
  <si>
    <t>9/9A</t>
  </si>
  <si>
    <t>Grund-</t>
  </si>
  <si>
    <t>schuljahrgangsstufen</t>
  </si>
  <si>
    <t>dar.</t>
  </si>
  <si>
    <t>davon an ... Schulen</t>
  </si>
  <si>
    <t>davon nach Art der Klassen:</t>
  </si>
  <si>
    <t>Regelklassen</t>
  </si>
  <si>
    <t>Praxisklassen</t>
  </si>
  <si>
    <t>Partnerklassen der GS</t>
  </si>
  <si>
    <t>sowie MS/HS an der</t>
  </si>
  <si>
    <t>Übergangsklassen für</t>
  </si>
  <si>
    <t>Schüler ausländischer</t>
  </si>
  <si>
    <t>Klassen der flexiblen</t>
  </si>
  <si>
    <t>Grundschule</t>
  </si>
  <si>
    <t>Berufsorientierungs-</t>
  </si>
  <si>
    <t>klassen</t>
  </si>
  <si>
    <t xml:space="preserve">Tabelle 17. Klassen der Grundschulen sowie Mittel-/Hauptschulen in Bayern 2016/17 nach Anzahl </t>
  </si>
  <si>
    <t>der zusammengefassten Jahrgangsstufen</t>
  </si>
  <si>
    <t>Gebiet
————
Klassenart</t>
  </si>
  <si>
    <t>Klassen
insgesamt</t>
  </si>
  <si>
    <t>Jahr-
gangs-
klassen</t>
  </si>
  <si>
    <t>Klassen mit Zusammenfassung von</t>
  </si>
  <si>
    <t>Jahrgangsstufen</t>
  </si>
  <si>
    <r>
      <t>M-Klassen</t>
    </r>
    <r>
      <rPr>
        <vertAlign val="superscript"/>
        <sz val="8"/>
        <rFont val="Arial"/>
        <family val="2"/>
      </rPr>
      <t>1)</t>
    </r>
    <r>
      <rPr>
        <sz val="8"/>
        <rFont val="Arial"/>
        <family val="2"/>
      </rPr>
      <t xml:space="preserve"> ..............................................</t>
    </r>
  </si>
  <si>
    <r>
      <t>Kooperationsklassen</t>
    </r>
    <r>
      <rPr>
        <vertAlign val="superscript"/>
        <sz val="8"/>
        <rFont val="Arial"/>
        <family val="2"/>
      </rPr>
      <t>2)</t>
    </r>
    <r>
      <rPr>
        <sz val="8"/>
        <rFont val="Arial"/>
        <family val="2"/>
      </rPr>
      <t xml:space="preserve"> ..............................</t>
    </r>
  </si>
  <si>
    <r>
      <t>Tandemklassen</t>
    </r>
    <r>
      <rPr>
        <vertAlign val="superscript"/>
        <sz val="8"/>
        <rFont val="Arial"/>
        <family val="2"/>
      </rPr>
      <t>3)</t>
    </r>
    <r>
      <rPr>
        <sz val="8"/>
        <rFont val="Arial"/>
        <family val="2"/>
      </rPr>
      <t xml:space="preserve"> .....................................</t>
    </r>
  </si>
  <si>
    <t>Partnerklassen der GS sowie MS/HS</t>
  </si>
  <si>
    <r>
      <t>an der Förderschule</t>
    </r>
    <r>
      <rPr>
        <vertAlign val="superscript"/>
        <sz val="8"/>
        <rFont val="Arial"/>
        <family val="2"/>
      </rPr>
      <t>4)</t>
    </r>
    <r>
      <rPr>
        <sz val="8"/>
        <rFont val="Arial"/>
        <family val="2"/>
      </rPr>
      <t>………......…......</t>
    </r>
  </si>
  <si>
    <t>Übergangsklassen für Schüler aus-</t>
  </si>
  <si>
    <r>
      <t>ländischer Herkunft</t>
    </r>
    <r>
      <rPr>
        <vertAlign val="superscript"/>
        <sz val="8"/>
        <rFont val="Arial"/>
        <family val="2"/>
      </rPr>
      <t>5)</t>
    </r>
    <r>
      <rPr>
        <sz val="8"/>
        <rFont val="Arial"/>
        <family val="2"/>
      </rPr>
      <t xml:space="preserve"> ..........................</t>
    </r>
  </si>
  <si>
    <t>Klassen der flexiblen Grundschule</t>
  </si>
  <si>
    <t>Berufsorientierungsklassen</t>
  </si>
  <si>
    <r>
      <t>Vorbereitungsklassen</t>
    </r>
    <r>
      <rPr>
        <vertAlign val="superscript"/>
        <sz val="8"/>
        <rFont val="Arial"/>
        <family val="2"/>
      </rPr>
      <t>6)</t>
    </r>
    <r>
      <rPr>
        <sz val="8"/>
        <rFont val="Arial"/>
        <family val="2"/>
      </rPr>
      <t>………….…..……..</t>
    </r>
  </si>
  <si>
    <t>1) Mittlere-Reife-Zug. - 2) Art. 30a Abs. 7 Nr. 1 BayEUG. - 3) Art. 30b Abs. 5, Satz 1 ff. BayEUG. - 4) Art. 30a Abs. 7 Nr. 2 BayEUG. - 5) Übergangs-klassen sind für Schüler ausländischer Herkunft mit verschiedenen Muttersprachen bestimmt. - 6) Art. 7a BayEUG.</t>
  </si>
  <si>
    <t>Tabelle 18. Jahrgangsklassen der Grundschulen sowie Mittel-/Hauptschulen in Bayern 2016/17</t>
  </si>
  <si>
    <t>Jahrgangsstufe
————
Art der Klassen
————
Schulträger</t>
  </si>
  <si>
    <t>Jahrgangsklassen</t>
  </si>
  <si>
    <t>an</t>
  </si>
  <si>
    <t>einfach
geführt</t>
  </si>
  <si>
    <t>parallel
geführt</t>
  </si>
  <si>
    <t>davon mit</t>
  </si>
  <si>
    <t>zwei</t>
  </si>
  <si>
    <t>drei</t>
  </si>
  <si>
    <t>vier oder
mehr</t>
  </si>
  <si>
    <t>Grundschulen sowie 
Mittel-/Hauptschulen</t>
  </si>
  <si>
    <t>Parallelklassen
an der gleichen Schule</t>
  </si>
  <si>
    <t xml:space="preserve">  1………………………..</t>
  </si>
  <si>
    <t xml:space="preserve">  2………………………..</t>
  </si>
  <si>
    <t xml:space="preserve">  3………………………..</t>
  </si>
  <si>
    <t xml:space="preserve">  4………………………..</t>
  </si>
  <si>
    <t xml:space="preserve">  5………………………..</t>
  </si>
  <si>
    <t xml:space="preserve">  6………………………..</t>
  </si>
  <si>
    <t xml:space="preserve">  7………………………..</t>
  </si>
  <si>
    <t xml:space="preserve">  8………………………..</t>
  </si>
  <si>
    <t xml:space="preserve">  9/9A………....….……..</t>
  </si>
  <si>
    <t>10………………………..</t>
  </si>
  <si>
    <t>Knabenklassen</t>
  </si>
  <si>
    <t>Mädchenklassen</t>
  </si>
  <si>
    <t>gemischte Klassen</t>
  </si>
  <si>
    <t>darunter an privaten</t>
  </si>
  <si>
    <r>
      <t xml:space="preserve">Tabelle 19. Jahrgangsübergreifende Klassen der Grundschulen sowie Mittel-/Hauptschulen in </t>
    </r>
    <r>
      <rPr>
        <b/>
        <sz val="10"/>
        <rFont val="Arial"/>
        <family val="2"/>
      </rPr>
      <t>Bayern 2016/17</t>
    </r>
  </si>
  <si>
    <r>
      <t>Art der Kombination
————</t>
    </r>
    <r>
      <rPr>
        <sz val="8"/>
        <rFont val="Arial"/>
        <family val="2"/>
      </rPr>
      <t xml:space="preserve">
Schulträger</t>
    </r>
  </si>
  <si>
    <r>
      <t>Jahrgangsübergreifende</t>
    </r>
    <r>
      <rPr>
        <sz val="8"/>
        <rFont val="Arial"/>
        <family val="2"/>
      </rPr>
      <t xml:space="preserve"> Klassen</t>
    </r>
  </si>
  <si>
    <t>davon mit Zusammenfassung von</t>
  </si>
  <si>
    <t>öffent-
lichen</t>
  </si>
  <si>
    <t>pri-
vaten</t>
  </si>
  <si>
    <t>Knaben-
klassen</t>
  </si>
  <si>
    <t>Mädchen-
klassen</t>
  </si>
  <si>
    <t>Grundschulen
 sowie Mittel-/
Hauptschulen</t>
  </si>
  <si>
    <t>Grundschuljahrgangsstufen:</t>
  </si>
  <si>
    <t>1 und 2</t>
  </si>
  <si>
    <t>1, 2 und 2A</t>
  </si>
  <si>
    <t>3 und 4</t>
  </si>
  <si>
    <t>Sonstige</t>
  </si>
  <si>
    <t>Mittel-/Hauptschuljahrgangsstufen:</t>
  </si>
  <si>
    <t>7 und 8</t>
  </si>
  <si>
    <t>Grund- und Mittel-/Hauptschuljahr-</t>
  </si>
  <si>
    <t>gangsstufen gemischt</t>
  </si>
  <si>
    <r>
      <t>Tabelle 20. Klassen an Grundschulen sowie Mittel-/Hauptschulen</t>
    </r>
    <r>
      <rPr>
        <b/>
        <sz val="10"/>
        <rFont val="Arial"/>
        <family val="2"/>
      </rPr>
      <t xml:space="preserve">
 in Bayern 2016/17 nach Klassenfrequenzgruppen</t>
    </r>
  </si>
  <si>
    <t>Gebiet 
————
Schulträger</t>
  </si>
  <si>
    <t>davon Klassen mit ... Schülern</t>
  </si>
  <si>
    <t>15 oder
weniger</t>
  </si>
  <si>
    <t>16 bis 20</t>
  </si>
  <si>
    <t>21 bis 25</t>
  </si>
  <si>
    <t>26 bis 30</t>
  </si>
  <si>
    <r>
      <t xml:space="preserve">31 </t>
    </r>
    <r>
      <rPr>
        <sz val="8"/>
        <rFont val="Arial"/>
        <family val="2"/>
      </rPr>
      <t>oder
mehr</t>
    </r>
  </si>
  <si>
    <t xml:space="preserve">Augsburg </t>
  </si>
  <si>
    <t>übrige kreisfreie</t>
  </si>
  <si>
    <t>Städte</t>
  </si>
  <si>
    <t xml:space="preserve">darunter an privaten </t>
  </si>
  <si>
    <t xml:space="preserve">     Bayern 2015/16</t>
  </si>
  <si>
    <t>Tabelle 21. Durchschnittliche Klassenstärke an Grundschulen sowie Mittel-/Hauptschulen in Bayern 2016/17</t>
  </si>
  <si>
    <t>Durchschnittliche Zahl der Schüler in</t>
  </si>
  <si>
    <t>Klassen 
ins-
gesamt</t>
  </si>
  <si>
    <r>
      <t>jahrgangsübergreifenden</t>
    </r>
    <r>
      <rPr>
        <sz val="8"/>
        <color indexed="10"/>
        <rFont val="Arial"/>
        <family val="2"/>
      </rPr>
      <t xml:space="preserve">
</t>
    </r>
    <r>
      <rPr>
        <sz val="11"/>
        <color theme="1"/>
        <rFont val="Calibri"/>
        <family val="2"/>
      </rPr>
      <t>Klassen mit Zu-
sammenfassung von</t>
    </r>
  </si>
  <si>
    <t>Mittel-/
Haupt-</t>
  </si>
  <si>
    <r>
      <rPr>
        <sz val="8"/>
        <rFont val="Arial"/>
        <family val="2"/>
      </rPr>
      <t>Grund-</t>
    </r>
    <r>
      <rPr>
        <sz val="8"/>
        <color indexed="10"/>
        <rFont val="Arial"/>
        <family val="2"/>
      </rPr>
      <t xml:space="preserve">
</t>
    </r>
    <r>
      <rPr>
        <sz val="8"/>
        <rFont val="Arial"/>
        <family val="2"/>
      </rPr>
      <t>und
Mittel-/
Haupt-</t>
    </r>
  </si>
  <si>
    <t>Tabelle 22. Schüler in öffentlichen und privaten Grundschulen sowie Mittel-/Hauptschulen in Bayern 2016/17</t>
  </si>
  <si>
    <t>Gebiet</t>
  </si>
  <si>
    <t xml:space="preserve">Schüler
insgesamt </t>
  </si>
  <si>
    <t>davon in</t>
  </si>
  <si>
    <t>öffentlichen Grundschulen sowie
 Mittel-/Hauptschulen</t>
  </si>
  <si>
    <t>privaten Grundschulen sowie 
Mittel-/Hauptschulen</t>
  </si>
  <si>
    <t>Tabelle 23. Schulanfänger und zurückgestellte Schüler an Grundschulen  
in Bayern im Herbst 2016</t>
  </si>
  <si>
    <t>Schulanfänger 2016</t>
  </si>
  <si>
    <r>
      <t>Zurück-
stellungen
im Frühjahr
2016</t>
    </r>
    <r>
      <rPr>
        <vertAlign val="superscript"/>
        <sz val="8"/>
        <rFont val="Arial"/>
        <family val="2"/>
      </rPr>
      <t>1)</t>
    </r>
  </si>
  <si>
    <r>
      <t xml:space="preserve">Zurückstellungen
im Vorjahr </t>
    </r>
    <r>
      <rPr>
        <vertAlign val="superscript"/>
        <sz val="8"/>
        <rFont val="Arial"/>
        <family val="2"/>
      </rPr>
      <t>1)</t>
    </r>
  </si>
  <si>
    <r>
      <t xml:space="preserve">2016 vorzeitig auf-
genommene Kinder </t>
    </r>
    <r>
      <rPr>
        <vertAlign val="superscript"/>
        <sz val="8"/>
        <rFont val="Arial"/>
        <family val="2"/>
      </rPr>
      <t>2)</t>
    </r>
  </si>
  <si>
    <t xml:space="preserve">dav. </t>
  </si>
  <si>
    <t>übr. kreisfreie</t>
  </si>
  <si>
    <t>3)</t>
  </si>
  <si>
    <t>4)</t>
  </si>
  <si>
    <t>1) Nach Art. 37 Abs. 2 BayEUG. - 2) Nach Art. 37 Abs. 1 BayEUG. - 3) Vorzeitige Aufnahmen 2015. - 4) Zurückstellungen im Frühjahr 2015.</t>
  </si>
  <si>
    <t>Tabelle 24. Schülerzugänge an Grundschulen sowie Mittel-/Hauptschulen in Bayern
 im Herbst 2016 nach Schulart und Geschlecht</t>
  </si>
  <si>
    <t>Zugänge aus</t>
  </si>
  <si>
    <t>Zugänge 
insgesamt</t>
  </si>
  <si>
    <t>davon in Jahrgangsstufe ...</t>
  </si>
  <si>
    <t xml:space="preserve">anderen GS sowie MS/HS und </t>
  </si>
  <si>
    <t>Schulanfänger</t>
  </si>
  <si>
    <t>Realschulen, Realschulen zur</t>
  </si>
  <si>
    <t>sonderpäd. Förderung</t>
  </si>
  <si>
    <t>Gymnasien, Schulen beson-</t>
  </si>
  <si>
    <t>derer Art und Freien Wal-</t>
  </si>
  <si>
    <t>dorfschulen</t>
  </si>
  <si>
    <t>Sonstigen  Schulen</t>
  </si>
  <si>
    <t xml:space="preserve">insgesamt   </t>
  </si>
  <si>
    <t>1)</t>
  </si>
  <si>
    <t>2)</t>
  </si>
  <si>
    <t>1) Davon 107 233 Schüler in Jahrgangsstufe 1, 5 063 in Jahrgangsstufe 2, 5 603 in Jahrgangsstufe 3 und 4 109 in Jahrgangsstufe 4.  - 2)   Davon 104 735 Schüler in Jahrgangsstufe 1, 4 711 in Jahrgangsstufe 2, 5 261 in Jahrgangsstufe 3 und 3 852 in Jahrgangsstufe 4.</t>
  </si>
  <si>
    <t xml:space="preserve">Tabelle 25. Schüler der Grundschulen sowie Mittel-/Hauptschulen in Bayern 2016/17 nach </t>
  </si>
  <si>
    <t>Geburtsjahren und Jahrgangsstufen sowie Ausländer und Aussiedler</t>
  </si>
  <si>
    <t>Geburtsjahr</t>
  </si>
  <si>
    <t>Schüler in der Jahrgangsstufe ...</t>
  </si>
  <si>
    <t>Schüler 
ins-
gesamt</t>
  </si>
  <si>
    <t>————</t>
  </si>
  <si>
    <t>2/2A</t>
  </si>
  <si>
    <t>Aussiedler</t>
  </si>
  <si>
    <t>2011</t>
  </si>
  <si>
    <t xml:space="preserve"> männlich</t>
  </si>
  <si>
    <t xml:space="preserve"> weiblich</t>
  </si>
  <si>
    <t>2010</t>
  </si>
  <si>
    <t>2009</t>
  </si>
  <si>
    <t>2008</t>
  </si>
  <si>
    <t>2007</t>
  </si>
  <si>
    <t>2006</t>
  </si>
  <si>
    <t>2005</t>
  </si>
  <si>
    <t>2004</t>
  </si>
  <si>
    <t>2003</t>
  </si>
  <si>
    <t>2002</t>
  </si>
  <si>
    <t>2001</t>
  </si>
  <si>
    <t>2000</t>
  </si>
  <si>
    <t>1999 oder</t>
  </si>
  <si>
    <t>früher</t>
  </si>
  <si>
    <t xml:space="preserve"> insgesamt</t>
  </si>
  <si>
    <t>ausländ.</t>
  </si>
  <si>
    <t xml:space="preserve">   Schüler</t>
  </si>
  <si>
    <t>Aussiedler-</t>
  </si>
  <si>
    <r>
      <t xml:space="preserve">   schüler</t>
    </r>
    <r>
      <rPr>
        <vertAlign val="superscript"/>
        <sz val="8"/>
        <rFont val="Arial"/>
        <family val="2"/>
      </rPr>
      <t>1)</t>
    </r>
    <r>
      <rPr>
        <sz val="8"/>
        <rFont val="Arial"/>
        <family val="2"/>
      </rPr>
      <t>….</t>
    </r>
  </si>
  <si>
    <t>1) Aussiedlerschüler, die vom 2. Oktober 2015 bis 1. Oktober 2016 nach Deutschland zugezogen waren und am 1. Oktober 2016 eine GS sowie MS/HS besuchten.</t>
  </si>
  <si>
    <t>Tabelle 26. Schüler der Grundschulen sowie Mittel-/Hauptschulen in Bayern 2016/17</t>
  </si>
  <si>
    <t xml:space="preserve">nach Regierungsbezirken und Jahrgangsstufen </t>
  </si>
  <si>
    <t>Schüler
ins-
gesamt</t>
  </si>
  <si>
    <t>darunter an</t>
  </si>
  <si>
    <t>Tabelle 27. Schüler der Grundschulen sowie Mittel-/Hauptschulen 
in Bayern 2016/17 nach Jahrgangsstufen in Prozent</t>
  </si>
  <si>
    <t>kreisfreie Städte</t>
  </si>
  <si>
    <t>Tabelle 28. Wiederholungsschüler an Grundschulen sowie Mittel-/Hauptschulen in Bayern 2016/17</t>
  </si>
  <si>
    <t>Art</t>
  </si>
  <si>
    <t>Ge-
schlecht</t>
  </si>
  <si>
    <t>Wiederholer in der Jahrgangsstufe ...</t>
  </si>
  <si>
    <t>Wieder-
holer 
insge-
samt</t>
  </si>
  <si>
    <t>Schüler, die eine Jahrgangsstufe</t>
  </si>
  <si>
    <t>wiederholen, unabhängig von der</t>
  </si>
  <si>
    <t>im Vorjahr besuchten Schulart</t>
  </si>
  <si>
    <t>Pflichtwiederholer der GS sowie MS/HS</t>
  </si>
  <si>
    <t>gemäß Art. 53 Abs. 2 BayEUG</t>
  </si>
  <si>
    <t xml:space="preserve">   </t>
  </si>
  <si>
    <t>Freiwillige Wiederholer der GS sowie</t>
  </si>
  <si>
    <t>MS/HS gemäß §§ 41 Abs. 1 GrSO,</t>
  </si>
  <si>
    <t>51 Abs 1 MSO oder Art. 38 BayEUG</t>
  </si>
  <si>
    <t>Tabelle 29. Schüler der Grundschulen sowie Mittel-/Hauptschulen in Bayern 2016/17
nach der Religionszugehörigkeit</t>
  </si>
  <si>
    <r>
      <t>Gebiet</t>
    </r>
    <r>
      <rPr>
        <sz val="11"/>
        <color theme="1"/>
        <rFont val="Calibri"/>
        <family val="2"/>
      </rPr>
      <t xml:space="preserve">
————
Schulträger</t>
    </r>
  </si>
  <si>
    <t>Schüler
insgesamt</t>
  </si>
  <si>
    <t>römisch-
katholisch</t>
  </si>
  <si>
    <t>evan-
gelisch</t>
  </si>
  <si>
    <t>isla-
misch</t>
  </si>
  <si>
    <t>orthodox</t>
  </si>
  <si>
    <t>israe-
litisch</t>
  </si>
  <si>
    <t>neuapo-
stolisch</t>
  </si>
  <si>
    <t>Zeuge
Jehovas</t>
  </si>
  <si>
    <t>sonstige</t>
  </si>
  <si>
    <t>ohne
Religions-
zugehörigkeit</t>
  </si>
  <si>
    <t>Grundschulen</t>
  </si>
  <si>
    <t>Mittel-/Hauptschulen</t>
  </si>
  <si>
    <t>Summenvergleich staatlich/private Schulen mit Bayern 2016/17</t>
  </si>
  <si>
    <t>staatlichen Schulen</t>
  </si>
  <si>
    <t>bei Fehler Zahlen überprüfen!!!!!</t>
  </si>
  <si>
    <t>privaten Schulen</t>
  </si>
  <si>
    <t>Tabelle 30. Schüler der Grundschulen sowie Mittel-/Hauptschulen in Bayern 2016/17 nach der Teilnahme</t>
  </si>
  <si>
    <r>
      <t xml:space="preserve"> am Religionsunterricht/Ethikunterricht und islamis</t>
    </r>
    <r>
      <rPr>
        <b/>
        <sz val="10"/>
        <rFont val="Arial"/>
        <family val="2"/>
      </rPr>
      <t>chen</t>
    </r>
    <r>
      <rPr>
        <b/>
        <sz val="10"/>
        <rFont val="Arial"/>
        <family val="2"/>
      </rPr>
      <t xml:space="preserve"> Unter</t>
    </r>
    <r>
      <rPr>
        <b/>
        <sz val="10"/>
        <rFont val="Arial"/>
        <family val="2"/>
      </rPr>
      <t>richt</t>
    </r>
  </si>
  <si>
    <t>davon nehmen teil</t>
  </si>
  <si>
    <t>am ... Religionsunterricht</t>
  </si>
  <si>
    <t>am Ethikunterricht wegen/weil</t>
  </si>
  <si>
    <t>am isla-
mischen
Unter-
richt</t>
  </si>
  <si>
    <t>weder
am RU,
EU noch
an islam.
Unterricht</t>
  </si>
  <si>
    <t>katho-
lischen</t>
  </si>
  <si>
    <t>evange-
lischen</t>
  </si>
  <si>
    <t>israeli-
tischen</t>
  </si>
  <si>
    <t>ortho-
doxen</t>
  </si>
  <si>
    <t>neu-
apostoli-
schen</t>
  </si>
  <si>
    <t>sons-
tigen</t>
  </si>
  <si>
    <t>Ab-
meldung
vom RU</t>
  </si>
  <si>
    <t>Reli-
gions-
losig-
keit</t>
  </si>
  <si>
    <t>RU des
eigenen Bek.
nicht ange-
boten wird</t>
  </si>
  <si>
    <r>
      <t xml:space="preserve">Tabelle 31. Schüler der Grundschulen sowie Mittel-/Hauptschulen in Bayern 2016/17 </t>
    </r>
    <r>
      <rPr>
        <b/>
        <sz val="10"/>
        <color indexed="10"/>
        <rFont val="Arial"/>
        <family val="2"/>
      </rPr>
      <t xml:space="preserve">
</t>
    </r>
    <r>
      <rPr>
        <b/>
        <sz val="10"/>
        <rFont val="Arial"/>
        <family val="2"/>
      </rPr>
      <t>nach den Größenklassen der Schulen</t>
    </r>
  </si>
  <si>
    <t>Gebiet
————
Träger des Schul-
aufwands</t>
  </si>
  <si>
    <t>Schüler insgesamt</t>
  </si>
  <si>
    <t>davon in Schulen mit ... Schülern</t>
  </si>
  <si>
    <t>50 oder weniger</t>
  </si>
  <si>
    <t>mit Schulaufwandsträger</t>
  </si>
  <si>
    <r>
      <t xml:space="preserve">Schulverband </t>
    </r>
    <r>
      <rPr>
        <vertAlign val="superscript"/>
        <sz val="8"/>
        <rFont val="Arial"/>
        <family val="2"/>
      </rPr>
      <t>1)</t>
    </r>
    <r>
      <rPr>
        <sz val="8"/>
        <rFont val="Arial"/>
        <family val="2"/>
      </rPr>
      <t xml:space="preserve"> ..........</t>
    </r>
  </si>
  <si>
    <t xml:space="preserve">1) Einschl. der Schulen mit Schulaufwandsträger Verwaltungsgemeinschaft und Gemeinde mit öffentlich-rechtlichem Vertrag. </t>
  </si>
  <si>
    <t xml:space="preserve">Tabelle 32. Schüler der Grundschulen sowie Mittel-/Hauptschulen in Bayern 2016/17 
nach Klassenfrequenzgruppen </t>
  </si>
  <si>
    <t>davon Schüler in Klassen mit ... Schülern</t>
  </si>
  <si>
    <t>31 oder
mehr</t>
  </si>
  <si>
    <t>übr. kreisfr. Städte</t>
  </si>
  <si>
    <t>Tabelle 33. Schüler der Grundschulen sowie Mittel-/Hauptschulen in Bayern 2016/17</t>
  </si>
  <si>
    <t>nach Jahrgangsstufen, Jahrgangsklassen sowie Art der Klassen</t>
  </si>
  <si>
    <t>davon in der Jahrgangsstufe ...</t>
  </si>
  <si>
    <t>———</t>
  </si>
  <si>
    <t>Art der Klassen</t>
  </si>
  <si>
    <t>dar. in Jahrgangsklassen</t>
  </si>
  <si>
    <t>an privaten Schulen</t>
  </si>
  <si>
    <t>davon Schüler in Jahrgangs-</t>
  </si>
  <si>
    <t xml:space="preserve">klassen nach Art </t>
  </si>
  <si>
    <t>der Klassen:</t>
  </si>
  <si>
    <r>
      <t>M-Klassen</t>
    </r>
    <r>
      <rPr>
        <vertAlign val="superscript"/>
        <sz val="8"/>
        <rFont val="Arial"/>
        <family val="2"/>
      </rPr>
      <t>1)</t>
    </r>
    <r>
      <rPr>
        <sz val="8"/>
        <rFont val="Arial"/>
        <family val="2"/>
      </rPr>
      <t xml:space="preserve"> ........................</t>
    </r>
  </si>
  <si>
    <r>
      <t>Kooperationsklassen</t>
    </r>
    <r>
      <rPr>
        <vertAlign val="superscript"/>
        <sz val="8"/>
        <rFont val="Arial"/>
        <family val="2"/>
      </rPr>
      <t>2)</t>
    </r>
    <r>
      <rPr>
        <sz val="8"/>
        <rFont val="Arial"/>
        <family val="2"/>
      </rPr>
      <t xml:space="preserve"> .........</t>
    </r>
  </si>
  <si>
    <r>
      <t>Tandemklassen</t>
    </r>
    <r>
      <rPr>
        <vertAlign val="superscript"/>
        <sz val="8"/>
        <rFont val="Arial"/>
        <family val="2"/>
      </rPr>
      <t>3)</t>
    </r>
    <r>
      <rPr>
        <sz val="8"/>
        <rFont val="Arial"/>
        <family val="2"/>
      </rPr>
      <t>……...……</t>
    </r>
  </si>
  <si>
    <t>Parnterklassen der GS</t>
  </si>
  <si>
    <r>
      <t>Förderschule</t>
    </r>
    <r>
      <rPr>
        <vertAlign val="superscript"/>
        <sz val="8"/>
        <rFont val="Arial"/>
        <family val="2"/>
      </rPr>
      <t>4)</t>
    </r>
    <r>
      <rPr>
        <sz val="8"/>
        <rFont val="Arial"/>
        <family val="2"/>
      </rPr>
      <t>…….…….</t>
    </r>
  </si>
  <si>
    <r>
      <t>Herkunft</t>
    </r>
    <r>
      <rPr>
        <vertAlign val="superscript"/>
        <sz val="8"/>
        <rFont val="Arial"/>
        <family val="2"/>
      </rPr>
      <t>5)</t>
    </r>
    <r>
      <rPr>
        <sz val="8"/>
        <rFont val="Arial"/>
        <family val="2"/>
      </rPr>
      <t xml:space="preserve"> ...................................</t>
    </r>
  </si>
  <si>
    <r>
      <t>Vorbereitungsklassen</t>
    </r>
    <r>
      <rPr>
        <vertAlign val="superscript"/>
        <sz val="8"/>
        <rFont val="Arial"/>
        <family val="2"/>
      </rPr>
      <t>6)</t>
    </r>
    <r>
      <rPr>
        <sz val="8"/>
        <rFont val="Arial"/>
        <family val="2"/>
      </rPr>
      <t>.......</t>
    </r>
  </si>
  <si>
    <t xml:space="preserve">1) Mittlere-Reife-Zug. - 2) Art. 30a Abs. 7 Nr. 1 BayEUG. - 3) Art. 30b Abs. 5, Satz 1 ff. BayEUG. - 4) Art. 30a Abs. 7 Nr. 2 BayEUG. - 5) Übergangsklassen sind für Schüler ausländischer Herkunft mit verschiedenen Muttersprachen bestimmt. - 6) Art. 7a BayEUG.
</t>
  </si>
  <si>
    <t>Tabelle 34. Schüler in Jahrgangs- und jahrgangsübergreifenden Klassen an Grundschulen sowie 
Mittel-/Hauptschulen in Bayern 2016/17</t>
  </si>
  <si>
    <t>Gebiet
———
Schulträger
———
Art der Klasse</t>
  </si>
  <si>
    <t>darunter an privaten Schulen</t>
  </si>
  <si>
    <t xml:space="preserve">davon Schüler in </t>
  </si>
  <si>
    <r>
      <t>M-Klassen</t>
    </r>
    <r>
      <rPr>
        <vertAlign val="superscript"/>
        <sz val="8"/>
        <rFont val="Arial"/>
        <family val="2"/>
      </rPr>
      <t>1)</t>
    </r>
    <r>
      <rPr>
        <sz val="8"/>
        <rFont val="Arial"/>
        <family val="2"/>
      </rPr>
      <t xml:space="preserve"> .................................</t>
    </r>
  </si>
  <si>
    <r>
      <t>Kooperationsklassen</t>
    </r>
    <r>
      <rPr>
        <vertAlign val="superscript"/>
        <sz val="8"/>
        <rFont val="Arial"/>
        <family val="2"/>
      </rPr>
      <t>2)</t>
    </r>
    <r>
      <rPr>
        <sz val="8"/>
        <rFont val="Arial"/>
        <family val="2"/>
      </rPr>
      <t xml:space="preserve"> ...............................</t>
    </r>
  </si>
  <si>
    <r>
      <rPr>
        <sz val="8"/>
        <rFont val="Arial"/>
        <family val="2"/>
      </rPr>
      <t>Tandemklassen</t>
    </r>
    <r>
      <rPr>
        <vertAlign val="superscript"/>
        <sz val="8"/>
        <rFont val="Arial"/>
        <family val="2"/>
      </rPr>
      <t>3)</t>
    </r>
    <r>
      <rPr>
        <sz val="8"/>
        <rFont val="Arial"/>
        <family val="2"/>
      </rPr>
      <t>…………………..</t>
    </r>
  </si>
  <si>
    <t>Partnerklassen der GS sowie</t>
  </si>
  <si>
    <r>
      <rPr>
        <sz val="8"/>
        <rFont val="Arial"/>
        <family val="2"/>
      </rPr>
      <t>MS/HS an der Förderschule</t>
    </r>
    <r>
      <rPr>
        <vertAlign val="superscript"/>
        <sz val="8"/>
        <rFont val="Arial"/>
        <family val="2"/>
      </rPr>
      <t>4)</t>
    </r>
    <r>
      <rPr>
        <sz val="8"/>
        <rFont val="Arial"/>
        <family val="2"/>
      </rPr>
      <t xml:space="preserve"> .....</t>
    </r>
  </si>
  <si>
    <t xml:space="preserve">Übergangsklassen für </t>
  </si>
  <si>
    <r>
      <t>Herkunft</t>
    </r>
    <r>
      <rPr>
        <vertAlign val="superscript"/>
        <sz val="8"/>
        <rFont val="Arial"/>
        <family val="2"/>
      </rPr>
      <t>5)</t>
    </r>
    <r>
      <rPr>
        <sz val="8"/>
        <rFont val="Arial"/>
        <family val="2"/>
      </rPr>
      <t xml:space="preserve"> ................................</t>
    </r>
  </si>
  <si>
    <r>
      <t>Vorbereitungsklassen</t>
    </r>
    <r>
      <rPr>
        <vertAlign val="superscript"/>
        <sz val="8"/>
        <rFont val="Arial"/>
        <family val="2"/>
      </rPr>
      <t>6)</t>
    </r>
    <r>
      <rPr>
        <sz val="8"/>
        <rFont val="Arial"/>
        <family val="2"/>
      </rPr>
      <t xml:space="preserve"> ................</t>
    </r>
  </si>
  <si>
    <t>1) Mittlere-Reife-Zug. - 2) Art. 30a Abs. 7 Nr. 1 BayEUG. - 3) Art. 30b Abs. 5, Satz 1 ff. BayEUG. - 4) Art. 30a Abs. 7 Nr. 2 BayEUG. - 5) Übergangs- klassen sind für Schüler ausländischer Herkunft mit verschiedenen Muttersprachen bestimmt. - 6) Art. 7a BayEUG.</t>
  </si>
  <si>
    <t>26</t>
  </si>
  <si>
    <t>Tabelle 35.Teilnahme am Wahlunterricht, an M-Kursen, am differenzierten Sportunterricht und erweiterten</t>
  </si>
  <si>
    <t>Basissportunterricht (ohne Teilnahme am fremdsprachlichen Unterricht, Pflicht- und Wahl-</t>
  </si>
  <si>
    <t>pflichtunterricht) an Grundschulen sowie Mittel-/Hauptschulen in Bayern 2016/17</t>
  </si>
  <si>
    <t>Wahlfach,
Arbeitsgemeinschaften,
Differenzierter Sportunterricht,
erweiterter Basissportunterricht</t>
  </si>
  <si>
    <r>
      <t>Teilnehmer</t>
    </r>
    <r>
      <rPr>
        <vertAlign val="superscript"/>
        <sz val="8"/>
        <rFont val="Arial"/>
        <family val="2"/>
      </rPr>
      <t xml:space="preserve"> 1)</t>
    </r>
  </si>
  <si>
    <t>Zahl
der
Kurse</t>
  </si>
  <si>
    <t>in der Jahrgangsstufe ...</t>
  </si>
  <si>
    <t>darunter
weiblich</t>
  </si>
  <si>
    <t>Buchführung</t>
  </si>
  <si>
    <t>Technik</t>
  </si>
  <si>
    <t>Soziales</t>
  </si>
  <si>
    <t>Informatik</t>
  </si>
  <si>
    <t>Wirtschaft</t>
  </si>
  <si>
    <t>Kunst</t>
  </si>
  <si>
    <t>Kurzschrift</t>
  </si>
  <si>
    <t>Musik</t>
  </si>
  <si>
    <t>Sportförderunterricht</t>
  </si>
  <si>
    <t>Werken/Textiles Gestalten</t>
  </si>
  <si>
    <t>M-Kurse</t>
  </si>
  <si>
    <t>Förderkurse für Schüler mit Lese-</t>
  </si>
  <si>
    <t>und Rechtschreibschwäche</t>
  </si>
  <si>
    <t>Arbeitsgemeinschaften in der</t>
  </si>
  <si>
    <t>Mittel-/Hauptschule</t>
  </si>
  <si>
    <t>Sonstiger Wahlunterricht</t>
  </si>
  <si>
    <t>Differenzierter Sportunterricht,</t>
  </si>
  <si>
    <t>erweiterter Basissportunterricht</t>
  </si>
  <si>
    <t>1) Besucher mehrerer Kurse sind bei jedem dieser Kurse gezählt.</t>
  </si>
  <si>
    <r>
      <t>Tabelle 36. Schüler der Mittel-/Hauptschulen in Bayern 2016/17</t>
    </r>
    <r>
      <rPr>
        <b/>
        <sz val="10"/>
        <color indexed="10"/>
        <rFont val="Arial"/>
        <family val="2"/>
      </rPr>
      <t xml:space="preserve">
</t>
    </r>
    <r>
      <rPr>
        <b/>
        <sz val="10"/>
        <rFont val="Arial"/>
        <family val="2"/>
      </rPr>
      <t xml:space="preserve"> nach der Teilnahme am Wahlpflichtunterricht </t>
    </r>
  </si>
  <si>
    <r>
      <t>Wahlpflicht-
unterricht</t>
    </r>
    <r>
      <rPr>
        <vertAlign val="superscript"/>
        <sz val="8"/>
        <rFont val="Arial"/>
        <family val="2"/>
      </rPr>
      <t xml:space="preserve"> 2)</t>
    </r>
  </si>
  <si>
    <r>
      <t>Teilnehmer</t>
    </r>
    <r>
      <rPr>
        <vertAlign val="superscript"/>
        <sz val="8"/>
        <rFont val="Arial"/>
        <family val="2"/>
      </rPr>
      <t>1)</t>
    </r>
    <r>
      <rPr>
        <sz val="8"/>
        <rFont val="Arial"/>
        <family val="2"/>
      </rPr>
      <t xml:space="preserve"> in Jahrgangsstufe ...</t>
    </r>
  </si>
  <si>
    <t>7</t>
  </si>
  <si>
    <t>8</t>
  </si>
  <si>
    <t>10</t>
  </si>
  <si>
    <r>
      <t>Kunst</t>
    </r>
    <r>
      <rPr>
        <vertAlign val="superscript"/>
        <sz val="8"/>
        <rFont val="Arial"/>
        <family val="2"/>
      </rPr>
      <t xml:space="preserve"> 3)</t>
    </r>
    <r>
      <rPr>
        <sz val="8"/>
        <rFont val="Arial"/>
        <family val="2"/>
      </rPr>
      <t>.....................................................</t>
    </r>
  </si>
  <si>
    <r>
      <t>Musik</t>
    </r>
    <r>
      <rPr>
        <vertAlign val="superscript"/>
        <sz val="8"/>
        <color indexed="10"/>
        <rFont val="Arial"/>
        <family val="2"/>
      </rPr>
      <t xml:space="preserve"> </t>
    </r>
    <r>
      <rPr>
        <vertAlign val="superscript"/>
        <sz val="8"/>
        <rFont val="Arial"/>
        <family val="2"/>
      </rPr>
      <t>3)</t>
    </r>
    <r>
      <rPr>
        <sz val="8"/>
        <rFont val="Arial"/>
        <family val="2"/>
      </rPr>
      <t>......................................................</t>
    </r>
  </si>
  <si>
    <r>
      <t>1) Schüler sind in jedem Bereich gezählt, in dem sie Unterricht erhielten. - 2) Ohne Praxisklassen.</t>
    </r>
    <r>
      <rPr>
        <sz val="8"/>
        <color indexed="10"/>
        <rFont val="Arial"/>
        <family val="2"/>
      </rPr>
      <t xml:space="preserve">  </t>
    </r>
    <r>
      <rPr>
        <sz val="8"/>
        <rFont val="Arial"/>
        <family val="2"/>
      </rPr>
      <t>- 3) In Regel- und M-Klassen.</t>
    </r>
  </si>
  <si>
    <t xml:space="preserve">Tabelle 37. Schüler der Grundschulen sowie Mittel-/Hauptschulen in Bayern 2016/17 nach der </t>
  </si>
  <si>
    <t>Teilnahme am fremdsprachlichen Wahl- und Pflichtunterricht</t>
  </si>
  <si>
    <t>und an fremdsprachlichen Übungen</t>
  </si>
  <si>
    <t>Fremdsprache</t>
  </si>
  <si>
    <r>
      <t>Teilnehmer am fremdsprachlichen Unterricht</t>
    </r>
    <r>
      <rPr>
        <vertAlign val="superscript"/>
        <sz val="8"/>
        <rFont val="Arial"/>
        <family val="2"/>
      </rPr>
      <t>1)</t>
    </r>
    <r>
      <rPr>
        <sz val="8"/>
        <rFont val="Arial"/>
        <family val="2"/>
      </rPr>
      <t xml:space="preserve"> bzw. fremdsprachlichen Übungen</t>
    </r>
    <r>
      <rPr>
        <vertAlign val="superscript"/>
        <sz val="8"/>
        <rFont val="Arial"/>
        <family val="2"/>
      </rPr>
      <t>2)</t>
    </r>
    <r>
      <rPr>
        <sz val="8"/>
        <rFont val="Arial"/>
        <family val="2"/>
      </rPr>
      <t xml:space="preserve"> in Jahrgangsstufe ...</t>
    </r>
  </si>
  <si>
    <t>Teil-nehmende Schüler insgesamt</t>
  </si>
  <si>
    <t>Englisch</t>
  </si>
  <si>
    <t>Französisch</t>
  </si>
  <si>
    <t>Griechisch</t>
  </si>
  <si>
    <t>Italienisch</t>
  </si>
  <si>
    <t>Russisch</t>
  </si>
  <si>
    <t>Serbokroatisch</t>
  </si>
  <si>
    <t>Spanisch</t>
  </si>
  <si>
    <t>Tschechisch</t>
  </si>
  <si>
    <t>Türkisch</t>
  </si>
  <si>
    <t>Deutsch als</t>
  </si>
  <si>
    <t>Fremdsprachliche</t>
  </si>
  <si>
    <t>Übungen</t>
  </si>
  <si>
    <r>
      <t>1) Teilnehmer am fremdsprachlichen Unterricht in mehreren Fremdsprachen sind bei jeder dieser Fremdsprachen gezählt. - 2) Hier sind nur Teilnehmer am Wahlunterricht bzw. an Arbeitsgemeinschaften gezählt, die bereits den Pflichtunterricht in derselben Fremdsprache besuchen.</t>
    </r>
    <r>
      <rPr>
        <sz val="8"/>
        <color indexed="10"/>
        <rFont val="Arial"/>
        <family val="2"/>
      </rPr>
      <t xml:space="preserve">                     </t>
    </r>
  </si>
  <si>
    <t>Tabelle 38. Ausländische Schüler der Grundschulen sowie Mittel-/Hauptschulen in Bayern 2016/17</t>
  </si>
  <si>
    <t>nach Staatsangehörigkeit</t>
  </si>
  <si>
    <t>Staatsangehörigkeit</t>
  </si>
  <si>
    <t>Ausländische
Schüler
insgesamt</t>
  </si>
  <si>
    <t>öffentlichen GS sowie M-/HS</t>
  </si>
  <si>
    <t>privaten GS sowie M-/HS</t>
  </si>
  <si>
    <t>zu-   sammen</t>
  </si>
  <si>
    <t>in Jgst.
1 - 4</t>
  </si>
  <si>
    <t>in Jgst.
5 - 10</t>
  </si>
  <si>
    <t>Europa</t>
  </si>
  <si>
    <t>Europäische Union</t>
  </si>
  <si>
    <t>Belgien</t>
  </si>
  <si>
    <t>Bulgarien</t>
  </si>
  <si>
    <t>Dänemark</t>
  </si>
  <si>
    <t>Estland</t>
  </si>
  <si>
    <t>Finnland</t>
  </si>
  <si>
    <t>Frankreich</t>
  </si>
  <si>
    <t>Griechenland</t>
  </si>
  <si>
    <t>Irland</t>
  </si>
  <si>
    <t>Kroatien</t>
  </si>
  <si>
    <t>Lettland</t>
  </si>
  <si>
    <t>Litauen</t>
  </si>
  <si>
    <t>Luxemburg</t>
  </si>
  <si>
    <t>Malta</t>
  </si>
  <si>
    <t>Niederlande</t>
  </si>
  <si>
    <t>Österreich</t>
  </si>
  <si>
    <t>Polen</t>
  </si>
  <si>
    <t>Rumänien</t>
  </si>
  <si>
    <t>Schweden</t>
  </si>
  <si>
    <t>Slowakei</t>
  </si>
  <si>
    <t>Slowenien</t>
  </si>
  <si>
    <t>Tschechische Republik</t>
  </si>
  <si>
    <t>Ungarn</t>
  </si>
  <si>
    <t>Vereinigtes Königreich</t>
  </si>
  <si>
    <t>Zypern</t>
  </si>
  <si>
    <t>Übriges Europa</t>
  </si>
  <si>
    <t>Albanien</t>
  </si>
  <si>
    <t>Andorra</t>
  </si>
  <si>
    <t>Bosnien und Herzegowina</t>
  </si>
  <si>
    <t>Island</t>
  </si>
  <si>
    <t>Kosovo</t>
  </si>
  <si>
    <t>Liechtenstein</t>
  </si>
  <si>
    <t>Mazedonien</t>
  </si>
  <si>
    <t>Moldau, Republik</t>
  </si>
  <si>
    <t>Monaco</t>
  </si>
  <si>
    <t>Montenegro</t>
  </si>
  <si>
    <t>Norwegen</t>
  </si>
  <si>
    <t>Russische Föderation</t>
  </si>
  <si>
    <t>San Marino</t>
  </si>
  <si>
    <t>Schweiz</t>
  </si>
  <si>
    <t>Serbien</t>
  </si>
  <si>
    <t>Ukraine</t>
  </si>
  <si>
    <t>Vatikanstadt</t>
  </si>
  <si>
    <t>Weißrussland</t>
  </si>
  <si>
    <t>Afrika</t>
  </si>
  <si>
    <t>Marokko</t>
  </si>
  <si>
    <t>Tunesien</t>
  </si>
  <si>
    <t>Übriges Afrika</t>
  </si>
  <si>
    <t>Amerika</t>
  </si>
  <si>
    <t>Vereinigte Staaten</t>
  </si>
  <si>
    <t>Übriges Amerika</t>
  </si>
  <si>
    <t>Asien</t>
  </si>
  <si>
    <t>Irak</t>
  </si>
  <si>
    <t>Iran, Islamische Republik</t>
  </si>
  <si>
    <t>Israel</t>
  </si>
  <si>
    <r>
      <t>Übriges Asien</t>
    </r>
    <r>
      <rPr>
        <vertAlign val="superscript"/>
        <sz val="8"/>
        <rFont val="Arial"/>
        <family val="2"/>
      </rPr>
      <t xml:space="preserve"> 1)</t>
    </r>
    <r>
      <rPr>
        <sz val="8"/>
        <rFont val="Arial"/>
        <family val="2"/>
      </rPr>
      <t xml:space="preserve"> .............................</t>
    </r>
  </si>
  <si>
    <t>Australien, Ozeanien</t>
  </si>
  <si>
    <t>Staatenlos</t>
  </si>
  <si>
    <t>Ungeklärt</t>
  </si>
  <si>
    <t>1) Einschl. der Teilgebiete der ehemaligen Sowjetunion (ohne Estland, Lettland, Litauen, Moldau, Russland, Ukraine und Weißrussland).</t>
  </si>
  <si>
    <t>Lehrkräfte</t>
  </si>
  <si>
    <t>Tabelle 39. Lehrkräfte an den Grundschulen sowie Mittel-/Hauptschulen in Bayern 2016/17
 nach dem Lehramt</t>
  </si>
  <si>
    <t>Beschäftigungsverhältnis/
Beschäftigungsumfang</t>
  </si>
  <si>
    <t>öffentlichen
Grundschulen sowie Mittel-/Hauptschulen</t>
  </si>
  <si>
    <t>privaten
Grundschulen sowie Mittel-/Hauptschulen</t>
  </si>
  <si>
    <r>
      <t>Lehrkräfte</t>
    </r>
    <r>
      <rPr>
        <vertAlign val="superscript"/>
        <sz val="8"/>
        <rFont val="Arial"/>
        <family val="2"/>
      </rPr>
      <t>1)</t>
    </r>
    <r>
      <rPr>
        <sz val="8"/>
        <rFont val="Arial"/>
        <family val="2"/>
      </rPr>
      <t xml:space="preserve"> ohne langfristig abwesende </t>
    </r>
  </si>
  <si>
    <t>und ohne Lehrkräfte im Aushilfsdienst</t>
  </si>
  <si>
    <r>
      <t>Lehrkräfte</t>
    </r>
    <r>
      <rPr>
        <vertAlign val="superscript"/>
        <sz val="8"/>
        <rFont val="Arial"/>
        <family val="2"/>
      </rPr>
      <t xml:space="preserve">1) </t>
    </r>
    <r>
      <rPr>
        <sz val="8"/>
        <rFont val="Arial"/>
        <family val="2"/>
      </rPr>
      <t>im Aushilfsdienst……..…………………………</t>
    </r>
  </si>
  <si>
    <r>
      <t>Lehrkräfte</t>
    </r>
    <r>
      <rPr>
        <vertAlign val="superscript"/>
        <sz val="8"/>
        <rFont val="Arial"/>
        <family val="2"/>
      </rPr>
      <t>1)</t>
    </r>
    <r>
      <rPr>
        <sz val="8"/>
        <rFont val="Arial"/>
        <family val="2"/>
      </rPr>
      <t>, die mit Dienstbezügen abwesend sind</t>
    </r>
    <r>
      <rPr>
        <vertAlign val="superscript"/>
        <sz val="8"/>
        <rFont val="Arial"/>
        <family val="2"/>
      </rPr>
      <t xml:space="preserve"> 2)</t>
    </r>
    <r>
      <rPr>
        <sz val="8"/>
        <rFont val="Arial"/>
        <family val="2"/>
      </rPr>
      <t xml:space="preserve"> ....................</t>
    </r>
  </si>
  <si>
    <t xml:space="preserve">Fachlehrkräfte ohne langfristig abwesende </t>
  </si>
  <si>
    <t>und ohne Fachlehrkräfte im Aushilfsdienst</t>
  </si>
  <si>
    <t>Fachlehrkräfte im Aushilfsdienst</t>
  </si>
  <si>
    <t>Fachlehrkräfte, die mit Dienstbezügen abwe-</t>
  </si>
  <si>
    <r>
      <t>send sind</t>
    </r>
    <r>
      <rPr>
        <vertAlign val="superscript"/>
        <sz val="8"/>
        <rFont val="Arial"/>
        <family val="2"/>
      </rPr>
      <t xml:space="preserve"> 2)</t>
    </r>
    <r>
      <rPr>
        <sz val="8"/>
        <rFont val="Arial"/>
        <family val="2"/>
      </rPr>
      <t xml:space="preserve"> ......................................................................</t>
    </r>
  </si>
  <si>
    <r>
      <t>Voll- und teilzeitbeschäftigte Lehrkräfte</t>
    </r>
    <r>
      <rPr>
        <b/>
        <vertAlign val="superscript"/>
        <sz val="8"/>
        <rFont val="Arial"/>
        <family val="2"/>
      </rPr>
      <t>3)</t>
    </r>
    <r>
      <rPr>
        <b/>
        <sz val="8"/>
        <rFont val="Arial"/>
        <family val="2"/>
      </rPr>
      <t xml:space="preserve"> zusammen..................</t>
    </r>
  </si>
  <si>
    <t>dar. Lehrkräfte mit Altersteilzeit</t>
  </si>
  <si>
    <t>im Teilzeitmodell</t>
  </si>
  <si>
    <t xml:space="preserve">in der Ansparphase des Blockmodells </t>
  </si>
  <si>
    <t>Lehrkräfte im Freistellungsjahr des</t>
  </si>
  <si>
    <t xml:space="preserve"> Freistellungsmodells (Sabbatjahr)</t>
  </si>
  <si>
    <t>Fachlehrkräfte im Freistellungsjahr des</t>
  </si>
  <si>
    <r>
      <t>Lehramtsanwärter</t>
    </r>
    <r>
      <rPr>
        <vertAlign val="superscript"/>
        <sz val="8"/>
        <rFont val="Arial"/>
        <family val="2"/>
      </rPr>
      <t xml:space="preserve"> 4)</t>
    </r>
    <r>
      <rPr>
        <sz val="8"/>
        <rFont val="Arial"/>
        <family val="2"/>
      </rPr>
      <t xml:space="preserve"> ................................................................</t>
    </r>
  </si>
  <si>
    <r>
      <t>Fachlehreranwärter</t>
    </r>
    <r>
      <rPr>
        <vertAlign val="superscript"/>
        <sz val="8"/>
        <rFont val="Arial"/>
        <family val="2"/>
      </rPr>
      <t xml:space="preserve"> 4)</t>
    </r>
    <r>
      <rPr>
        <sz val="8"/>
        <rFont val="Arial"/>
        <family val="2"/>
      </rPr>
      <t xml:space="preserve"> ...............................................................</t>
    </r>
  </si>
  <si>
    <t>Mehrarbeit/Überstunden leistende Lehrkräfte</t>
  </si>
  <si>
    <t>Lehrkräfte mit weniger als der Hälfte der Unter-</t>
  </si>
  <si>
    <r>
      <t>richtspflichtzeit</t>
    </r>
    <r>
      <rPr>
        <vertAlign val="superscript"/>
        <sz val="8"/>
        <rFont val="Arial"/>
        <family val="2"/>
      </rPr>
      <t xml:space="preserve"> 5)</t>
    </r>
    <r>
      <rPr>
        <sz val="8"/>
        <rFont val="Arial"/>
        <family val="2"/>
      </rPr>
      <t>……………………………………………….</t>
    </r>
  </si>
  <si>
    <r>
      <t>Förderlehrkräfte</t>
    </r>
    <r>
      <rPr>
        <vertAlign val="superscript"/>
        <sz val="8"/>
        <rFont val="Arial"/>
        <family val="2"/>
      </rPr>
      <t>6)</t>
    </r>
    <r>
      <rPr>
        <sz val="8"/>
        <rFont val="Arial"/>
        <family val="2"/>
      </rPr>
      <t xml:space="preserve"> ....................................................................</t>
    </r>
  </si>
  <si>
    <t>Übrige Beschäftigungsverhältnisse zusammen</t>
  </si>
  <si>
    <t xml:space="preserve">             Insgesamt </t>
  </si>
  <si>
    <r>
      <t>1) Einschl. kirchlicher Religionslehrkräfte (Laienkatecheten und Geistliche) sowie abgeordneter Gymnasial-, Realschul- bzw. Berufsschullehrkräfte           (z. B. als Klassenlehrer bzw. fachbezogen tätig).</t>
    </r>
    <r>
      <rPr>
        <sz val="8"/>
        <rFont val="Arial"/>
        <family val="2"/>
      </rPr>
      <t xml:space="preserve"> - 2) Z. B. wegen Kur, langfristiger Krankheit oder Mutterschutz. - 3) Teilzeitbeschäftigt sind Lehrkräfte mit mindestens der Hälfte der Unterrichtspflichtzeit. - 4) Nur soweit diese eigenverantwortlich Unterricht erteilen und einschl. Angestellte im ergänzenden Vorbereitungsdienst oder Probeschuldienst. - 5) Mitgezählt wurden auch Lehrkräfte im Aushilfsdienst mit weniger als der Hälfte der Unterrichtspflichtzeit. - 6) Nur soweit diese eigenverantwortlich Unterricht erteilen. </t>
    </r>
  </si>
  <si>
    <t>Tabelle 40. Mit Dienstbezügen abwesende vollzeit- und teilzeitbeschäftigte Lehrkräfte sowie Lehrkräfte</t>
  </si>
  <si>
    <t xml:space="preserve"> mit Altersteilzeit in der Freistellungsphase des Blockmodells an den Grundschulen</t>
  </si>
  <si>
    <t xml:space="preserve"> sowie Mittel-/Hauptschulen in Bayern 2016/17 nach dem Schulträger</t>
  </si>
  <si>
    <t>Beschäftigungsumfang</t>
  </si>
  <si>
    <t>Schulträger</t>
  </si>
  <si>
    <r>
      <t>Lehrkräfte</t>
    </r>
    <r>
      <rPr>
        <vertAlign val="superscript"/>
        <sz val="8"/>
        <rFont val="Arial"/>
        <family val="2"/>
      </rPr>
      <t>1)</t>
    </r>
    <r>
      <rPr>
        <sz val="8"/>
        <rFont val="Arial"/>
        <family val="2"/>
      </rPr>
      <t xml:space="preserve">, die im Rahmen
ihrer Unterrichtspflichtzeit
ausschließlich oder
überwiegend an einer 
</t>
    </r>
    <r>
      <rPr>
        <sz val="8"/>
        <rFont val="Arial"/>
        <family val="2"/>
      </rPr>
      <t>Grundschule sowie Mittel-/
Hauptschule tätig waren</t>
    </r>
  </si>
  <si>
    <t>Vollzeitbe-
schäftigte</t>
  </si>
  <si>
    <r>
      <t>Lehrkräfte</t>
    </r>
    <r>
      <rPr>
        <vertAlign val="superscript"/>
        <sz val="8"/>
        <rFont val="Arial"/>
        <family val="2"/>
      </rPr>
      <t>3)</t>
    </r>
  </si>
  <si>
    <t xml:space="preserve">  öffentlich</t>
  </si>
  <si>
    <t xml:space="preserve">  privat</t>
  </si>
  <si>
    <t>Fachlehrkräfte</t>
  </si>
  <si>
    <r>
      <t>Teilzeitbe-
schäftigte</t>
    </r>
    <r>
      <rPr>
        <vertAlign val="superscript"/>
        <sz val="8"/>
        <rFont val="Arial"/>
        <family val="2"/>
      </rPr>
      <t>2)</t>
    </r>
  </si>
  <si>
    <t xml:space="preserve">Lehrkräfte mit Altersteilzeit in der 
Freistellungsphase des Blockmodells, die 
letztmals an einer Grundschule sowie Mittel-/ Hauptschule unterrichtet haben
</t>
  </si>
  <si>
    <r>
      <t xml:space="preserve">1) Mit Dienstbezügen abwesende Lehrkräfte (z. B. wegen Kur, langfristiger Krankheit oder Mutterschutz), die lt. Stundenplan nicht zum Unterrichts- einsatz vorgesehen waren. - 2) Teilzeitbeschäftigt sind Lehrkräfte mit mindestens der Hälfte der Unterrichtspflichtzeit. </t>
    </r>
    <r>
      <rPr>
        <sz val="8"/>
        <rFont val="Arial"/>
        <family val="2"/>
      </rPr>
      <t>- 3) Einschl. kirchlicher Religionslehrkräfte (Laienkatecheten und Geistliche) sowie abgeordneter Gymnasial-, Realschul- bzw. Berufsschullehrkräfte (z. B. als Klassenlehrer bzw. fachbezogen tätig).</t>
    </r>
  </si>
  <si>
    <t>Tabelle 41. Vollzeit- und teilzeitbeschäftigte Lehrkräfte an den Grundschulen sowie
 Mittel-/Hauptschulen in Bayern 2016/17</t>
  </si>
  <si>
    <t>Schul-
träger</t>
  </si>
  <si>
    <r>
      <t>Vollzeit- und teilzeit-
beschäftigte Lehrkräfte</t>
    </r>
    <r>
      <rPr>
        <vertAlign val="superscript"/>
        <sz val="8"/>
        <rFont val="Arial"/>
        <family val="2"/>
      </rPr>
      <t xml:space="preserve"> </t>
    </r>
    <r>
      <rPr>
        <vertAlign val="superscript"/>
        <sz val="8"/>
        <rFont val="Arial"/>
        <family val="2"/>
      </rPr>
      <t>1)</t>
    </r>
  </si>
  <si>
    <t xml:space="preserve">          außerdem</t>
  </si>
  <si>
    <r>
      <t>Lehrkräfte</t>
    </r>
    <r>
      <rPr>
        <vertAlign val="superscript"/>
        <sz val="8"/>
        <rFont val="Arial"/>
        <family val="2"/>
      </rPr>
      <t xml:space="preserve"> </t>
    </r>
    <r>
      <rPr>
        <vertAlign val="superscript"/>
        <sz val="8"/>
        <rFont val="Arial"/>
        <family val="2"/>
      </rPr>
      <t>2)</t>
    </r>
  </si>
  <si>
    <r>
      <t>LAA und FLA</t>
    </r>
    <r>
      <rPr>
        <vertAlign val="superscript"/>
        <sz val="8"/>
        <rFont val="Arial"/>
        <family val="2"/>
      </rPr>
      <t>3)</t>
    </r>
  </si>
  <si>
    <t>öffentlich</t>
  </si>
  <si>
    <t>privat</t>
  </si>
  <si>
    <r>
      <t xml:space="preserve">1) Einschl. Lehrkräfte im Aushilfsdienst, kirchlicher  Religionslehrkräfte  (Laienkatecheten  und Geistliche) sowie der mit Dienstbezügen  abwesenden Lehrkräfte (z. B. wegen Kur, langfristiger Krankheit oder Mutterschutz). Teilzeitbeschäftigt sind Lehrkräfte mit mindestens der         Hälfte der Unterrichtspflichtzeit. - </t>
    </r>
    <r>
      <rPr>
        <sz val="8"/>
        <rFont val="Arial"/>
        <family val="2"/>
      </rPr>
      <t xml:space="preserve">2) Einschl. kirchlicher Religionslehrkräfte (Laienkatecheten  und Geistliche) sowie abgeordneter Gymnasial-,                   Realschul- bzw. Berufsschullehrkräfte (z. B. als Klassenlehrer bzw. fachbezogen tätig). - 3) Lehramtsanwärter und Fachlehreranwärter, soweit diese eigenverantwortlich Unterricht erteilen, einschl. der Angestellten im ergänzenden Vorbereitungsdienst oder Probeschuldienst. </t>
    </r>
  </si>
  <si>
    <t xml:space="preserve">Tabelle 42. Vollzeit- und teilzeitbeschäftigte Lehrkräfte an den Grundschulen sowie </t>
  </si>
  <si>
    <r>
      <t>Mittel-/Hauptschulen in Bayern 2016</t>
    </r>
    <r>
      <rPr>
        <b/>
        <sz val="10"/>
        <rFont val="Arial"/>
        <family val="2"/>
      </rPr>
      <t xml:space="preserve">/17 nach Altersgruppen </t>
    </r>
  </si>
  <si>
    <r>
      <t>Voll.- u.
teilzeitb.
Lehr-
kräfte
insge-
samt</t>
    </r>
    <r>
      <rPr>
        <vertAlign val="superscript"/>
        <sz val="8"/>
        <rFont val="Arial"/>
        <family val="2"/>
      </rPr>
      <t>1)</t>
    </r>
  </si>
  <si>
    <t>davon im Alter von ... Jahren</t>
  </si>
  <si>
    <t>unter
25</t>
  </si>
  <si>
    <t>65
oder
mehr</t>
  </si>
  <si>
    <t>bis unter</t>
  </si>
  <si>
    <t xml:space="preserve">dar. </t>
  </si>
  <si>
    <r>
      <t>1) Einschl. Lehrkräfte im Aushilfsdienst,</t>
    </r>
    <r>
      <rPr>
        <sz val="8"/>
        <rFont val="Arial"/>
        <family val="2"/>
      </rPr>
      <t xml:space="preserve"> kirchlicher Religionslehrkräfte (Laienkatecheten und Geistliche)</t>
    </r>
    <r>
      <rPr>
        <sz val="8"/>
        <rFont val="Arial"/>
        <family val="2"/>
      </rPr>
      <t xml:space="preserve"> sowie der mit Dienstbezügen abwesenden Lehrkräfte (z. B. wegen Kur, langfristiger Krankheit oder Mutterschutz), ohne Lehramts- und Fachlehreranwärter und Angestellte im ergänzenden Vorbereitungs- oder Probeschuldienst. Teilzeitbeschäftigt sind Lehrkräfte mit mindestens der Hälfte der Unterrichtspflichtzeit.</t>
    </r>
  </si>
  <si>
    <t>Tabelle 43. Vollzeit- und teilzeitbeschäftigte Lehrkräfte an den Grundschulen sowie Mittel-/Hauptschulen</t>
  </si>
  <si>
    <t>in Bayern 2016/17 nach dem Beschäftigungsverhältnis, Lehramt und nach Altersgruppen</t>
  </si>
  <si>
    <t>Einsatzort
————
Schulträger
————
Beschäftigungs-
verhältnis</t>
  </si>
  <si>
    <t>Lehramt
(an)</t>
  </si>
  <si>
    <t>Geschl.</t>
  </si>
  <si>
    <r>
      <t>Voll.- u.
teilzeitb.
Lehr-
kräfte
insge-
samt</t>
    </r>
    <r>
      <rPr>
        <vertAlign val="superscript"/>
        <sz val="8"/>
        <rFont val="Arial"/>
        <family val="2"/>
      </rPr>
      <t xml:space="preserve"> 1)</t>
    </r>
  </si>
  <si>
    <t xml:space="preserve">Überwiegend an Grundschulen eingesetzte Lehrkräfte   </t>
  </si>
  <si>
    <r>
      <t>Volksschulen</t>
    </r>
    <r>
      <rPr>
        <vertAlign val="superscript"/>
        <sz val="8"/>
        <rFont val="Arial"/>
        <family val="2"/>
      </rPr>
      <t xml:space="preserve"> 2)</t>
    </r>
  </si>
  <si>
    <t>(ohne GS/HS)</t>
  </si>
  <si>
    <t>(ohne VS)</t>
  </si>
  <si>
    <t>Mittelschulen</t>
  </si>
  <si>
    <t>kirchl. Religions-
lehrkräfte</t>
  </si>
  <si>
    <t>Überwiegend an 
Mittel-/Hauptschulen eingesetzte Lehrkräfte</t>
  </si>
  <si>
    <t>Lehrkräfte insgesamt</t>
  </si>
  <si>
    <t xml:space="preserve">    an privaten Schulen</t>
  </si>
  <si>
    <t>darunter teilzeitbeschäftigt:</t>
  </si>
  <si>
    <t>Zusammen</t>
  </si>
  <si>
    <t>zus.</t>
  </si>
  <si>
    <t>1) Einschl. Lehrkräfte im Aushilfsdienst, kirchlicher Religionslehrkräfte (Laienkatecheten und Geistliche) sowie der mit Dienstbezügen abwesenden Lehrkräfte (z. B. wegen Kur, langfristiger Krankheit oder Mutterschutz). Teilzeitbeschäftigt sind Lehrkräfte mit mindestens der Hälfte der Unterrichts-pflichtzeit. - 2) Einschl. abgeordneter Gymnasial-, Realschul- bzw. Berufsschullehrkräfte (z. B. als Klassenlehrer bzw. fachbezogen tätig) sowie sonstige, nicht aufgeführte Lehrkräfte.</t>
  </si>
  <si>
    <t xml:space="preserve">Tabelle 44. Vollzeit- und teilzeitbeschäftigte Fachlehrkräfte an den Grundschulen sowie </t>
  </si>
  <si>
    <t xml:space="preserve"> Mittel-/Hauptschulen in Bayern 2016/17 nach den Fächern ihrer Lehrbefähigung</t>
  </si>
  <si>
    <t>Lehrbefähigung</t>
  </si>
  <si>
    <r>
      <t>Vollzeit- und teilzeit-
beschäftigte Fachlehrkräfte</t>
    </r>
    <r>
      <rPr>
        <vertAlign val="superscript"/>
        <sz val="8"/>
        <rFont val="Arial"/>
        <family val="2"/>
      </rPr>
      <t xml:space="preserve"> 1)</t>
    </r>
  </si>
  <si>
    <t>Deutsch</t>
  </si>
  <si>
    <t>Deutsch als Zweitsprache</t>
  </si>
  <si>
    <t>Sonstige Fremdsprachen</t>
  </si>
  <si>
    <t>Biologie</t>
  </si>
  <si>
    <t>Chemie</t>
  </si>
  <si>
    <t>Mathematik</t>
  </si>
  <si>
    <t>Physik</t>
  </si>
  <si>
    <t>Arbeitswissenschaft</t>
  </si>
  <si>
    <t>Geographie</t>
  </si>
  <si>
    <t>Ethik (nach LPO)</t>
  </si>
  <si>
    <t>Evangelische Religionslehre</t>
  </si>
  <si>
    <t>Katholische Religionslehre</t>
  </si>
  <si>
    <t>Geschichte</t>
  </si>
  <si>
    <t>Heimat- und Sachkunde</t>
  </si>
  <si>
    <t>Psychologie mit schulpsychologischem</t>
  </si>
  <si>
    <t>Schwerpunkt</t>
  </si>
  <si>
    <t>Sozialkunde</t>
  </si>
  <si>
    <t>Handarbeit (Textilarbeit)</t>
  </si>
  <si>
    <t>Technisches Werken</t>
  </si>
  <si>
    <t>Technisches Zeichnen</t>
  </si>
  <si>
    <t>Werken</t>
  </si>
  <si>
    <t>Kommunikationstechnik</t>
  </si>
  <si>
    <t>Maschinenschreiben</t>
  </si>
  <si>
    <t>Medienpädagogik</t>
  </si>
  <si>
    <t>Textverarbeitung</t>
  </si>
  <si>
    <t>Ernährung und Gestaltung</t>
  </si>
  <si>
    <t xml:space="preserve">Ernährungs- und Hauswirtschafts- </t>
  </si>
  <si>
    <t>wissenschaft</t>
  </si>
  <si>
    <t>Hauswirtschaft (Fachlehrer)</t>
  </si>
  <si>
    <t>Hauswirtschaftswissenschaft</t>
  </si>
  <si>
    <t>1) Einschl. Lehrkräfte im Aushilfsdienst sowie der mit Dienstbezügen abwesenden Lehrkräfte (z. B. wegen Kur, langfristiger Krankheit oder Mutterschutz). Teilzeitbeschäftigt sind Lehrkräfte mit mindestens der Hälfte der Unterrichtspflichtzeit. Lehrkräfte mit mehreren Lehrbefähigungen sind bei jedem dieser Fächer gezählt.</t>
  </si>
  <si>
    <t xml:space="preserve">Noch: Tabelle 44. Vollzeit- und teilzeitbeschäftigte Fachlehrkräfte an den Grundschulen sowie </t>
  </si>
  <si>
    <t>Sport männlich</t>
  </si>
  <si>
    <t>Sport weiblich</t>
  </si>
  <si>
    <t>Darstellendes Spiel</t>
  </si>
  <si>
    <t>Beratungslehrkraft</t>
  </si>
  <si>
    <t>Förderung von Schülerinnen und Schülern</t>
  </si>
  <si>
    <t>mit besonderem Förderbedarf</t>
  </si>
  <si>
    <t>Didaktik an Grundschule</t>
  </si>
  <si>
    <t>Didaktik Mittelschule</t>
  </si>
  <si>
    <t>Lehramt für Sonderpädagogik</t>
  </si>
  <si>
    <t>Allg. Taubstummenlehrer</t>
  </si>
  <si>
    <t>Gehörlosenpädagogik</t>
  </si>
  <si>
    <t>Schwerhörigenpädagogik</t>
  </si>
  <si>
    <t>Sprachheilpädagogik</t>
  </si>
  <si>
    <t>Allg. Blindenlehrer</t>
  </si>
  <si>
    <t>Blindenpädagogik</t>
  </si>
  <si>
    <t>Sehbehindertenpädagogik</t>
  </si>
  <si>
    <t>Lernbehindertenpädagogik</t>
  </si>
  <si>
    <t>Geistigbehindertenpädagogik</t>
  </si>
  <si>
    <t>Körperbehindertenpädagogik</t>
  </si>
  <si>
    <t>Pädagogik bei Verhaltensstörungen</t>
  </si>
  <si>
    <t>Lehramt an Volksschulen</t>
  </si>
  <si>
    <t>Tabelle 45. Vollzeit- und teilzeitbeschäftigte ausländische Lehrkräfte in Bayern 2016/17</t>
  </si>
  <si>
    <r>
      <t>Vollzeit-
und teilzeit-
beschäftigte
ausländische
Lehrkräfte
insgesamt</t>
    </r>
    <r>
      <rPr>
        <vertAlign val="superscript"/>
        <sz val="8"/>
        <rFont val="Arial"/>
        <family val="2"/>
      </rPr>
      <t xml:space="preserve"> 1)</t>
    </r>
  </si>
  <si>
    <t>davon aus (der)</t>
  </si>
  <si>
    <t>Belgien,
Nieder-
lande,
Luxem-
burg</t>
  </si>
  <si>
    <t>Frank-
reich</t>
  </si>
  <si>
    <t>Ver-
einigtes
König-
reich</t>
  </si>
  <si>
    <r>
      <t>ehem.
SFR
Jugo-
slawien</t>
    </r>
    <r>
      <rPr>
        <vertAlign val="superscript"/>
        <sz val="8"/>
        <rFont val="Arial"/>
        <family val="2"/>
      </rPr>
      <t xml:space="preserve"> 2)</t>
    </r>
  </si>
  <si>
    <t>Öster-
reich</t>
  </si>
  <si>
    <t>Por-
tugal</t>
  </si>
  <si>
    <t>Spa-
nien</t>
  </si>
  <si>
    <t>Tür-
kei</t>
  </si>
  <si>
    <t>sons-
tigen
Staa-
ten</t>
  </si>
  <si>
    <t>staaten-
los</t>
  </si>
  <si>
    <t>Öffentlich</t>
  </si>
  <si>
    <t>1) Auch in den Tabellen 39 bis 44 enthalten. - 2) Bosnien und Herzegowina, Kosovo, Kroatien, Mazedonien, Montenegro, Serbien und Slowenien.</t>
  </si>
  <si>
    <r>
      <t>Tabelle 46. Stunden der Lehrkräfte in einer normalen Schulwoche an Grundschulen sowie</t>
    </r>
    <r>
      <rPr>
        <b/>
        <sz val="10"/>
        <rFont val="Arial"/>
        <family val="2"/>
      </rPr>
      <t xml:space="preserve">
</t>
    </r>
    <r>
      <rPr>
        <b/>
        <sz val="10"/>
        <rFont val="Arial"/>
        <family val="2"/>
      </rPr>
      <t xml:space="preserve"> Mittel-/Hauptschulen in Bayern 2016/17</t>
    </r>
  </si>
  <si>
    <t>Stunden der Lehrkräfte pro Woche</t>
  </si>
  <si>
    <t>erteilte Unterrichts-
stunden von</t>
  </si>
  <si>
    <t>darunter
an öffentl.
GS
sowie
MS/HS</t>
  </si>
  <si>
    <t>Anrechnungs-
stunden</t>
  </si>
  <si>
    <t>Ermäßigungs-
stunden</t>
  </si>
  <si>
    <r>
      <t>für kurzfristige
Aushilfen</t>
    </r>
    <r>
      <rPr>
        <vertAlign val="superscript"/>
        <sz val="8"/>
        <rFont val="Arial"/>
        <family val="2"/>
      </rPr>
      <t>1)</t>
    </r>
  </si>
  <si>
    <t>männ-
lichen</t>
  </si>
  <si>
    <t>weib-
lichen</t>
  </si>
  <si>
    <t xml:space="preserve">sämt-
lichen </t>
  </si>
  <si>
    <t>zusam-
men</t>
  </si>
  <si>
    <t>dar. an
öffentl.
GS sowie
MS/HS</t>
  </si>
  <si>
    <t>Lehrkräften</t>
  </si>
  <si>
    <t>Vollzeit-</t>
  </si>
  <si>
    <r>
      <t>Lehrkräfte</t>
    </r>
    <r>
      <rPr>
        <vertAlign val="superscript"/>
        <sz val="8"/>
        <rFont val="Arial"/>
        <family val="2"/>
      </rPr>
      <t xml:space="preserve"> 4)</t>
    </r>
    <r>
      <rPr>
        <sz val="8"/>
        <rFont val="Arial"/>
        <family val="2"/>
      </rPr>
      <t>……….</t>
    </r>
  </si>
  <si>
    <r>
      <t>beschäftigte</t>
    </r>
    <r>
      <rPr>
        <vertAlign val="superscript"/>
        <sz val="8"/>
        <rFont val="Arial"/>
        <family val="2"/>
      </rPr>
      <t xml:space="preserve"> 2)</t>
    </r>
  </si>
  <si>
    <t>Teilzeit-</t>
  </si>
  <si>
    <r>
      <t>beschäftigte</t>
    </r>
    <r>
      <rPr>
        <vertAlign val="superscript"/>
        <sz val="8"/>
        <rFont val="Arial"/>
        <family val="2"/>
      </rPr>
      <t xml:space="preserve"> 3)</t>
    </r>
  </si>
  <si>
    <t xml:space="preserve">Mehrarbeit/Überstunden </t>
  </si>
  <si>
    <r>
      <t>leistende Lehrkräfte</t>
    </r>
    <r>
      <rPr>
        <vertAlign val="superscript"/>
        <sz val="8"/>
        <rFont val="Arial"/>
        <family val="2"/>
      </rPr>
      <t xml:space="preserve"> 5)</t>
    </r>
    <r>
      <rPr>
        <sz val="8"/>
        <rFont val="Arial"/>
        <family val="2"/>
      </rPr>
      <t xml:space="preserve"> ...............</t>
    </r>
  </si>
  <si>
    <t>Lehrkräfte mit weniger als der</t>
  </si>
  <si>
    <t>Hälfte der Unterrichts-</t>
  </si>
  <si>
    <t>pflichtzeit</t>
  </si>
  <si>
    <r>
      <t xml:space="preserve">Lehramtsanwärter </t>
    </r>
    <r>
      <rPr>
        <vertAlign val="superscript"/>
        <sz val="8"/>
        <rFont val="Arial"/>
        <family val="2"/>
      </rPr>
      <t xml:space="preserve">6) </t>
    </r>
    <r>
      <rPr>
        <sz val="8"/>
        <rFont val="Arial"/>
        <family val="2"/>
      </rPr>
      <t>........................</t>
    </r>
  </si>
  <si>
    <r>
      <t>Fachlehreranwärter</t>
    </r>
    <r>
      <rPr>
        <vertAlign val="superscript"/>
        <sz val="8"/>
        <rFont val="Arial"/>
        <family val="2"/>
      </rPr>
      <t xml:space="preserve"> 6)</t>
    </r>
    <r>
      <rPr>
        <sz val="8"/>
        <rFont val="Arial"/>
        <family val="2"/>
      </rPr>
      <t xml:space="preserve"> ......................</t>
    </r>
  </si>
  <si>
    <r>
      <t>Förderlehrkräfte</t>
    </r>
    <r>
      <rPr>
        <vertAlign val="superscript"/>
        <sz val="8"/>
        <rFont val="Arial"/>
        <family val="2"/>
      </rPr>
      <t xml:space="preserve"> 7)</t>
    </r>
    <r>
      <rPr>
        <sz val="8"/>
        <rFont val="Arial"/>
        <family val="2"/>
      </rPr>
      <t xml:space="preserve"> ...........................</t>
    </r>
  </si>
  <si>
    <r>
      <t xml:space="preserve">dar. Lehrkräfte mit Altersteilzeit </t>
    </r>
    <r>
      <rPr>
        <vertAlign val="superscript"/>
        <sz val="8"/>
        <rFont val="Arial"/>
        <family val="2"/>
      </rPr>
      <t>8)</t>
    </r>
  </si>
  <si>
    <t xml:space="preserve">  im Teilzeitmodell</t>
  </si>
  <si>
    <t xml:space="preserve">  in der Ansparphase des </t>
  </si>
  <si>
    <t xml:space="preserve">     Blockmodells</t>
  </si>
  <si>
    <r>
      <t xml:space="preserve">beschäftigte </t>
    </r>
    <r>
      <rPr>
        <vertAlign val="superscript"/>
        <sz val="8"/>
        <rFont val="Arial"/>
        <family val="2"/>
      </rPr>
      <t>2)</t>
    </r>
  </si>
  <si>
    <r>
      <t xml:space="preserve">beschäftigte </t>
    </r>
    <r>
      <rPr>
        <vertAlign val="superscript"/>
        <sz val="8"/>
        <rFont val="Arial"/>
        <family val="2"/>
      </rPr>
      <t>3)</t>
    </r>
  </si>
  <si>
    <r>
      <t xml:space="preserve">1) Stunden derjenigen Lehrkräfte im Aushilfsdienst, die für kurzfristig abwesende Lehrkräfte eingesetzt oder in der Stichwoche nicht eingesetzt waren. Die Stunden der Aushilfslehrkräfte, die für langfristig abwesende Lehrkräfte eingesetzt waren, sind in den Unterrichtsstunden enthalten. - 2) Lehrkräfte mit der vollen Unterrichtspflichtzeit. Einschl. kirchlicher Religionslehrkräfte (Laienkatecheten und Geistliche). - 3) Lehrkräfte mit mindestens der Hälfte der Unterrichtspflichtzeit. Einschl. kirchlicher Religionslehrkräfte (Laienkatecheten und Geistliche). - </t>
    </r>
    <r>
      <rPr>
        <sz val="8"/>
        <rFont val="Arial"/>
        <family val="2"/>
      </rPr>
      <t xml:space="preserve">4) Einschl. kirchlicher Religionslehrkräfte (Laienkatecheten und Geistliche) sowie abgeordneter Gymnasial-, Realschul- bzw. Berufsschullehrkräfte (z. B. als Klassenlehrer bzw. fachbezogen tätig). </t>
    </r>
    <r>
      <rPr>
        <sz val="8"/>
        <rFont val="Arial"/>
        <family val="2"/>
      </rPr>
      <t>- 5) Unterrichtstätigkeit über die Unterrichtspflichtzeit hinaus. - 6) Nur soweit diese eigenverantwortlich Unterricht erteilen, einschl. Angestellte im ergänzenden Vorbereitungs- oder Probeschuldienst. - 7) Nur soweit diese eigenverantwortlich Unterricht erteilen. - 8) Ohne Lehrkräfte der MSD.</t>
    </r>
  </si>
  <si>
    <t>Statistische Eckzahlen der Grund</t>
  </si>
  <si>
    <t>Tabelle 47. Öffentliche und private Grundschulen sowie Mittel-/</t>
  </si>
  <si>
    <t>Lfd.
Nr.</t>
  </si>
  <si>
    <t xml:space="preserve">Schulen </t>
  </si>
  <si>
    <t>Schüler
je 
Klasse</t>
  </si>
  <si>
    <t>davon in den
Jahrgangsstufen</t>
  </si>
  <si>
    <t>aus-
ländisch</t>
  </si>
  <si>
    <t xml:space="preserve">1 - 4
(Grund-
schule)
</t>
  </si>
  <si>
    <t>5 - 10
(Mittel-/ Haupt-
schule)</t>
  </si>
  <si>
    <t>Öffentliche Grundschulen sowie Mittel-/Hauptschulen</t>
  </si>
  <si>
    <t xml:space="preserve">     Bayern</t>
  </si>
  <si>
    <t>Private Grundschulen sowie Mittel-/Hauptschulen</t>
  </si>
  <si>
    <t>schulen sowie Mittel-/Hauptschulen</t>
  </si>
  <si>
    <t>Hauptschulen in Bayern nach Regierungsbezirken am 1. Oktober 2016</t>
  </si>
  <si>
    <r>
      <t>Absolventen/Abgänger mit erf.
Vollzeitschulpflicht</t>
    </r>
    <r>
      <rPr>
        <vertAlign val="superscript"/>
        <sz val="8"/>
        <rFont val="Arial"/>
        <family val="2"/>
      </rPr>
      <t>1)</t>
    </r>
  </si>
  <si>
    <t>Vollzeit- und teilzeitbeschäftigte Lehrkräfte</t>
  </si>
  <si>
    <t>darunter mit</t>
  </si>
  <si>
    <t>überwiegend an einer
Grundschule tätig</t>
  </si>
  <si>
    <t>teilzeitbeschäftigt</t>
  </si>
  <si>
    <t>erfolgreichem 
Abschluss der 
Mittelschule</t>
  </si>
  <si>
    <t xml:space="preserve">mittlerem
 Abschluss
</t>
  </si>
  <si>
    <t>zu-
sammen</t>
  </si>
  <si>
    <t>dar.
männlich</t>
  </si>
  <si>
    <t>Tabelle 48. Grundschulen sowie Mittel-/Hauptschulen in Bayern</t>
  </si>
  <si>
    <t xml:space="preserve">Oberbayern </t>
  </si>
  <si>
    <t>Kreisfreie Städte</t>
  </si>
  <si>
    <t>Rosenheim</t>
  </si>
  <si>
    <t>Altötting</t>
  </si>
  <si>
    <t>Bad Tölz-Wolfratshausen</t>
  </si>
  <si>
    <t>Berchtesgadener Land</t>
  </si>
  <si>
    <t>Dachau</t>
  </si>
  <si>
    <t>Ebersberg</t>
  </si>
  <si>
    <t>Eichstätt</t>
  </si>
  <si>
    <t>Erding</t>
  </si>
  <si>
    <t>Freising</t>
  </si>
  <si>
    <t>Fürstenfeldbruck</t>
  </si>
  <si>
    <t>Garmisch-Partenkirchen</t>
  </si>
  <si>
    <t>Landsberg a. Lech</t>
  </si>
  <si>
    <t>Miesbach</t>
  </si>
  <si>
    <t>Mühldorf a. Inn</t>
  </si>
  <si>
    <t>Neuburg-Schrobenhausen</t>
  </si>
  <si>
    <t>Pfaffenhofen a. d. Ilm</t>
  </si>
  <si>
    <t>Starnberg</t>
  </si>
  <si>
    <t>Traunstein</t>
  </si>
  <si>
    <t>Weilheim-Schongau</t>
  </si>
  <si>
    <t>nach kreisfreien Städten und Landkreisen am 1. Oktober 2016</t>
  </si>
  <si>
    <t>erfolgreichem
Abschluss der
Mittelschule</t>
  </si>
  <si>
    <r>
      <t>Noch: Tabelle 48. Grundschulen sowie Mittel-/Hauptschulen in Baye</t>
    </r>
    <r>
      <rPr>
        <b/>
        <sz val="10"/>
        <rFont val="Arial"/>
        <family val="2"/>
      </rPr>
      <t>rn</t>
    </r>
  </si>
  <si>
    <t>Landshut</t>
  </si>
  <si>
    <t>Passau</t>
  </si>
  <si>
    <t>Straubing</t>
  </si>
  <si>
    <t>Deggendorf</t>
  </si>
  <si>
    <t>Dingolfing-Landau</t>
  </si>
  <si>
    <t>Freyung-Grafenau</t>
  </si>
  <si>
    <t>Kelheim</t>
  </si>
  <si>
    <t>Regen</t>
  </si>
  <si>
    <t>Rottal-Inn</t>
  </si>
  <si>
    <t>Straubing-Bogen</t>
  </si>
  <si>
    <t>Amberg</t>
  </si>
  <si>
    <t>Weiden i. d. OPf.</t>
  </si>
  <si>
    <t>Amberg-Sulzbach</t>
  </si>
  <si>
    <t>Cham</t>
  </si>
  <si>
    <t>Neumarkt i. d. OPf.</t>
  </si>
  <si>
    <t>Neustadt a. d. Waldnaab</t>
  </si>
  <si>
    <t>Schwandorf</t>
  </si>
  <si>
    <t>Tirschenreuth</t>
  </si>
  <si>
    <r>
      <t>Noch: Tabelle 48. Grundschulen sowie Mittel-/Hauptschulen i</t>
    </r>
    <r>
      <rPr>
        <b/>
        <sz val="10"/>
        <rFont val="Arial"/>
        <family val="2"/>
      </rPr>
      <t>n Bayern</t>
    </r>
  </si>
  <si>
    <t>Bamberg</t>
  </si>
  <si>
    <t>Bayreuth</t>
  </si>
  <si>
    <t>Coburg</t>
  </si>
  <si>
    <t>Hof</t>
  </si>
  <si>
    <t>Forchheim</t>
  </si>
  <si>
    <t>Kronach</t>
  </si>
  <si>
    <t>Kulmbach</t>
  </si>
  <si>
    <t>Lichtenfels</t>
  </si>
  <si>
    <t>Wunsiedel i. Fichtelgebirge</t>
  </si>
  <si>
    <t>Ansbach</t>
  </si>
  <si>
    <t>Schwabach</t>
  </si>
  <si>
    <t>Erlangen-Höchstadt</t>
  </si>
  <si>
    <t>Neustadt a.d. Aisch-Bad Windsh.</t>
  </si>
  <si>
    <t>Nürnberger Land</t>
  </si>
  <si>
    <t>Roth</t>
  </si>
  <si>
    <t>Weißenburg-Gunzenhausen</t>
  </si>
  <si>
    <t>Noch: Tabelle 48. Grundschulen sowie Mittel-/Hauptschulen in Bayern</t>
  </si>
  <si>
    <t>5 - 10
(Mittel-/
Haupt-
schule)</t>
  </si>
  <si>
    <t>Aschaffenburg</t>
  </si>
  <si>
    <t>Schweinfurt</t>
  </si>
  <si>
    <t>Bad Kissingen</t>
  </si>
  <si>
    <t>Haßberge</t>
  </si>
  <si>
    <t>Kitzingen</t>
  </si>
  <si>
    <t>Main-Spessart</t>
  </si>
  <si>
    <t>Miltenberg</t>
  </si>
  <si>
    <t>Rhön-Grabfeld</t>
  </si>
  <si>
    <t>Kaufbeuren</t>
  </si>
  <si>
    <t>Kempten (Allgäu)</t>
  </si>
  <si>
    <t>Memmingen</t>
  </si>
  <si>
    <t>Aichach-Friedberg</t>
  </si>
  <si>
    <t>Dillingen a. d. Donau</t>
  </si>
  <si>
    <t>Donau-Ries</t>
  </si>
  <si>
    <t>Günzburg</t>
  </si>
  <si>
    <t>Lindau (Bodensee)</t>
  </si>
  <si>
    <t>Neu-Ulm</t>
  </si>
  <si>
    <t>Oberallgäu</t>
  </si>
  <si>
    <t>Ostallgäu</t>
  </si>
  <si>
    <t>Unterallgäu</t>
  </si>
  <si>
    <t>Freie Waldorfschulen</t>
  </si>
  <si>
    <t>(Jahrgangsstufen 1 bis 4)</t>
  </si>
  <si>
    <r>
      <t>Tabelle 49. Eckdaten der Freien Waldorfschulen in Bayern seit 19</t>
    </r>
    <r>
      <rPr>
        <b/>
        <sz val="10"/>
        <rFont val="Arial"/>
        <family val="2"/>
      </rPr>
      <t>86</t>
    </r>
    <r>
      <rPr>
        <b/>
        <sz val="10"/>
        <rFont val="Arial"/>
        <family val="2"/>
      </rPr>
      <t>/87</t>
    </r>
  </si>
  <si>
    <t>(Stand: jeweils 1. Oktober)</t>
  </si>
  <si>
    <t>je Klasse</t>
  </si>
  <si>
    <t>1986/87</t>
  </si>
  <si>
    <t>1987/88</t>
  </si>
  <si>
    <t>1988/89</t>
  </si>
  <si>
    <t>1989/90</t>
  </si>
  <si>
    <t>2000/2001</t>
  </si>
  <si>
    <t xml:space="preserve">2001/02 </t>
  </si>
  <si>
    <t xml:space="preserve">2002/03 </t>
  </si>
  <si>
    <t xml:space="preserve">2003/04 </t>
  </si>
  <si>
    <t xml:space="preserve">2004/05 </t>
  </si>
  <si>
    <t xml:space="preserve">2006/07 </t>
  </si>
  <si>
    <t>Tabelle 50. Klassen an den Freien Waldorfschulen in Bayern 2016/17 nach Jahrgangsstufen</t>
  </si>
  <si>
    <t>und Klassenfrequenzgruppen</t>
  </si>
  <si>
    <t xml:space="preserve">Klassen in der Jahrgangsstufe </t>
  </si>
  <si>
    <t>1/2</t>
  </si>
  <si>
    <t>3/4</t>
  </si>
  <si>
    <t>bis 20</t>
  </si>
  <si>
    <t>31 bis 35</t>
  </si>
  <si>
    <t>36 oder mehr</t>
  </si>
  <si>
    <t>Tabelle 51. Schüler an den Freien Waldorfschulen in Bayern 2016/17 nach Jahrgangsstufen</t>
  </si>
  <si>
    <t>Tabelle 52. Schüler an den Freien Waldorfschulen in Bayern 2016/17 nach Geburtsjahren</t>
  </si>
  <si>
    <t>davon sind geboren</t>
  </si>
  <si>
    <t>Tabelle 53. Schüler an den Freien Waldorfschulen in Bayern 2016/17 nach der Religionszugehörigkeit</t>
  </si>
  <si>
    <t>evangelisch</t>
  </si>
  <si>
    <t>islamisch</t>
  </si>
  <si>
    <r>
      <t>sonstige</t>
    </r>
    <r>
      <rPr>
        <vertAlign val="superscript"/>
        <sz val="8"/>
        <rFont val="Arial"/>
        <family val="2"/>
      </rPr>
      <t>1)</t>
    </r>
    <r>
      <rPr>
        <sz val="8"/>
        <rFont val="Arial"/>
        <family val="2"/>
      </rPr>
      <t xml:space="preserve"> oder ohne
Religionszugehörigkeit</t>
    </r>
  </si>
  <si>
    <t>1) Z. B. altkatholisch.</t>
  </si>
  <si>
    <t>Schuljahr 2015/16</t>
  </si>
  <si>
    <r>
      <t>Tabelle 2. Absolventen und Abgänger</t>
    </r>
    <r>
      <rPr>
        <b/>
        <vertAlign val="superscript"/>
        <sz val="10"/>
        <rFont val="Arial"/>
        <family val="2"/>
      </rPr>
      <t>1)</t>
    </r>
    <r>
      <rPr>
        <b/>
        <sz val="10"/>
        <rFont val="Arial"/>
        <family val="2"/>
      </rPr>
      <t xml:space="preserve"> aus</t>
    </r>
    <r>
      <rPr>
        <b/>
        <sz val="10"/>
        <color indexed="10"/>
        <rFont val="Arial"/>
        <family val="2"/>
      </rPr>
      <t xml:space="preserve"> </t>
    </r>
    <r>
      <rPr>
        <b/>
        <sz val="10"/>
        <rFont val="Arial"/>
        <family val="2"/>
      </rPr>
      <t xml:space="preserve">Mittel-/Hauptschulen mit erfüllter Vollzeitschulpflicht </t>
    </r>
  </si>
  <si>
    <t>nach Jahrgangsstufen in Bayern im Schuljahr 2015/16</t>
  </si>
  <si>
    <t>Gebiet
————
Schulträger
————
Ausländer</t>
  </si>
  <si>
    <t>Absolventen und Abgänger mit
erfüllter Vollzeitschulpflicht</t>
  </si>
  <si>
    <t>Priv. Schulen</t>
  </si>
  <si>
    <r>
      <t>1) Im Berichtszeitraum verließen</t>
    </r>
    <r>
      <rPr>
        <sz val="8"/>
        <color indexed="10"/>
        <rFont val="Arial"/>
        <family val="2"/>
      </rPr>
      <t xml:space="preserve"> </t>
    </r>
    <r>
      <rPr>
        <sz val="8"/>
        <rFont val="Arial"/>
        <family val="2"/>
      </rPr>
      <t>keine Schüler mit erfüllter Vollzeitschulpflicht eine Mittel-/Hauptschule, deren Abschlussprüfung zur Mittleren Reife zum Stichtag noch nicht vollständig abgelegt wurde.</t>
    </r>
  </si>
  <si>
    <r>
      <t>Tabelle 3. Absolventen und Abgänger</t>
    </r>
    <r>
      <rPr>
        <b/>
        <vertAlign val="superscript"/>
        <sz val="10"/>
        <rFont val="Arial"/>
        <family val="2"/>
      </rPr>
      <t>1)</t>
    </r>
    <r>
      <rPr>
        <b/>
        <sz val="10"/>
        <rFont val="Arial"/>
        <family val="2"/>
      </rPr>
      <t xml:space="preserve"> aus </t>
    </r>
    <r>
      <rPr>
        <b/>
        <sz val="10"/>
        <rFont val="Arial"/>
        <family val="2"/>
      </rPr>
      <t>Mittel-/Hauptschulen</t>
    </r>
    <r>
      <rPr>
        <b/>
        <sz val="10"/>
        <rFont val="Arial"/>
        <family val="2"/>
      </rPr>
      <t xml:space="preserve"> mit erfüllter Vollzeitschulpflicht </t>
    </r>
  </si>
  <si>
    <t>nach Abschlussarten in Bayern im Schuljahr 2015/16</t>
  </si>
  <si>
    <t>Absolventen und Abgänger mit erfüllter Vollzeitschulpflicht</t>
  </si>
  <si>
    <t xml:space="preserve">ohne
erfolgreichen Abschluss der Mittelschule
</t>
  </si>
  <si>
    <r>
      <t>darunter mit
Abschluss im Bildungsgang des
 Förderschwerpunktes Lernen</t>
    </r>
    <r>
      <rPr>
        <vertAlign val="superscript"/>
        <sz val="8"/>
        <rFont val="Arial"/>
        <family val="2"/>
      </rPr>
      <t>2)</t>
    </r>
  </si>
  <si>
    <t xml:space="preserve">mit
erfolgreichem Abschluss der Mittelschule
</t>
  </si>
  <si>
    <t xml:space="preserve">darunter mit
qualifizierendem
Abschluss der Mittelschule
</t>
  </si>
  <si>
    <t>mit mittlerem
Schulabschluss</t>
  </si>
  <si>
    <t xml:space="preserve"> und zwar</t>
  </si>
  <si>
    <t>Private Schulen</t>
  </si>
  <si>
    <r>
      <t>1) Im Berichtszeitraum verließen keine Schüler mit erfüllter Vollzeitschulpflicht eine Mittel-/Hauptschule, deren Abschlussprüfung zur Mittleren Reife zum Stichtag noch nicht vollständig abgelegt wurde. - 2)</t>
    </r>
    <r>
      <rPr>
        <sz val="8"/>
        <color indexed="10"/>
        <rFont val="Arial"/>
        <family val="2"/>
      </rPr>
      <t xml:space="preserve"> </t>
    </r>
    <r>
      <rPr>
        <sz val="8"/>
        <rFont val="Arial"/>
        <family val="2"/>
      </rPr>
      <t>Inkl. Abschlussprüfung gemäß §57a Abs. 3 VSO-F.</t>
    </r>
  </si>
  <si>
    <t xml:space="preserve">Tabelle 4. Erfolgreiche Teilnehmer an Nichtschülerprüfungen nach Abschlussarten </t>
  </si>
  <si>
    <t xml:space="preserve"> in Bayern im Sommer 2016</t>
  </si>
  <si>
    <t>Erfolgreiche Teilnehmer an Nichtschülerprüfungen</t>
  </si>
  <si>
    <t>zum erfolgreichen
Abschluss der Mittelschule</t>
  </si>
  <si>
    <t>darunter zum qualifizierenden
Abschluss der Mittelschule</t>
  </si>
  <si>
    <t>zum mittleren Schul-
abschluss</t>
  </si>
  <si>
    <t>1) Schulen mit nur einer Klasse in jeder geführten Jahrgangsstufe. - 2) Schulen, die nicht in allen geführten Jahrgangsstufen jeweils mehrere Klassen führen.</t>
  </si>
  <si>
    <r>
      <t>M-Klassen</t>
    </r>
    <r>
      <rPr>
        <vertAlign val="superscript"/>
        <sz val="8"/>
        <rFont val="Arial"/>
        <family val="2"/>
      </rPr>
      <t>1)</t>
    </r>
    <r>
      <rPr>
        <sz val="8"/>
        <rFont val="Arial"/>
        <family val="2"/>
      </rPr>
      <t xml:space="preserve"> ......................</t>
    </r>
  </si>
  <si>
    <r>
      <t>Kooperationsklassen</t>
    </r>
    <r>
      <rPr>
        <vertAlign val="superscript"/>
        <sz val="8"/>
        <rFont val="Arial"/>
        <family val="2"/>
      </rPr>
      <t>2)</t>
    </r>
    <r>
      <rPr>
        <sz val="8"/>
        <rFont val="Arial"/>
        <family val="2"/>
      </rPr>
      <t xml:space="preserve"> ......................</t>
    </r>
  </si>
  <si>
    <r>
      <rPr>
        <sz val="8"/>
        <rFont val="Arial"/>
        <family val="2"/>
      </rPr>
      <t>Tandemklassen</t>
    </r>
    <r>
      <rPr>
        <vertAlign val="superscript"/>
        <sz val="8"/>
        <rFont val="Arial"/>
        <family val="2"/>
      </rPr>
      <t>3)</t>
    </r>
    <r>
      <rPr>
        <sz val="8"/>
        <rFont val="Arial"/>
        <family val="2"/>
      </rPr>
      <t>…….....</t>
    </r>
  </si>
  <si>
    <r>
      <t>Förderschule</t>
    </r>
    <r>
      <rPr>
        <vertAlign val="superscript"/>
        <sz val="8"/>
        <rFont val="Arial"/>
        <family val="2"/>
      </rPr>
      <t>4)</t>
    </r>
    <r>
      <rPr>
        <sz val="8"/>
        <rFont val="Arial"/>
        <family val="2"/>
      </rPr>
      <t xml:space="preserve"> ...................</t>
    </r>
  </si>
  <si>
    <r>
      <t>Herkunft</t>
    </r>
    <r>
      <rPr>
        <vertAlign val="superscript"/>
        <sz val="8"/>
        <rFont val="Arial"/>
        <family val="2"/>
      </rPr>
      <t>5)</t>
    </r>
    <r>
      <rPr>
        <sz val="8"/>
        <rFont val="Arial"/>
        <family val="2"/>
      </rPr>
      <t xml:space="preserve"> ...................</t>
    </r>
  </si>
  <si>
    <r>
      <t>Vorbereitungsklassen</t>
    </r>
    <r>
      <rPr>
        <vertAlign val="superscript"/>
        <sz val="8"/>
        <rFont val="Arial"/>
        <family val="2"/>
      </rPr>
      <t>6)</t>
    </r>
    <r>
      <rPr>
        <sz val="8"/>
        <rFont val="Arial"/>
        <family val="2"/>
      </rPr>
      <t>….</t>
    </r>
  </si>
  <si>
    <r>
      <t>1) Mittlere-Reife-Zug. - 2) Art. 30a Abs. 7 Nr. 1 BayEUG. - 3) Art. 30b Abs. 5, Satz 1 ff. BayEUG. - 4) Art. 30a Abs. 7 Nr. 2 BayEUG.</t>
    </r>
    <r>
      <rPr>
        <sz val="8"/>
        <color indexed="10"/>
        <rFont val="Arial"/>
        <family val="2"/>
      </rPr>
      <t xml:space="preserve"> </t>
    </r>
    <r>
      <rPr>
        <sz val="8"/>
        <rFont val="Arial"/>
        <family val="2"/>
      </rPr>
      <t>- 5) Übergangs-klassen sind für Schüler ausländischer Herkunft mit verschiedenen Muttersprachen bestimmt.</t>
    </r>
    <r>
      <rPr>
        <sz val="8"/>
        <rFont val="Arial"/>
        <family val="2"/>
      </rPr>
      <t xml:space="preserve"> - 6) Art. 7a BayEUG.</t>
    </r>
    <r>
      <rPr>
        <sz val="8"/>
        <rFont val="Arial"/>
        <family val="2"/>
      </rPr>
      <t xml:space="preserve">
</t>
    </r>
  </si>
  <si>
    <r>
      <t>Jahrgangsübergreifende</t>
    </r>
    <r>
      <rPr>
        <sz val="8"/>
        <color indexed="10"/>
        <rFont val="Arial"/>
        <family val="2"/>
      </rPr>
      <t xml:space="preserve">
</t>
    </r>
    <r>
      <rPr>
        <sz val="8"/>
        <color indexed="8"/>
        <rFont val="Arial"/>
        <family val="2"/>
      </rPr>
      <t>Klassen mit Zu-
sammenfassung von</t>
    </r>
  </si>
  <si>
    <r>
      <t>Mittel-/</t>
    </r>
    <r>
      <rPr>
        <sz val="8"/>
        <color indexed="8"/>
        <rFont val="Arial"/>
        <family val="2"/>
      </rPr>
      <t xml:space="preserve">
Haupt-</t>
    </r>
  </si>
  <si>
    <r>
      <t>Grund-
und
Mittel-</t>
    </r>
    <r>
      <rPr>
        <sz val="8"/>
        <color indexed="8"/>
        <rFont val="Calibri"/>
        <family val="2"/>
      </rPr>
      <t>/
Haupt-</t>
    </r>
  </si>
  <si>
    <r>
      <t xml:space="preserve">Von den Schülern waren ... </t>
    </r>
    <r>
      <rPr>
        <i/>
        <sz val="8"/>
        <rFont val="Arial"/>
        <family val="2"/>
      </rPr>
      <t>%</t>
    </r>
    <r>
      <rPr>
        <sz val="8"/>
        <rFont val="Arial"/>
        <family val="2"/>
      </rPr>
      <t xml:space="preserve"> in der Jahrgangsstufe ...</t>
    </r>
  </si>
  <si>
    <t>1) Absolventen/Abgänger vom 2. Oktober 2015 bis 1. Oktober 2016.</t>
  </si>
  <si>
    <r>
      <t xml:space="preserve">in </t>
    </r>
    <r>
      <rPr>
        <i/>
        <sz val="8"/>
        <rFont val="Arial"/>
        <family val="2"/>
      </rPr>
      <t>%</t>
    </r>
    <r>
      <rPr>
        <sz val="8"/>
        <rFont val="Arial"/>
        <family val="2"/>
      </rPr>
      <t xml:space="preserve"> der Schüler der jeweiligen Jahrgangsstufe</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</si>
</sst>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numFmt numFmtId="165" formatCode="###\ ###\ ###\ \ ;\-###\ ###\ ###\ \ ;\-\ \ ;@\ *."/>
    <numFmt numFmtId="166" formatCode="###\ ###\ ###.0\ \ ;\-###\ ###\ ###.0\ \ ;\-\ \ "/>
    <numFmt numFmtId="167" formatCode="###\ ###\ ###;\-###\ ###\ ###;\-"/>
    <numFmt numFmtId="168" formatCode="#\ ##0\ \ ;\-\ \ \ ###\ ###\ \ ;\.\ \ ;\ "/>
    <numFmt numFmtId="169" formatCode="#\ ##0;\-\ \ \ ###\ ###;\.;\ "/>
    <numFmt numFmtId="170" formatCode="###\ ###\ ###.0\ \ \ ;\-###\ ###\ ###.0\ \ \ ;\-\ \ \ \ "/>
    <numFmt numFmtId="171" formatCode="###\ ###\ ###\ \ \ ;\-###\ ###\ ###\ \ \ ;\-\ \ "/>
    <numFmt numFmtId="172" formatCode="\ @\ *.\ "/>
    <numFmt numFmtId="173" formatCode="###\ ###\ ###\ ;\-###\ ###\ ###\ ;\-\ "/>
    <numFmt numFmtId="174" formatCode="\ ##\ ##0\ ;\ \-##\ ##0\ ;\ \-\ ;\ @\ "/>
    <numFmt numFmtId="175" formatCode="###\ ###\ ###0.0\ \ \ \ ;"/>
    <numFmt numFmtId="176" formatCode="###\ ###\ ###0.0\ \ \ \ ;\-###\ ###\ ###0.0\ \ \ \ ;\-\ \ \ \ "/>
    <numFmt numFmtId="177" formatCode="###\ ###\ ###\ \ \ \ ;\-###\ ###\ ###\ \ \ \ ;\-\ \ \ \ "/>
    <numFmt numFmtId="178" formatCode="###\ ###\ \ \ ;\-###\ ###\ \ \ ;\-\ \ \ ;@\ *."/>
    <numFmt numFmtId="179" formatCode="###\ ###\ ;\-###\ ###\ ;\-\ "/>
    <numFmt numFmtId="180" formatCode="###\ ###\ ###\ ;\-###\ ###\ ###\ ;\.\ \ "/>
    <numFmt numFmtId="181" formatCode="0_ ;\-0\ "/>
    <numFmt numFmtId="182" formatCode="###\ ###\ ###0.0\ \ ;\-###\ ###\ ###0.0\ \ ;\-\ \ "/>
    <numFmt numFmtId="183" formatCode="###\ ###\ ###\ \ \ ;\-###\ ###\ ###\ \ \ ;\-\ \ \ "/>
    <numFmt numFmtId="184" formatCode="#\ ###\ ##0.0\ \ \ ;\-#\ ###\ ##0.0\ ;\-\ @\ \ "/>
    <numFmt numFmtId="185" formatCode="#\ ###\ ##0.0\ \ \ \ \ \ ;\-#\ ###\ ##0.0\ ;\-\ @\ \ "/>
    <numFmt numFmtId="186" formatCode="0.00_ ;\-0.00\ "/>
    <numFmt numFmtId="187" formatCode="###\ ###\ ###;\-###\ ###\ ###;\-\ \ "/>
    <numFmt numFmtId="188" formatCode="###\ ###\ ###\ ;\-###\ ###\ ###\ ;\-\ \ "/>
    <numFmt numFmtId="189" formatCode="#\ ###\ ###0.0\ ;\-#\ ###\ ###0.0\ ;\-\ "/>
    <numFmt numFmtId="190" formatCode="###\ ###\ ;\-###\ ###\ ;\-\ ;@"/>
    <numFmt numFmtId="191" formatCode="###\ ###\ ###\ \ ;\-###\ ###\ ###\ \ ;\x\ \ "/>
    <numFmt numFmtId="192" formatCode="###\ ###\ ###\ \ ;\-###\ ###\ ###\ \ ;\.\ \ "/>
    <numFmt numFmtId="193" formatCode="#\ ##0\ ;\-###\ ###\ ;\-"/>
    <numFmt numFmtId="194" formatCode="@\ *."/>
    <numFmt numFmtId="195" formatCode="###\ ###\ ###\ \ ;\-###\ ###\ ###\ \ ;\-\ \ ;@\ "/>
    <numFmt numFmtId="196" formatCode="###\ ###\ ###\ \ ;\-###\ ###\ ###\ \ ;\-\ \ ;@"/>
    <numFmt numFmtId="197" formatCode="0.0_ ;[Red]\-0.0\ "/>
    <numFmt numFmtId="198" formatCode="###\ ###\ ###\ \ \ \ \ \ \ \ \ \ \ \ \ \ \ ;\-###\ ###\ ###\ \ \ \ \ \ \ \ \ \ \ \ \ \ ;\-\ \ \ \ \ \ \ \ \ \ \ \ "/>
    <numFmt numFmtId="199" formatCode="###\ ###\ ###.0\ \ \ \ \ \ \ \ \ \ \ \ \ \ \ ;\-###\ ###\ ###.0\ \ \ \ \ \ \ \ \ \ \ \ \ \ \ ;\-\ \ \ \ \ \ \ \ \ \ \ \ \ \ \ \ \ "/>
  </numFmts>
  <fonts count="58">
    <font>
      <sz val="11"/>
      <color theme="1"/>
      <name val="Calibri"/>
      <family val="2"/>
    </font>
    <font>
      <sz val="11"/>
      <color indexed="8"/>
      <name val="Calibri"/>
      <family val="2"/>
    </font>
    <font>
      <sz val="8"/>
      <name val="Arial"/>
      <family val="2"/>
    </font>
    <font>
      <sz val="9"/>
      <name val="Arial"/>
      <family val="2"/>
    </font>
    <font>
      <b/>
      <sz val="10"/>
      <name val="Arial"/>
      <family val="2"/>
    </font>
    <font>
      <b/>
      <sz val="10"/>
      <color indexed="10"/>
      <name val="Arial"/>
      <family val="2"/>
    </font>
    <font>
      <vertAlign val="superscript"/>
      <sz val="8"/>
      <name val="Arial"/>
      <family val="2"/>
    </font>
    <font>
      <b/>
      <sz val="8"/>
      <name val="Arial"/>
      <family val="2"/>
    </font>
    <font>
      <i/>
      <sz val="8"/>
      <name val="Arial"/>
      <family val="2"/>
    </font>
    <font>
      <b/>
      <i/>
      <sz val="8"/>
      <name val="Arial"/>
      <family val="2"/>
    </font>
    <font>
      <sz val="10"/>
      <name val="Arial"/>
      <family val="2"/>
    </font>
    <font>
      <sz val="8"/>
      <name val="Arialfn"/>
      <family val="0"/>
    </font>
    <font>
      <sz val="8"/>
      <color indexed="10"/>
      <name val="Arial"/>
      <family val="2"/>
    </font>
    <font>
      <sz val="8"/>
      <name val="Jahrbuch"/>
      <family val="2"/>
    </font>
    <font>
      <b/>
      <vertAlign val="superscript"/>
      <sz val="8"/>
      <name val="Arial"/>
      <family val="2"/>
    </font>
    <font>
      <sz val="8"/>
      <color indexed="8"/>
      <name val="Arial"/>
      <family val="2"/>
    </font>
    <font>
      <b/>
      <sz val="9"/>
      <name val="Arial"/>
      <family val="2"/>
    </font>
    <font>
      <b/>
      <sz val="8"/>
      <color indexed="10"/>
      <name val="Arial"/>
      <family val="2"/>
    </font>
    <font>
      <vertAlign val="superscript"/>
      <sz val="8"/>
      <color indexed="10"/>
      <name val="Arial"/>
      <family val="2"/>
    </font>
    <font>
      <b/>
      <sz val="8"/>
      <name val="Jahrbuch"/>
      <family val="2"/>
    </font>
    <font>
      <b/>
      <vertAlign val="superscript"/>
      <sz val="10"/>
      <name val="Arial"/>
      <family val="2"/>
    </font>
    <font>
      <sz val="8"/>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Jahrbuch"/>
      <family val="0"/>
    </font>
    <font>
      <sz val="8"/>
      <color indexed="8"/>
      <name val="Arialfn"/>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166" fontId="8" fillId="0" borderId="0">
      <alignment vertical="center"/>
      <protection/>
    </xf>
    <xf numFmtId="0" fontId="48" fillId="31" borderId="0" applyNumberFormat="0" applyBorder="0" applyAlignment="0" applyProtection="0"/>
    <xf numFmtId="164" fontId="2" fillId="0" borderId="0">
      <alignment vertical="center"/>
      <protection/>
    </xf>
    <xf numFmtId="164" fontId="2" fillId="0" borderId="0">
      <alignment vertical="center"/>
      <protection/>
    </xf>
    <xf numFmtId="0" fontId="10" fillId="0" borderId="0">
      <alignment/>
      <protection/>
    </xf>
    <xf numFmtId="164" fontId="2" fillId="0" borderId="0" applyBorder="0">
      <alignment horizontal="centerContinuous" vertical="center"/>
      <protection/>
    </xf>
    <xf numFmtId="164" fontId="2" fillId="0" borderId="0">
      <alignment vertical="center"/>
      <protection/>
    </xf>
    <xf numFmtId="0" fontId="10" fillId="0" borderId="0">
      <alignment/>
      <protection/>
    </xf>
    <xf numFmtId="0" fontId="10" fillId="0" borderId="0">
      <alignment/>
      <protection/>
    </xf>
    <xf numFmtId="0" fontId="2" fillId="0" borderId="0">
      <alignment vertical="center"/>
      <protection/>
    </xf>
    <xf numFmtId="0" fontId="2" fillId="0" borderId="0">
      <alignment vertical="center"/>
      <protection/>
    </xf>
    <xf numFmtId="164" fontId="2" fillId="0" borderId="0">
      <alignment vertical="center"/>
      <protection/>
    </xf>
    <xf numFmtId="164" fontId="2" fillId="0" borderId="0">
      <alignment vertical="center"/>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164" fontId="4" fillId="0" borderId="0">
      <alignment vertical="center"/>
      <protection/>
    </xf>
    <xf numFmtId="164" fontId="4" fillId="0" borderId="0">
      <alignment vertical="center"/>
      <protection/>
    </xf>
    <xf numFmtId="0" fontId="4" fillId="0" borderId="0">
      <alignment vertical="center"/>
      <protection/>
    </xf>
    <xf numFmtId="0" fontId="4" fillId="0" borderId="0">
      <alignment vertical="center"/>
      <protection/>
    </xf>
    <xf numFmtId="0" fontId="53" fillId="0" borderId="8" applyNumberFormat="0" applyFill="0" applyAlignment="0" applyProtection="0"/>
    <xf numFmtId="165" fontId="2" fillId="0" borderId="0">
      <alignment vertical="center"/>
      <protection/>
    </xf>
    <xf numFmtId="165" fontId="2" fillId="0" borderId="0">
      <alignment horizontal="centerContinuous" vertical="center"/>
      <protection/>
    </xf>
    <xf numFmtId="165" fontId="11" fillId="0" borderId="0">
      <alignment vertical="center"/>
      <protection/>
    </xf>
    <xf numFmtId="165" fontId="2" fillId="0" borderId="0">
      <alignment vertical="center"/>
      <protection/>
    </xf>
    <xf numFmtId="178" fontId="2" fillId="0" borderId="0">
      <alignment vertical="center"/>
      <protection/>
    </xf>
    <xf numFmtId="165" fontId="2" fillId="0" borderId="0">
      <alignment horizontal="centerContinuous" vertical="center"/>
      <protection/>
    </xf>
    <xf numFmtId="178" fontId="2" fillId="0" borderId="0">
      <alignment vertical="center"/>
      <protection/>
    </xf>
    <xf numFmtId="165" fontId="2" fillId="0" borderId="0">
      <alignment vertical="center"/>
      <protection/>
    </xf>
    <xf numFmtId="165" fontId="2"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504">
    <xf numFmtId="0" fontId="0" fillId="0" borderId="0" xfId="0" applyFont="1" applyAlignment="1">
      <alignment/>
    </xf>
    <xf numFmtId="164" fontId="2" fillId="0" borderId="0" xfId="52" applyAlignment="1" applyProtection="1">
      <alignment horizontal="right" vertical="center"/>
      <protection/>
    </xf>
    <xf numFmtId="164" fontId="2" fillId="0" borderId="0" xfId="52" applyProtection="1">
      <alignment vertical="center"/>
      <protection/>
    </xf>
    <xf numFmtId="164" fontId="2" fillId="0" borderId="0" xfId="52" applyBorder="1" applyProtection="1">
      <alignment vertical="center"/>
      <protection/>
    </xf>
    <xf numFmtId="164" fontId="3" fillId="0" borderId="0" xfId="52" applyFont="1" applyAlignment="1" applyProtection="1" quotePrefix="1">
      <alignment horizontal="right" vertical="center"/>
      <protection/>
    </xf>
    <xf numFmtId="164" fontId="4" fillId="0" borderId="0" xfId="68" applyFont="1" applyAlignment="1" applyProtection="1">
      <alignment horizontal="center" vertical="center"/>
      <protection/>
    </xf>
    <xf numFmtId="164" fontId="2" fillId="0" borderId="0" xfId="52" applyAlignment="1" applyProtection="1">
      <alignment horizontal="center" vertical="center"/>
      <protection/>
    </xf>
    <xf numFmtId="164" fontId="2" fillId="0" borderId="10" xfId="52" applyBorder="1" applyAlignment="1" applyProtection="1">
      <alignment horizontal="center" vertical="center"/>
      <protection/>
    </xf>
    <xf numFmtId="164" fontId="2" fillId="0" borderId="0" xfId="52" applyBorder="1" applyAlignment="1" applyProtection="1">
      <alignment horizontal="center" vertical="center"/>
      <protection/>
    </xf>
    <xf numFmtId="164" fontId="2" fillId="0" borderId="11" xfId="52" applyBorder="1" applyAlignment="1" applyProtection="1">
      <alignment horizontal="center" vertical="center"/>
      <protection/>
    </xf>
    <xf numFmtId="164" fontId="2" fillId="0" borderId="12" xfId="52" applyBorder="1" applyProtection="1">
      <alignment vertical="center"/>
      <protection/>
    </xf>
    <xf numFmtId="164" fontId="4" fillId="0" borderId="0" xfId="52" applyFont="1" applyBorder="1" applyAlignment="1" applyProtection="1">
      <alignment horizontal="centerContinuous" vertical="center"/>
      <protection/>
    </xf>
    <xf numFmtId="164" fontId="2" fillId="0" borderId="0" xfId="52" applyBorder="1" applyAlignment="1" applyProtection="1">
      <alignment horizontal="centerContinuous" vertical="center"/>
      <protection/>
    </xf>
    <xf numFmtId="164" fontId="2" fillId="0" borderId="13" xfId="52" applyBorder="1" applyAlignment="1" applyProtection="1">
      <alignment horizontal="centerContinuous" vertical="center"/>
      <protection/>
    </xf>
    <xf numFmtId="164" fontId="7" fillId="0" borderId="0" xfId="52" applyFont="1" applyBorder="1" applyAlignment="1" applyProtection="1">
      <alignment horizontal="centerContinuous" vertical="center"/>
      <protection/>
    </xf>
    <xf numFmtId="165" fontId="2" fillId="0" borderId="0" xfId="73" applyProtection="1">
      <alignment vertical="center"/>
      <protection/>
    </xf>
    <xf numFmtId="164" fontId="2" fillId="0" borderId="13" xfId="52" applyBorder="1" applyProtection="1">
      <alignment vertical="center"/>
      <protection/>
    </xf>
    <xf numFmtId="166" fontId="8" fillId="0" borderId="13" xfId="50" applyBorder="1" applyProtection="1">
      <alignment vertical="center"/>
      <protection/>
    </xf>
    <xf numFmtId="167" fontId="2" fillId="0" borderId="13" xfId="52" applyNumberFormat="1" applyBorder="1" applyProtection="1">
      <alignment vertical="center"/>
      <protection/>
    </xf>
    <xf numFmtId="164" fontId="2" fillId="0" borderId="14" xfId="52" applyBorder="1" applyProtection="1">
      <alignment vertical="center"/>
      <protection/>
    </xf>
    <xf numFmtId="165" fontId="2" fillId="0" borderId="0" xfId="73" applyFont="1" applyProtection="1">
      <alignment vertical="center"/>
      <protection/>
    </xf>
    <xf numFmtId="164" fontId="2" fillId="0" borderId="0" xfId="52" applyFont="1" applyProtection="1">
      <alignment vertical="center"/>
      <protection/>
    </xf>
    <xf numFmtId="164" fontId="2" fillId="0" borderId="13" xfId="52" applyFont="1" applyBorder="1" applyProtection="1">
      <alignment vertical="center"/>
      <protection/>
    </xf>
    <xf numFmtId="166" fontId="8" fillId="0" borderId="13" xfId="50" applyFont="1" applyBorder="1" applyProtection="1">
      <alignment vertical="center"/>
      <protection/>
    </xf>
    <xf numFmtId="167" fontId="2" fillId="0" borderId="13" xfId="52" applyNumberFormat="1" applyFont="1" applyBorder="1" applyAlignment="1" applyProtection="1">
      <alignment horizontal="right" vertical="center"/>
      <protection/>
    </xf>
    <xf numFmtId="164" fontId="2" fillId="0" borderId="0" xfId="52" applyNumberFormat="1" applyFont="1" applyBorder="1" applyAlignment="1" applyProtection="1">
      <alignment horizontal="right" vertical="center"/>
      <protection/>
    </xf>
    <xf numFmtId="164" fontId="2" fillId="0" borderId="14" xfId="52" applyFont="1" applyBorder="1" applyProtection="1">
      <alignment vertical="center"/>
      <protection/>
    </xf>
    <xf numFmtId="166" fontId="8" fillId="0" borderId="14" xfId="50" applyFont="1" applyBorder="1" applyProtection="1">
      <alignment vertical="center"/>
      <protection/>
    </xf>
    <xf numFmtId="164" fontId="2" fillId="0" borderId="15" xfId="52" applyBorder="1" applyProtection="1">
      <alignment vertical="center"/>
      <protection/>
    </xf>
    <xf numFmtId="164" fontId="2" fillId="0" borderId="0" xfId="52" applyProtection="1">
      <alignment vertical="center"/>
      <protection locked="0"/>
    </xf>
    <xf numFmtId="165" fontId="0" fillId="0" borderId="0" xfId="73" applyFont="1" applyProtection="1" quotePrefix="1">
      <alignment vertical="center"/>
      <protection/>
    </xf>
    <xf numFmtId="164" fontId="2" fillId="0" borderId="14" xfId="52" applyNumberFormat="1" applyFont="1" applyBorder="1" applyProtection="1">
      <alignment vertical="center"/>
      <protection/>
    </xf>
    <xf numFmtId="166" fontId="8" fillId="0" borderId="14" xfId="50" applyNumberFormat="1" applyFont="1" applyBorder="1" applyProtection="1">
      <alignment vertical="center"/>
      <protection/>
    </xf>
    <xf numFmtId="164" fontId="2" fillId="0" borderId="15" xfId="52" applyNumberFormat="1" applyFont="1" applyBorder="1" applyAlignment="1" applyProtection="1">
      <alignment horizontal="right" vertical="center"/>
      <protection/>
    </xf>
    <xf numFmtId="164" fontId="2" fillId="0" borderId="0" xfId="52" applyFont="1" applyProtection="1">
      <alignment vertical="center"/>
      <protection/>
    </xf>
    <xf numFmtId="164" fontId="2" fillId="0" borderId="14" xfId="52" applyFont="1" applyBorder="1" applyProtection="1">
      <alignment vertical="center"/>
      <protection/>
    </xf>
    <xf numFmtId="164" fontId="2" fillId="0" borderId="15" xfId="52" applyFont="1" applyBorder="1" applyProtection="1">
      <alignment vertical="center"/>
      <protection/>
    </xf>
    <xf numFmtId="166" fontId="8" fillId="0" borderId="14" xfId="50" applyNumberFormat="1" applyFont="1" applyBorder="1" applyProtection="1">
      <alignment vertical="center"/>
      <protection/>
    </xf>
    <xf numFmtId="167" fontId="2" fillId="0" borderId="13" xfId="52" applyNumberFormat="1" applyFont="1" applyBorder="1" applyAlignment="1" applyProtection="1">
      <alignment horizontal="right" vertical="center"/>
      <protection/>
    </xf>
    <xf numFmtId="164" fontId="2" fillId="0" borderId="15" xfId="52" applyNumberFormat="1" applyFont="1" applyBorder="1" applyAlignment="1" applyProtection="1">
      <alignment horizontal="right" vertical="center"/>
      <protection/>
    </xf>
    <xf numFmtId="166" fontId="8" fillId="0" borderId="13" xfId="50" applyFont="1" applyBorder="1" applyProtection="1">
      <alignment vertical="center"/>
      <protection/>
    </xf>
    <xf numFmtId="164" fontId="2" fillId="0" borderId="13" xfId="52" applyFont="1" applyBorder="1" applyProtection="1">
      <alignment vertical="center"/>
      <protection/>
    </xf>
    <xf numFmtId="164" fontId="2" fillId="0" borderId="0" xfId="52" applyNumberFormat="1" applyFont="1" applyBorder="1" applyAlignment="1" applyProtection="1">
      <alignment horizontal="right" vertical="center"/>
      <protection/>
    </xf>
    <xf numFmtId="0" fontId="2" fillId="0" borderId="0" xfId="52" applyNumberFormat="1" applyFont="1" applyBorder="1" applyAlignment="1" applyProtection="1">
      <alignment horizontal="left" vertical="center"/>
      <protection/>
    </xf>
    <xf numFmtId="168" fontId="2" fillId="0" borderId="0" xfId="52" applyNumberFormat="1" applyFont="1" applyBorder="1" applyAlignment="1" applyProtection="1">
      <alignment horizontal="right" vertical="center"/>
      <protection/>
    </xf>
    <xf numFmtId="164" fontId="7" fillId="0" borderId="0" xfId="52" applyFont="1" applyProtection="1">
      <alignment vertical="center"/>
      <protection/>
    </xf>
    <xf numFmtId="165" fontId="2" fillId="0" borderId="0" xfId="73" applyFont="1" applyProtection="1" quotePrefix="1">
      <alignment vertical="center"/>
      <protection/>
    </xf>
    <xf numFmtId="169" fontId="2" fillId="0" borderId="13" xfId="52" applyNumberFormat="1" applyFont="1" applyBorder="1" applyAlignment="1" applyProtection="1">
      <alignment horizontal="right" vertical="center"/>
      <protection/>
    </xf>
    <xf numFmtId="165" fontId="2" fillId="0" borderId="0" xfId="73" applyFont="1" applyBorder="1" applyProtection="1" quotePrefix="1">
      <alignment vertical="center"/>
      <protection/>
    </xf>
    <xf numFmtId="164" fontId="2" fillId="0" borderId="0" xfId="52" applyFont="1" applyBorder="1" applyProtection="1">
      <alignment vertical="center"/>
      <protection/>
    </xf>
    <xf numFmtId="169" fontId="2" fillId="0" borderId="13" xfId="52" applyNumberFormat="1" applyFont="1" applyBorder="1" applyAlignment="1" applyProtection="1">
      <alignment horizontal="right" vertical="center"/>
      <protection locked="0"/>
    </xf>
    <xf numFmtId="164" fontId="2" fillId="0" borderId="14" xfId="52" applyFont="1" applyBorder="1" applyProtection="1">
      <alignment vertical="center"/>
      <protection locked="0"/>
    </xf>
    <xf numFmtId="164" fontId="2" fillId="0" borderId="13" xfId="52" applyFont="1" applyBorder="1" applyProtection="1">
      <alignment vertical="center"/>
      <protection locked="0"/>
    </xf>
    <xf numFmtId="164" fontId="7" fillId="0" borderId="15" xfId="52" applyFont="1" applyBorder="1" applyProtection="1">
      <alignment vertical="center"/>
      <protection/>
    </xf>
    <xf numFmtId="166" fontId="8" fillId="0" borderId="14" xfId="50" applyFont="1" applyBorder="1" applyProtection="1">
      <alignment vertical="center"/>
      <protection/>
    </xf>
    <xf numFmtId="169" fontId="2" fillId="0" borderId="0" xfId="52" applyNumberFormat="1" applyFont="1" applyBorder="1" applyAlignment="1" applyProtection="1">
      <alignment horizontal="right" vertical="center"/>
      <protection/>
    </xf>
    <xf numFmtId="166" fontId="8" fillId="0" borderId="0" xfId="50" applyFont="1" applyBorder="1" applyProtection="1">
      <alignment vertical="center"/>
      <protection/>
    </xf>
    <xf numFmtId="165" fontId="7" fillId="0" borderId="0" xfId="73" applyFont="1" applyBorder="1" applyProtection="1" quotePrefix="1">
      <alignment vertical="center"/>
      <protection/>
    </xf>
    <xf numFmtId="164" fontId="7" fillId="0" borderId="14" xfId="52" applyFont="1" applyBorder="1" applyProtection="1">
      <alignment vertical="center"/>
      <protection locked="0"/>
    </xf>
    <xf numFmtId="166" fontId="9" fillId="0" borderId="14" xfId="50" applyFont="1" applyBorder="1" applyProtection="1">
      <alignment vertical="center"/>
      <protection/>
    </xf>
    <xf numFmtId="169" fontId="7" fillId="0" borderId="0" xfId="52" applyNumberFormat="1" applyFont="1" applyBorder="1" applyAlignment="1" applyProtection="1">
      <alignment horizontal="right" vertical="center"/>
      <protection/>
    </xf>
    <xf numFmtId="166" fontId="9" fillId="0" borderId="0" xfId="50" applyFont="1" applyBorder="1" applyProtection="1">
      <alignment vertical="center"/>
      <protection/>
    </xf>
    <xf numFmtId="164" fontId="4" fillId="0" borderId="0" xfId="52" applyFont="1" applyAlignment="1" applyProtection="1">
      <alignment horizontal="centerContinuous" vertical="center"/>
      <protection/>
    </xf>
    <xf numFmtId="164" fontId="2" fillId="0" borderId="0" xfId="52" applyAlignment="1" applyProtection="1">
      <alignment horizontal="centerContinuous" vertical="center"/>
      <protection/>
    </xf>
    <xf numFmtId="164" fontId="7" fillId="0" borderId="0" xfId="52" applyFont="1" applyAlignment="1" applyProtection="1">
      <alignment horizontal="centerContinuous" vertical="center"/>
      <protection/>
    </xf>
    <xf numFmtId="165" fontId="2" fillId="0" borderId="0" xfId="73" applyBorder="1" applyProtection="1">
      <alignment vertical="center"/>
      <protection/>
    </xf>
    <xf numFmtId="164" fontId="7" fillId="0" borderId="0" xfId="52" applyFont="1" applyProtection="1">
      <alignment vertical="center"/>
      <protection locked="0"/>
    </xf>
    <xf numFmtId="165" fontId="2" fillId="0" borderId="0" xfId="73" applyFont="1" applyProtection="1" quotePrefix="1">
      <alignment vertical="center"/>
      <protection/>
    </xf>
    <xf numFmtId="164" fontId="2" fillId="0" borderId="15" xfId="52" applyFont="1" applyBorder="1" applyProtection="1">
      <alignment vertical="center"/>
      <protection/>
    </xf>
    <xf numFmtId="164" fontId="2" fillId="0" borderId="0" xfId="52" applyFont="1" applyProtection="1">
      <alignment vertical="center"/>
      <protection locked="0"/>
    </xf>
    <xf numFmtId="164" fontId="7" fillId="0" borderId="0" xfId="52" applyFont="1" applyProtection="1">
      <alignment vertical="center"/>
      <protection/>
    </xf>
    <xf numFmtId="164" fontId="2" fillId="0" borderId="0" xfId="52" applyFont="1" applyAlignment="1" applyProtection="1">
      <alignment horizontal="left" vertical="center"/>
      <protection/>
    </xf>
    <xf numFmtId="164" fontId="2" fillId="0" borderId="0" xfId="52" applyFont="1" applyProtection="1">
      <alignment vertical="center"/>
      <protection locked="0"/>
    </xf>
    <xf numFmtId="165" fontId="7" fillId="0" borderId="0" xfId="73" applyFont="1" applyProtection="1" quotePrefix="1">
      <alignment vertical="center"/>
      <protection/>
    </xf>
    <xf numFmtId="164" fontId="2" fillId="0" borderId="0" xfId="52" applyAlignment="1" applyProtection="1">
      <alignment vertical="center"/>
      <protection/>
    </xf>
    <xf numFmtId="164" fontId="2" fillId="0" borderId="0" xfId="52">
      <alignment vertical="center"/>
      <protection/>
    </xf>
    <xf numFmtId="164" fontId="2" fillId="0" borderId="0" xfId="52" applyAlignment="1" applyProtection="1">
      <alignment horizontal="justify" vertical="top"/>
      <protection/>
    </xf>
    <xf numFmtId="0" fontId="10" fillId="0" borderId="0" xfId="54" applyFont="1" applyProtection="1">
      <alignment/>
      <protection locked="0"/>
    </xf>
    <xf numFmtId="0" fontId="10" fillId="0" borderId="0" xfId="54" applyFont="1">
      <alignment/>
      <protection/>
    </xf>
    <xf numFmtId="0" fontId="11" fillId="0" borderId="0" xfId="54" applyFont="1" applyProtection="1">
      <alignment/>
      <protection locked="0"/>
    </xf>
    <xf numFmtId="0" fontId="10" fillId="0" borderId="0" xfId="54" applyFont="1" applyProtection="1">
      <alignment/>
      <protection/>
    </xf>
    <xf numFmtId="164" fontId="2" fillId="0" borderId="13" xfId="54" applyNumberFormat="1" applyFont="1" applyBorder="1" applyProtection="1">
      <alignment/>
      <protection locked="0"/>
    </xf>
    <xf numFmtId="164" fontId="2" fillId="0" borderId="13" xfId="54" applyNumberFormat="1" applyFont="1" applyBorder="1" applyProtection="1">
      <alignment/>
      <protection/>
    </xf>
    <xf numFmtId="0" fontId="10" fillId="0" borderId="0" xfId="54" applyFont="1" applyAlignment="1" applyProtection="1">
      <alignment horizontal="left" vertical="center"/>
      <protection/>
    </xf>
    <xf numFmtId="0" fontId="2" fillId="0" borderId="0" xfId="54" applyFont="1" applyAlignment="1" applyProtection="1">
      <alignment horizontal="left" vertical="center"/>
      <protection/>
    </xf>
    <xf numFmtId="0" fontId="10" fillId="0" borderId="0" xfId="54" applyFont="1" applyAlignment="1" applyProtection="1">
      <alignment horizontal="centerContinuous" vertical="center"/>
      <protection/>
    </xf>
    <xf numFmtId="164" fontId="7" fillId="0" borderId="0" xfId="54" applyNumberFormat="1" applyFont="1" applyBorder="1" applyProtection="1">
      <alignment/>
      <protection/>
    </xf>
    <xf numFmtId="164" fontId="7" fillId="0" borderId="13" xfId="54" applyNumberFormat="1" applyFont="1" applyBorder="1" applyProtection="1">
      <alignment/>
      <protection/>
    </xf>
    <xf numFmtId="0" fontId="2" fillId="0" borderId="15" xfId="54" applyFont="1" applyBorder="1" applyAlignment="1" applyProtection="1">
      <alignment horizontal="center" vertical="center"/>
      <protection/>
    </xf>
    <xf numFmtId="0" fontId="2" fillId="0" borderId="0" xfId="54" applyFont="1" applyAlignment="1" applyProtection="1">
      <alignment horizontal="center" vertical="center"/>
      <protection/>
    </xf>
    <xf numFmtId="0" fontId="2" fillId="0" borderId="10" xfId="54" applyFont="1" applyBorder="1" applyAlignment="1" applyProtection="1">
      <alignment horizontal="centerContinuous" vertical="center"/>
      <protection/>
    </xf>
    <xf numFmtId="164" fontId="4" fillId="0" borderId="0" xfId="69" applyFont="1" applyAlignment="1" applyProtection="1">
      <alignment horizontal="centerContinuous" vertical="center"/>
      <protection/>
    </xf>
    <xf numFmtId="164" fontId="2" fillId="0" borderId="0" xfId="61" applyFont="1" applyAlignment="1" applyProtection="1">
      <alignment vertical="center"/>
      <protection/>
    </xf>
    <xf numFmtId="164" fontId="2" fillId="0" borderId="0" xfId="61" applyFont="1" applyAlignment="1" applyProtection="1">
      <alignment horizontal="centerContinuous" vertical="center"/>
      <protection/>
    </xf>
    <xf numFmtId="0" fontId="3" fillId="0" borderId="0" xfId="54" applyFont="1" applyAlignment="1" applyProtection="1" quotePrefix="1">
      <alignment horizontal="right" vertical="center"/>
      <protection locked="0"/>
    </xf>
    <xf numFmtId="0" fontId="10" fillId="0" borderId="0" xfId="54" applyProtection="1">
      <alignment/>
      <protection locked="0"/>
    </xf>
    <xf numFmtId="0" fontId="10" fillId="0" borderId="0" xfId="54" applyAlignment="1" applyProtection="1">
      <alignment horizontal="centerContinuous" vertical="center"/>
      <protection/>
    </xf>
    <xf numFmtId="164" fontId="4" fillId="0" borderId="0" xfId="69" applyAlignment="1" applyProtection="1">
      <alignment horizontal="centerContinuous" vertical="center"/>
      <protection/>
    </xf>
    <xf numFmtId="0" fontId="10" fillId="0" borderId="0" xfId="54" applyProtection="1">
      <alignment/>
      <protection/>
    </xf>
    <xf numFmtId="0" fontId="2" fillId="0" borderId="12" xfId="54" applyFont="1" applyBorder="1" applyProtection="1">
      <alignment/>
      <protection/>
    </xf>
    <xf numFmtId="0" fontId="2" fillId="0" borderId="0" xfId="54" applyFont="1" applyProtection="1">
      <alignment/>
      <protection/>
    </xf>
    <xf numFmtId="0" fontId="2" fillId="0" borderId="0" xfId="54" applyFont="1" applyProtection="1">
      <alignment/>
      <protection locked="0"/>
    </xf>
    <xf numFmtId="0" fontId="2" fillId="0" borderId="0" xfId="54" applyFont="1" applyBorder="1" applyAlignment="1" applyProtection="1">
      <alignment horizontal="center" vertical="center" wrapText="1"/>
      <protection/>
    </xf>
    <xf numFmtId="0" fontId="2" fillId="0" borderId="11" xfId="54" applyFont="1" applyBorder="1" applyAlignment="1" applyProtection="1">
      <alignment horizontal="center" vertical="center" wrapText="1"/>
      <protection/>
    </xf>
    <xf numFmtId="0" fontId="2" fillId="0" borderId="10" xfId="54" applyFont="1" applyBorder="1" applyAlignment="1" applyProtection="1">
      <alignment horizontal="center" vertical="center"/>
      <protection/>
    </xf>
    <xf numFmtId="0" fontId="2" fillId="0" borderId="10" xfId="54" applyFont="1" applyBorder="1" applyProtection="1">
      <alignment/>
      <protection/>
    </xf>
    <xf numFmtId="167" fontId="2" fillId="0" borderId="10" xfId="54" applyNumberFormat="1" applyFont="1" applyBorder="1" applyAlignment="1" applyProtection="1">
      <alignment horizontal="center" vertical="center"/>
      <protection/>
    </xf>
    <xf numFmtId="0" fontId="2" fillId="0" borderId="0" xfId="54" applyFont="1" applyBorder="1" applyProtection="1">
      <alignment/>
      <protection/>
    </xf>
    <xf numFmtId="0" fontId="2" fillId="0" borderId="13" xfId="54" applyFont="1" applyBorder="1" applyProtection="1">
      <alignment/>
      <protection/>
    </xf>
    <xf numFmtId="167" fontId="2" fillId="0" borderId="13" xfId="54" applyNumberFormat="1" applyFont="1" applyBorder="1" applyAlignment="1" applyProtection="1">
      <alignment horizontal="center" vertical="center"/>
      <protection/>
    </xf>
    <xf numFmtId="165" fontId="2" fillId="0" borderId="0" xfId="76" applyFont="1" applyAlignment="1" applyProtection="1">
      <alignment horizontal="left" vertical="center"/>
      <protection/>
    </xf>
    <xf numFmtId="0" fontId="2" fillId="0" borderId="0" xfId="76" applyNumberFormat="1" applyFont="1" applyAlignment="1" applyProtection="1">
      <alignment horizontal="left" vertical="center"/>
      <protection/>
    </xf>
    <xf numFmtId="0" fontId="2" fillId="0" borderId="0" xfId="54" applyNumberFormat="1" applyFont="1" applyAlignment="1" applyProtection="1">
      <alignment horizontal="left" vertical="center"/>
      <protection/>
    </xf>
    <xf numFmtId="0" fontId="7" fillId="0" borderId="0" xfId="54" applyFont="1" applyAlignment="1" applyProtection="1">
      <alignment horizontal="right" vertical="center"/>
      <protection/>
    </xf>
    <xf numFmtId="0" fontId="7" fillId="0" borderId="0" xfId="54" applyFont="1" applyBorder="1" applyProtection="1">
      <alignment/>
      <protection/>
    </xf>
    <xf numFmtId="0" fontId="2" fillId="0" borderId="15" xfId="54" applyFont="1" applyBorder="1" applyProtection="1">
      <alignment/>
      <protection/>
    </xf>
    <xf numFmtId="0" fontId="7" fillId="0" borderId="0" xfId="54" applyFont="1" applyProtection="1">
      <alignment/>
      <protection/>
    </xf>
    <xf numFmtId="0" fontId="10" fillId="0" borderId="0" xfId="54" applyAlignment="1" applyProtection="1">
      <alignment vertical="center"/>
      <protection/>
    </xf>
    <xf numFmtId="165" fontId="7" fillId="0" borderId="0" xfId="76" applyFont="1" applyBorder="1" applyProtection="1">
      <alignment vertical="center"/>
      <protection/>
    </xf>
    <xf numFmtId="0" fontId="10" fillId="0" borderId="0" xfId="54" applyBorder="1" applyProtection="1">
      <alignment/>
      <protection/>
    </xf>
    <xf numFmtId="0" fontId="10" fillId="0" borderId="0" xfId="54">
      <alignment/>
      <protection/>
    </xf>
    <xf numFmtId="0" fontId="10" fillId="0" borderId="0" xfId="54" applyAlignment="1" applyProtection="1">
      <alignment horizontal="justify" vertical="top" wrapText="1"/>
      <protection/>
    </xf>
    <xf numFmtId="0" fontId="10" fillId="0" borderId="0" xfId="54" applyAlignment="1" applyProtection="1">
      <alignment vertical="center"/>
      <protection locked="0"/>
    </xf>
    <xf numFmtId="0" fontId="10" fillId="0" borderId="0" xfId="54" applyAlignment="1" applyProtection="1">
      <alignment horizontal="justify" vertical="top"/>
      <protection/>
    </xf>
    <xf numFmtId="0" fontId="10" fillId="0" borderId="0" xfId="54" applyFont="1" applyAlignment="1" applyProtection="1" quotePrefix="1">
      <alignment horizontal="right" vertical="center"/>
      <protection locked="0"/>
    </xf>
    <xf numFmtId="0" fontId="10" fillId="0" borderId="0" xfId="54" applyAlignment="1" applyProtection="1">
      <alignment horizontal="centerContinuous" vertical="center"/>
      <protection locked="0"/>
    </xf>
    <xf numFmtId="0" fontId="2" fillId="0" borderId="0" xfId="54" applyFont="1" applyBorder="1" applyAlignment="1" applyProtection="1">
      <alignment horizontal="centerContinuous" vertical="center"/>
      <protection locked="0"/>
    </xf>
    <xf numFmtId="0" fontId="2" fillId="0" borderId="0" xfId="54" applyFont="1">
      <alignment/>
      <protection/>
    </xf>
    <xf numFmtId="0" fontId="13" fillId="0" borderId="0" xfId="54" applyFont="1" applyBorder="1" applyAlignment="1" applyProtection="1">
      <alignment horizontal="center" vertical="center" wrapText="1"/>
      <protection locked="0"/>
    </xf>
    <xf numFmtId="0" fontId="2" fillId="0" borderId="0" xfId="54" applyFont="1" applyBorder="1" applyAlignment="1">
      <alignment horizontal="center" vertical="center" wrapText="1"/>
      <protection/>
    </xf>
    <xf numFmtId="0" fontId="2" fillId="0" borderId="0" xfId="54" applyFont="1" applyBorder="1" applyProtection="1">
      <alignment/>
      <protection locked="0"/>
    </xf>
    <xf numFmtId="165" fontId="2" fillId="0" borderId="0" xfId="76" applyFont="1" applyProtection="1">
      <alignment vertical="center"/>
      <protection/>
    </xf>
    <xf numFmtId="0" fontId="2" fillId="0" borderId="0" xfId="54" applyFont="1" applyAlignment="1" applyProtection="1">
      <alignment horizontal="left" vertical="center" indent="1"/>
      <protection/>
    </xf>
    <xf numFmtId="0" fontId="2" fillId="0" borderId="0" xfId="76" applyNumberFormat="1" applyFont="1" applyAlignment="1" applyProtection="1">
      <alignment horizontal="left" vertical="center" indent="1"/>
      <protection/>
    </xf>
    <xf numFmtId="165" fontId="2" fillId="0" borderId="15" xfId="76" applyFont="1" applyBorder="1" applyProtection="1">
      <alignment vertical="center"/>
      <protection/>
    </xf>
    <xf numFmtId="164" fontId="2" fillId="0" borderId="0" xfId="54" applyNumberFormat="1" applyFont="1" applyProtection="1">
      <alignment/>
      <protection/>
    </xf>
    <xf numFmtId="165" fontId="2" fillId="0" borderId="0" xfId="76" applyFont="1" applyBorder="1" applyProtection="1">
      <alignment vertical="center"/>
      <protection/>
    </xf>
    <xf numFmtId="165" fontId="2" fillId="0" borderId="0" xfId="76" applyFont="1" applyAlignment="1" applyProtection="1">
      <alignment horizontal="left" vertical="center" indent="2"/>
      <protection/>
    </xf>
    <xf numFmtId="0" fontId="10" fillId="0" borderId="0" xfId="54" applyBorder="1" applyProtection="1">
      <alignment/>
      <protection locked="0"/>
    </xf>
    <xf numFmtId="164" fontId="3" fillId="0" borderId="0" xfId="52" applyFont="1" applyAlignment="1" applyProtection="1" quotePrefix="1">
      <alignment horizontal="left" vertical="center"/>
      <protection locked="0"/>
    </xf>
    <xf numFmtId="164" fontId="2" fillId="0" borderId="0" xfId="52" applyAlignment="1" applyProtection="1">
      <alignment horizontal="left" vertical="center"/>
      <protection locked="0"/>
    </xf>
    <xf numFmtId="164" fontId="4" fillId="0" borderId="0" xfId="69" applyFont="1" applyAlignment="1" applyProtection="1">
      <alignment horizontal="centerContinuous" vertical="center"/>
      <protection locked="0"/>
    </xf>
    <xf numFmtId="164" fontId="2" fillId="0" borderId="0" xfId="52" applyAlignment="1">
      <alignment horizontal="center" wrapText="1"/>
      <protection/>
    </xf>
    <xf numFmtId="164" fontId="4" fillId="0" borderId="0" xfId="52" applyFont="1" applyAlignment="1" applyProtection="1">
      <alignment horizontal="center" wrapText="1"/>
      <protection/>
    </xf>
    <xf numFmtId="164" fontId="4" fillId="0" borderId="0" xfId="52" applyFont="1" applyAlignment="1" applyProtection="1">
      <alignment horizontal="center" vertical="top" wrapText="1"/>
      <protection/>
    </xf>
    <xf numFmtId="164" fontId="4" fillId="0" borderId="16" xfId="52" applyFont="1" applyBorder="1" applyAlignment="1" applyProtection="1">
      <alignment horizontal="center" vertical="top" wrapText="1"/>
      <protection/>
    </xf>
    <xf numFmtId="164" fontId="4" fillId="0" borderId="0" xfId="52" applyFont="1" applyBorder="1" applyAlignment="1" applyProtection="1">
      <alignment horizontal="center" vertical="top" wrapText="1"/>
      <protection/>
    </xf>
    <xf numFmtId="164" fontId="2" fillId="0" borderId="0" xfId="52" applyBorder="1" applyProtection="1">
      <alignment vertical="center"/>
      <protection locked="0"/>
    </xf>
    <xf numFmtId="164" fontId="13" fillId="0" borderId="0" xfId="52" applyFont="1" applyBorder="1" applyAlignment="1" applyProtection="1">
      <alignment horizontal="center" vertical="center"/>
      <protection/>
    </xf>
    <xf numFmtId="164" fontId="13" fillId="0" borderId="0" xfId="52" applyFont="1" applyBorder="1" applyAlignment="1" applyProtection="1">
      <alignment horizontal="center" vertical="center"/>
      <protection locked="0"/>
    </xf>
    <xf numFmtId="164" fontId="2" fillId="0" borderId="10" xfId="52" applyBorder="1" applyAlignment="1" applyProtection="1">
      <alignment horizontal="centerContinuous" vertical="center"/>
      <protection/>
    </xf>
    <xf numFmtId="164" fontId="2" fillId="0" borderId="17" xfId="52" applyBorder="1" applyAlignment="1" applyProtection="1">
      <alignment horizontal="centerContinuous" vertical="center"/>
      <protection/>
    </xf>
    <xf numFmtId="164" fontId="2" fillId="0" borderId="12" xfId="52" applyFont="1" applyBorder="1" applyAlignment="1" applyProtection="1">
      <alignment horizontal="centerContinuous" vertical="center"/>
      <protection/>
    </xf>
    <xf numFmtId="164" fontId="2" fillId="0" borderId="0" xfId="52" applyBorder="1" applyAlignment="1" applyProtection="1">
      <alignment horizontal="center" vertical="center"/>
      <protection locked="0"/>
    </xf>
    <xf numFmtId="164" fontId="2" fillId="0" borderId="10" xfId="52" applyBorder="1" applyProtection="1">
      <alignment vertical="center"/>
      <protection/>
    </xf>
    <xf numFmtId="164" fontId="2" fillId="0" borderId="17" xfId="52" applyBorder="1" applyProtection="1">
      <alignment vertical="center"/>
      <protection/>
    </xf>
    <xf numFmtId="165" fontId="2" fillId="0" borderId="0" xfId="76" applyNumberFormat="1" applyFont="1" applyAlignment="1" applyProtection="1">
      <alignment horizontal="left" vertical="center"/>
      <protection/>
    </xf>
    <xf numFmtId="0" fontId="2" fillId="0" borderId="0" xfId="52" applyNumberFormat="1" applyBorder="1" applyProtection="1">
      <alignment vertical="center"/>
      <protection/>
    </xf>
    <xf numFmtId="175" fontId="2" fillId="0" borderId="0" xfId="52" applyNumberFormat="1" applyBorder="1" applyAlignment="1" applyProtection="1">
      <alignment vertical="center"/>
      <protection locked="0"/>
    </xf>
    <xf numFmtId="175" fontId="2" fillId="0" borderId="13" xfId="52" applyNumberFormat="1" applyBorder="1" applyAlignment="1" applyProtection="1">
      <alignment vertical="center"/>
      <protection/>
    </xf>
    <xf numFmtId="175" fontId="2" fillId="0" borderId="0" xfId="52" applyNumberFormat="1" applyBorder="1" applyAlignment="1" applyProtection="1">
      <alignment vertical="center"/>
      <protection/>
    </xf>
    <xf numFmtId="164" fontId="7" fillId="0" borderId="0" xfId="52" applyFont="1" applyAlignment="1" applyProtection="1" quotePrefix="1">
      <alignment horizontal="right" vertical="center"/>
      <protection/>
    </xf>
    <xf numFmtId="175" fontId="7" fillId="0" borderId="0" xfId="52" applyNumberFormat="1" applyFont="1" applyBorder="1" applyAlignment="1" applyProtection="1">
      <alignment vertical="center"/>
      <protection locked="0"/>
    </xf>
    <xf numFmtId="176" fontId="7" fillId="0" borderId="0" xfId="52" applyNumberFormat="1" applyFont="1" applyBorder="1" applyProtection="1">
      <alignment vertical="center"/>
      <protection locked="0"/>
    </xf>
    <xf numFmtId="165" fontId="2" fillId="0" borderId="0" xfId="76" applyAlignment="1" applyProtection="1">
      <alignment horizontal="left" vertical="center"/>
      <protection/>
    </xf>
    <xf numFmtId="177" fontId="2" fillId="0" borderId="13" xfId="52" applyNumberFormat="1" applyBorder="1" applyAlignment="1" applyProtection="1">
      <alignment vertical="center"/>
      <protection locked="0"/>
    </xf>
    <xf numFmtId="165" fontId="2" fillId="0" borderId="0" xfId="76" applyAlignment="1" applyProtection="1">
      <alignment horizontal="centerContinuous" vertical="center"/>
      <protection/>
    </xf>
    <xf numFmtId="164" fontId="2" fillId="0" borderId="0" xfId="52" applyAlignment="1" applyProtection="1">
      <alignment horizontal="left" vertical="center"/>
      <protection/>
    </xf>
    <xf numFmtId="176" fontId="2" fillId="0" borderId="14" xfId="52" applyNumberFormat="1" applyBorder="1" applyAlignment="1" applyProtection="1">
      <alignment vertical="center"/>
      <protection/>
    </xf>
    <xf numFmtId="176" fontId="2" fillId="0" borderId="13" xfId="52" applyNumberFormat="1" applyBorder="1" applyAlignment="1" applyProtection="1">
      <alignment vertical="center"/>
      <protection/>
    </xf>
    <xf numFmtId="176" fontId="2" fillId="0" borderId="0" xfId="52" applyNumberFormat="1" applyBorder="1" applyAlignment="1" applyProtection="1">
      <alignment vertical="center"/>
      <protection/>
    </xf>
    <xf numFmtId="164" fontId="2" fillId="0" borderId="0" xfId="52" applyAlignment="1" applyProtection="1" quotePrefix="1">
      <alignment horizontal="right" vertical="center"/>
      <protection/>
    </xf>
    <xf numFmtId="175" fontId="2" fillId="0" borderId="0" xfId="52" applyNumberFormat="1" applyFont="1" applyBorder="1" applyAlignment="1" applyProtection="1">
      <alignment vertical="center"/>
      <protection/>
    </xf>
    <xf numFmtId="0" fontId="2" fillId="0" borderId="0" xfId="52" applyNumberFormat="1" applyFont="1" applyAlignment="1" applyProtection="1">
      <alignment horizontal="justify" vertical="top" wrapText="1"/>
      <protection/>
    </xf>
    <xf numFmtId="164" fontId="2" fillId="0" borderId="0" xfId="52" applyFont="1" applyBorder="1" applyProtection="1">
      <alignment vertical="center"/>
      <protection locked="0"/>
    </xf>
    <xf numFmtId="0" fontId="4" fillId="0" borderId="0" xfId="69" applyNumberFormat="1" applyFont="1" applyAlignment="1" applyProtection="1">
      <alignment horizontal="centerContinuous" vertical="center"/>
      <protection/>
    </xf>
    <xf numFmtId="0" fontId="4" fillId="0" borderId="0" xfId="69" applyNumberFormat="1" applyAlignment="1" applyProtection="1">
      <alignment horizontal="centerContinuous" vertical="center"/>
      <protection/>
    </xf>
    <xf numFmtId="0" fontId="2" fillId="0" borderId="0" xfId="52" applyNumberFormat="1" applyAlignment="1" applyProtection="1">
      <alignment horizontal="centerContinuous" vertical="center"/>
      <protection/>
    </xf>
    <xf numFmtId="0" fontId="10" fillId="0" borderId="0" xfId="52" applyNumberFormat="1" applyFont="1" applyAlignment="1" applyProtection="1">
      <alignment horizontal="centerContinuous" vertical="center"/>
      <protection/>
    </xf>
    <xf numFmtId="164" fontId="2" fillId="0" borderId="13" xfId="52" applyBorder="1" applyAlignment="1" applyProtection="1">
      <alignment horizontal="center" vertical="center"/>
      <protection/>
    </xf>
    <xf numFmtId="164" fontId="7" fillId="0" borderId="0" xfId="52" applyFont="1" applyBorder="1" applyAlignment="1" applyProtection="1">
      <alignment horizontal="centerContinuous" vertical="center"/>
      <protection/>
    </xf>
    <xf numFmtId="177" fontId="2" fillId="0" borderId="13" xfId="52" applyNumberFormat="1" applyBorder="1" applyAlignment="1" applyProtection="1">
      <alignment vertical="center"/>
      <protection/>
    </xf>
    <xf numFmtId="165" fontId="2" fillId="0" borderId="0" xfId="76" applyBorder="1" applyAlignment="1" applyProtection="1">
      <alignment horizontal="centerContinuous" vertical="center"/>
      <protection/>
    </xf>
    <xf numFmtId="177" fontId="2" fillId="0" borderId="13" xfId="52" applyNumberFormat="1" applyBorder="1" applyProtection="1">
      <alignment vertical="center"/>
      <protection/>
    </xf>
    <xf numFmtId="164" fontId="7" fillId="0" borderId="0" xfId="52" applyFont="1" applyBorder="1" applyAlignment="1" applyProtection="1">
      <alignment horizontal="right" vertical="center"/>
      <protection/>
    </xf>
    <xf numFmtId="177" fontId="7" fillId="0" borderId="13" xfId="52" applyNumberFormat="1" applyFont="1" applyBorder="1" applyProtection="1">
      <alignment vertical="center"/>
      <protection/>
    </xf>
    <xf numFmtId="165" fontId="2" fillId="0" borderId="0" xfId="76" applyProtection="1">
      <alignment vertical="center"/>
      <protection/>
    </xf>
    <xf numFmtId="164" fontId="2" fillId="0" borderId="0" xfId="52" applyBorder="1" applyAlignment="1" applyProtection="1">
      <alignment horizontal="right" vertical="center"/>
      <protection/>
    </xf>
    <xf numFmtId="176" fontId="2" fillId="0" borderId="13" xfId="52" applyNumberFormat="1" applyFont="1" applyBorder="1" applyAlignment="1" applyProtection="1">
      <alignment vertical="center"/>
      <protection locked="0"/>
    </xf>
    <xf numFmtId="176" fontId="2" fillId="0" borderId="13" xfId="52" applyNumberFormat="1" applyBorder="1" applyAlignment="1" applyProtection="1">
      <alignment vertical="center"/>
      <protection locked="0"/>
    </xf>
    <xf numFmtId="49" fontId="7" fillId="0" borderId="0" xfId="76" applyNumberFormat="1" applyFont="1" applyAlignment="1" applyProtection="1">
      <alignment horizontal="right" vertical="center"/>
      <protection/>
    </xf>
    <xf numFmtId="165" fontId="7" fillId="0" borderId="0" xfId="76" applyFont="1" applyProtection="1">
      <alignment vertical="center"/>
      <protection/>
    </xf>
    <xf numFmtId="177" fontId="7" fillId="0" borderId="13" xfId="52" applyNumberFormat="1" applyFont="1" applyBorder="1" applyAlignment="1" applyProtection="1">
      <alignment vertical="center"/>
      <protection/>
    </xf>
    <xf numFmtId="176" fontId="7" fillId="0" borderId="13" xfId="52" applyNumberFormat="1" applyFont="1" applyBorder="1" applyAlignment="1" applyProtection="1">
      <alignment vertical="center"/>
      <protection locked="0"/>
    </xf>
    <xf numFmtId="164" fontId="56" fillId="0" borderId="0" xfId="52" applyFont="1" applyProtection="1">
      <alignment vertical="center"/>
      <protection locked="0"/>
    </xf>
    <xf numFmtId="164" fontId="56" fillId="0" borderId="0" xfId="52" applyFont="1" applyBorder="1">
      <alignment vertical="center"/>
      <protection/>
    </xf>
    <xf numFmtId="164" fontId="56" fillId="0" borderId="12" xfId="52" applyFont="1" applyBorder="1" applyProtection="1">
      <alignment vertical="center"/>
      <protection locked="0"/>
    </xf>
    <xf numFmtId="0" fontId="4" fillId="0" borderId="0" xfId="54" applyFont="1" applyAlignment="1" applyProtection="1">
      <alignment horizontal="centerContinuous" vertical="center"/>
      <protection/>
    </xf>
    <xf numFmtId="0" fontId="2" fillId="0" borderId="0" xfId="54" applyFont="1" applyAlignment="1" applyProtection="1">
      <alignment horizontal="centerContinuous" vertical="center"/>
      <protection/>
    </xf>
    <xf numFmtId="0" fontId="2" fillId="0" borderId="10" xfId="54" applyFont="1" applyBorder="1" applyAlignment="1" applyProtection="1">
      <alignment horizontal="centerContinuous"/>
      <protection/>
    </xf>
    <xf numFmtId="0" fontId="2" fillId="0" borderId="12" xfId="54" applyFont="1" applyBorder="1" applyAlignment="1" applyProtection="1">
      <alignment horizontal="centerContinuous"/>
      <protection/>
    </xf>
    <xf numFmtId="0" fontId="2" fillId="0" borderId="0" xfId="54" applyFont="1" applyAlignment="1" applyProtection="1">
      <alignment vertical="center"/>
      <protection/>
    </xf>
    <xf numFmtId="0" fontId="2" fillId="0" borderId="0" xfId="54" applyNumberFormat="1" applyFont="1" applyProtection="1">
      <alignment/>
      <protection/>
    </xf>
    <xf numFmtId="179" fontId="7" fillId="0" borderId="14" xfId="54" applyNumberFormat="1" applyFont="1" applyBorder="1" applyProtection="1">
      <alignment/>
      <protection/>
    </xf>
    <xf numFmtId="179" fontId="7" fillId="0" borderId="0" xfId="54" applyNumberFormat="1" applyFont="1" applyProtection="1">
      <alignment/>
      <protection/>
    </xf>
    <xf numFmtId="179" fontId="7" fillId="0" borderId="13" xfId="54" applyNumberFormat="1" applyFont="1" applyBorder="1" applyProtection="1">
      <alignment/>
      <protection/>
    </xf>
    <xf numFmtId="179" fontId="2" fillId="0" borderId="0" xfId="54" applyNumberFormat="1" applyFont="1" applyProtection="1">
      <alignment/>
      <protection/>
    </xf>
    <xf numFmtId="178" fontId="2" fillId="0" borderId="0" xfId="77" applyFont="1" applyProtection="1">
      <alignment vertical="center"/>
      <protection/>
    </xf>
    <xf numFmtId="179" fontId="2" fillId="0" borderId="0" xfId="54" applyNumberFormat="1" applyFont="1" applyBorder="1" applyProtection="1">
      <alignment/>
      <protection/>
    </xf>
    <xf numFmtId="0" fontId="7" fillId="0" borderId="0" xfId="54" applyFont="1" applyAlignment="1" applyProtection="1">
      <alignment horizontal="centerContinuous" vertical="center"/>
      <protection/>
    </xf>
    <xf numFmtId="179" fontId="2" fillId="0" borderId="0" xfId="54" applyNumberFormat="1" applyFont="1" applyAlignment="1" applyProtection="1">
      <alignment horizontal="centerContinuous" vertical="center"/>
      <protection/>
    </xf>
    <xf numFmtId="0" fontId="7" fillId="0" borderId="0" xfId="54" applyFont="1" applyAlignment="1" applyProtection="1">
      <alignment horizontal="left" vertical="center"/>
      <protection/>
    </xf>
    <xf numFmtId="179" fontId="2" fillId="0" borderId="13" xfId="54" applyNumberFormat="1" applyFont="1" applyBorder="1" applyProtection="1">
      <alignment/>
      <protection/>
    </xf>
    <xf numFmtId="179" fontId="2" fillId="0" borderId="13" xfId="54" applyNumberFormat="1" applyFont="1" applyBorder="1" applyProtection="1">
      <alignment/>
      <protection locked="0"/>
    </xf>
    <xf numFmtId="178" fontId="2" fillId="0" borderId="0" xfId="77" applyFont="1" applyAlignment="1" applyProtection="1">
      <alignment horizontal="centerContinuous" vertical="center"/>
      <protection/>
    </xf>
    <xf numFmtId="179" fontId="2" fillId="0" borderId="14" xfId="54" applyNumberFormat="1" applyFont="1" applyBorder="1" applyProtection="1">
      <alignment/>
      <protection/>
    </xf>
    <xf numFmtId="179" fontId="2" fillId="0" borderId="14" xfId="54" applyNumberFormat="1" applyFont="1" applyBorder="1" applyAlignment="1" applyProtection="1">
      <alignment vertical="center"/>
      <protection/>
    </xf>
    <xf numFmtId="179" fontId="2" fillId="0" borderId="14" xfId="54" applyNumberFormat="1" applyFont="1" applyBorder="1" applyAlignment="1" applyProtection="1">
      <alignment/>
      <protection/>
    </xf>
    <xf numFmtId="179" fontId="2" fillId="0" borderId="13" xfId="54" applyNumberFormat="1" applyFont="1" applyBorder="1" applyAlignment="1" applyProtection="1">
      <alignment vertical="center"/>
      <protection/>
    </xf>
    <xf numFmtId="178" fontId="7" fillId="0" borderId="0" xfId="77" applyFont="1" applyAlignment="1" applyProtection="1">
      <alignment horizontal="centerContinuous" vertical="center"/>
      <protection/>
    </xf>
    <xf numFmtId="178" fontId="2" fillId="0" borderId="0" xfId="77" applyFont="1" applyBorder="1" applyAlignment="1" applyProtection="1">
      <alignment horizontal="centerContinuous" vertical="center"/>
      <protection/>
    </xf>
    <xf numFmtId="178" fontId="7" fillId="0" borderId="0" xfId="77" applyFont="1" applyBorder="1" applyProtection="1">
      <alignment vertical="center"/>
      <protection/>
    </xf>
    <xf numFmtId="0" fontId="3" fillId="0" borderId="0" xfId="54" applyFont="1" applyProtection="1" quotePrefix="1">
      <alignment/>
      <protection/>
    </xf>
    <xf numFmtId="0" fontId="2" fillId="0" borderId="0" xfId="54" applyFont="1" applyProtection="1">
      <alignment/>
      <protection/>
    </xf>
    <xf numFmtId="164" fontId="4" fillId="0" borderId="0" xfId="68" applyFont="1" applyAlignment="1" applyProtection="1">
      <alignment horizontal="center" vertical="center"/>
      <protection/>
    </xf>
    <xf numFmtId="0" fontId="10" fillId="0" borderId="0" xfId="54" applyFont="1" applyAlignment="1" applyProtection="1">
      <alignment horizontal="centerContinuous" vertical="center"/>
      <protection/>
    </xf>
    <xf numFmtId="0" fontId="10" fillId="0" borderId="0" xfId="54" applyFont="1" applyProtection="1">
      <alignment/>
      <protection/>
    </xf>
    <xf numFmtId="0" fontId="10" fillId="0" borderId="0" xfId="54" applyFont="1" applyProtection="1">
      <alignment/>
      <protection locked="0"/>
    </xf>
    <xf numFmtId="0" fontId="2" fillId="0" borderId="10" xfId="54" applyFont="1" applyBorder="1" applyAlignment="1" applyProtection="1">
      <alignment horizontal="center" vertical="center" wrapText="1"/>
      <protection/>
    </xf>
    <xf numFmtId="0" fontId="2" fillId="0" borderId="11" xfId="54" applyFont="1" applyBorder="1" applyAlignment="1" applyProtection="1">
      <alignment horizontal="centerContinuous" vertical="center"/>
      <protection/>
    </xf>
    <xf numFmtId="0" fontId="2" fillId="0" borderId="18" xfId="54" applyFont="1" applyBorder="1" applyAlignment="1" applyProtection="1">
      <alignment horizontal="centerContinuous" vertical="center"/>
      <protection/>
    </xf>
    <xf numFmtId="0" fontId="10" fillId="0" borderId="0" xfId="54" applyBorder="1" applyAlignment="1" applyProtection="1">
      <alignment horizontal="center" vertical="center" wrapText="1"/>
      <protection/>
    </xf>
    <xf numFmtId="0" fontId="2" fillId="0" borderId="17" xfId="54" applyFont="1" applyBorder="1" applyAlignment="1" applyProtection="1">
      <alignment horizontal="center" vertical="center" wrapText="1"/>
      <protection/>
    </xf>
    <xf numFmtId="0" fontId="2" fillId="0" borderId="12" xfId="54" applyFont="1" applyBorder="1" applyProtection="1">
      <alignment/>
      <protection/>
    </xf>
    <xf numFmtId="0" fontId="2" fillId="0" borderId="10" xfId="54" applyFont="1" applyBorder="1" applyProtection="1">
      <alignment/>
      <protection/>
    </xf>
    <xf numFmtId="165" fontId="2" fillId="0" borderId="0" xfId="73" applyFont="1" applyBorder="1" applyAlignment="1" applyProtection="1">
      <alignment horizontal="left" vertical="center"/>
      <protection/>
    </xf>
    <xf numFmtId="0" fontId="2" fillId="0" borderId="13" xfId="54" applyFont="1" applyBorder="1" applyProtection="1">
      <alignment/>
      <protection/>
    </xf>
    <xf numFmtId="164" fontId="2" fillId="0" borderId="13" xfId="54" applyNumberFormat="1" applyFont="1" applyBorder="1" applyProtection="1">
      <alignment/>
      <protection/>
    </xf>
    <xf numFmtId="164" fontId="2" fillId="0" borderId="13" xfId="54" applyNumberFormat="1" applyFont="1" applyBorder="1" applyProtection="1">
      <alignment/>
      <protection locked="0"/>
    </xf>
    <xf numFmtId="0" fontId="2" fillId="0" borderId="13" xfId="54" applyFont="1" applyBorder="1" applyAlignment="1" applyProtection="1">
      <alignment/>
      <protection/>
    </xf>
    <xf numFmtId="0" fontId="2" fillId="0" borderId="0" xfId="54" applyFont="1" applyBorder="1" applyProtection="1">
      <alignment/>
      <protection/>
    </xf>
    <xf numFmtId="0" fontId="2" fillId="0" borderId="13" xfId="54" applyFont="1" applyBorder="1" applyAlignment="1" applyProtection="1">
      <alignment horizontal="centerContinuous" vertical="center"/>
      <protection/>
    </xf>
    <xf numFmtId="0" fontId="10" fillId="0" borderId="0" xfId="54" applyBorder="1" applyAlignment="1" applyProtection="1">
      <alignment horizontal="centerContinuous" vertical="center"/>
      <protection/>
    </xf>
    <xf numFmtId="0" fontId="2" fillId="0" borderId="0" xfId="54" applyFont="1" applyBorder="1" applyAlignment="1" applyProtection="1">
      <alignment horizontal="left" vertical="center"/>
      <protection/>
    </xf>
    <xf numFmtId="165" fontId="2" fillId="0" borderId="0" xfId="73" applyFont="1" applyBorder="1" applyAlignment="1" applyProtection="1">
      <alignment horizontal="left" vertical="center" indent="1"/>
      <protection/>
    </xf>
    <xf numFmtId="0" fontId="2" fillId="0" borderId="0" xfId="54" applyFont="1" applyBorder="1" applyAlignment="1" applyProtection="1">
      <alignment horizontal="left" vertical="center" indent="1"/>
      <protection/>
    </xf>
    <xf numFmtId="165" fontId="2" fillId="0" borderId="0" xfId="73" applyFont="1" applyBorder="1" applyAlignment="1" applyProtection="1">
      <alignment horizontal="left" vertical="center" indent="2"/>
      <protection/>
    </xf>
    <xf numFmtId="49" fontId="7" fillId="0" borderId="0" xfId="54" applyNumberFormat="1" applyFont="1" applyAlignment="1" applyProtection="1">
      <alignment horizontal="right" vertical="center"/>
      <protection/>
    </xf>
    <xf numFmtId="0" fontId="7" fillId="0" borderId="0" xfId="54" applyFont="1" applyProtection="1">
      <alignment/>
      <protection/>
    </xf>
    <xf numFmtId="0" fontId="7" fillId="0" borderId="0" xfId="54" applyFont="1" applyBorder="1" applyProtection="1">
      <alignment/>
      <protection/>
    </xf>
    <xf numFmtId="0" fontId="7" fillId="0" borderId="0" xfId="54" applyFont="1" applyAlignment="1" applyProtection="1">
      <alignment horizontal="right" vertical="center"/>
      <protection/>
    </xf>
    <xf numFmtId="0" fontId="7" fillId="0" borderId="13" xfId="54" applyFont="1" applyBorder="1" applyProtection="1">
      <alignment/>
      <protection/>
    </xf>
    <xf numFmtId="49" fontId="2" fillId="0" borderId="0" xfId="54" applyNumberFormat="1" applyFont="1" applyAlignment="1" applyProtection="1">
      <alignment horizontal="right" vertical="center"/>
      <protection/>
    </xf>
    <xf numFmtId="0" fontId="2" fillId="0" borderId="0" xfId="54" applyFont="1" applyAlignment="1" applyProtection="1">
      <alignment horizontal="right" vertical="center"/>
      <protection/>
    </xf>
    <xf numFmtId="0" fontId="2" fillId="0" borderId="0" xfId="54" applyFont="1" applyAlignment="1" applyProtection="1">
      <alignment vertical="center"/>
      <protection/>
    </xf>
    <xf numFmtId="165" fontId="7" fillId="0" borderId="0" xfId="73" applyFont="1" applyBorder="1" applyProtection="1">
      <alignment vertical="center"/>
      <protection/>
    </xf>
    <xf numFmtId="0" fontId="10" fillId="0" borderId="0" xfId="54" applyAlignment="1" applyProtection="1">
      <alignment horizontal="justify" vertical="center" wrapText="1"/>
      <protection/>
    </xf>
    <xf numFmtId="0" fontId="2" fillId="0" borderId="0" xfId="54" applyFont="1" applyProtection="1">
      <alignment/>
      <protection locked="0"/>
    </xf>
    <xf numFmtId="0" fontId="3" fillId="0" borderId="0" xfId="54" applyFont="1" applyAlignment="1" applyProtection="1" quotePrefix="1">
      <alignment horizontal="right" vertical="center"/>
      <protection/>
    </xf>
    <xf numFmtId="0" fontId="10" fillId="0" borderId="0" xfId="54" applyFont="1" applyAlignment="1" applyProtection="1">
      <alignment horizontal="centerContinuous" vertical="center"/>
      <protection locked="0"/>
    </xf>
    <xf numFmtId="164" fontId="4" fillId="0" borderId="0" xfId="68" applyFont="1" applyAlignment="1" applyProtection="1">
      <alignment horizontal="centerContinuous" vertical="center"/>
      <protection/>
    </xf>
    <xf numFmtId="0" fontId="2" fillId="0" borderId="10" xfId="54" applyFont="1" applyBorder="1" applyAlignment="1" applyProtection="1">
      <alignment horizontal="center" vertical="center"/>
      <protection/>
    </xf>
    <xf numFmtId="0" fontId="2" fillId="0" borderId="0" xfId="54" applyFont="1" applyBorder="1" applyProtection="1">
      <alignment/>
      <protection locked="0"/>
    </xf>
    <xf numFmtId="0" fontId="2" fillId="0" borderId="0" xfId="54" applyFont="1" applyBorder="1" applyAlignment="1" applyProtection="1">
      <alignment horizontal="center" vertical="center"/>
      <protection locked="0"/>
    </xf>
    <xf numFmtId="0" fontId="2" fillId="0" borderId="12" xfId="54" applyNumberFormat="1" applyFont="1" applyBorder="1" applyProtection="1">
      <alignment/>
      <protection/>
    </xf>
    <xf numFmtId="0" fontId="2" fillId="0" borderId="10" xfId="54" applyNumberFormat="1" applyFont="1" applyBorder="1" applyProtection="1">
      <alignment/>
      <protection/>
    </xf>
    <xf numFmtId="0" fontId="2" fillId="0" borderId="0" xfId="54" applyNumberFormat="1" applyFont="1" applyBorder="1" applyProtection="1">
      <alignment/>
      <protection/>
    </xf>
    <xf numFmtId="0" fontId="2" fillId="0" borderId="13" xfId="54" applyNumberFormat="1" applyFont="1" applyBorder="1" applyProtection="1">
      <alignment/>
      <protection/>
    </xf>
    <xf numFmtId="0" fontId="2" fillId="0" borderId="15" xfId="54" applyFont="1" applyBorder="1" applyProtection="1">
      <alignment/>
      <protection/>
    </xf>
    <xf numFmtId="0" fontId="2" fillId="0" borderId="14" xfId="54" applyFont="1" applyBorder="1" applyProtection="1">
      <alignment/>
      <protection/>
    </xf>
    <xf numFmtId="165" fontId="2" fillId="0" borderId="0" xfId="54" applyNumberFormat="1" applyFont="1" applyAlignment="1" applyProtection="1">
      <alignment horizontal="centerContinuous" vertical="center"/>
      <protection/>
    </xf>
    <xf numFmtId="0" fontId="15" fillId="0" borderId="0" xfId="54" applyNumberFormat="1" applyFont="1" applyAlignment="1" applyProtection="1">
      <alignment horizontal="left" vertical="center"/>
      <protection/>
    </xf>
    <xf numFmtId="0" fontId="15" fillId="0" borderId="0" xfId="54" applyFont="1" applyAlignment="1" applyProtection="1">
      <alignment horizontal="left" vertical="center"/>
      <protection/>
    </xf>
    <xf numFmtId="165" fontId="15" fillId="0" borderId="0" xfId="73" applyFont="1" applyAlignment="1" applyProtection="1">
      <alignment horizontal="left" vertical="center"/>
      <protection/>
    </xf>
    <xf numFmtId="0" fontId="15" fillId="0" borderId="0" xfId="54" applyFont="1" applyProtection="1">
      <alignment/>
      <protection/>
    </xf>
    <xf numFmtId="0" fontId="15" fillId="0" borderId="0" xfId="54" applyFont="1" applyProtection="1">
      <alignment/>
      <protection/>
    </xf>
    <xf numFmtId="0" fontId="2" fillId="0" borderId="0" xfId="54" applyNumberFormat="1" applyFont="1" applyProtection="1">
      <alignment/>
      <protection/>
    </xf>
    <xf numFmtId="0" fontId="2" fillId="0" borderId="0" xfId="73" applyNumberFormat="1" applyFont="1" applyAlignment="1" applyProtection="1">
      <alignment horizontal="left" vertical="center"/>
      <protection/>
    </xf>
    <xf numFmtId="0" fontId="15" fillId="0" borderId="0" xfId="73" applyNumberFormat="1" applyFont="1" applyAlignment="1" applyProtection="1">
      <alignment horizontal="left" vertical="center"/>
      <protection/>
    </xf>
    <xf numFmtId="165" fontId="15" fillId="0" borderId="0" xfId="54" applyNumberFormat="1" applyFont="1" applyAlignment="1" applyProtection="1">
      <alignment horizontal="left" vertical="center"/>
      <protection/>
    </xf>
    <xf numFmtId="0" fontId="2" fillId="0" borderId="0" xfId="54" applyFont="1" applyAlignment="1" applyProtection="1">
      <alignment horizontal="left" vertical="center"/>
      <protection/>
    </xf>
    <xf numFmtId="0" fontId="2" fillId="0" borderId="0" xfId="54" applyNumberFormat="1" applyFont="1" applyAlignment="1" applyProtection="1">
      <alignment horizontal="left" vertical="center"/>
      <protection/>
    </xf>
    <xf numFmtId="0" fontId="15" fillId="0" borderId="15" xfId="54" applyFont="1" applyBorder="1" applyAlignment="1" applyProtection="1">
      <alignment horizontal="left" vertical="center"/>
      <protection/>
    </xf>
    <xf numFmtId="0" fontId="2" fillId="0" borderId="14" xfId="54" applyFont="1" applyBorder="1" applyProtection="1">
      <alignment/>
      <protection/>
    </xf>
    <xf numFmtId="165" fontId="2" fillId="0" borderId="0" xfId="54" applyNumberFormat="1" applyFont="1" applyAlignment="1" applyProtection="1">
      <alignment horizontal="left" vertical="center" indent="1"/>
      <protection/>
    </xf>
    <xf numFmtId="0" fontId="15" fillId="0" borderId="0" xfId="54" applyFont="1" applyAlignment="1" applyProtection="1">
      <alignment vertical="center"/>
      <protection/>
    </xf>
    <xf numFmtId="0" fontId="15" fillId="0" borderId="0" xfId="54" applyFont="1" applyAlignment="1" applyProtection="1">
      <alignment horizontal="left" vertical="center"/>
      <protection/>
    </xf>
    <xf numFmtId="0" fontId="2" fillId="0" borderId="0" xfId="54" applyFont="1">
      <alignment/>
      <protection/>
    </xf>
    <xf numFmtId="0" fontId="13" fillId="0" borderId="0" xfId="54" applyFont="1" applyProtection="1">
      <alignment/>
      <protection locked="0"/>
    </xf>
    <xf numFmtId="0" fontId="10" fillId="0" borderId="0" xfId="54" applyFont="1" applyAlignment="1" applyProtection="1" quotePrefix="1">
      <alignment horizontal="right" vertical="center"/>
      <protection/>
    </xf>
    <xf numFmtId="0" fontId="2" fillId="0" borderId="0" xfId="73" applyNumberFormat="1" applyFont="1" applyAlignment="1" applyProtection="1">
      <alignment horizontal="left" vertical="center"/>
      <protection/>
    </xf>
    <xf numFmtId="0" fontId="12" fillId="0" borderId="0" xfId="54" applyFont="1" applyBorder="1" applyProtection="1">
      <alignment/>
      <protection/>
    </xf>
    <xf numFmtId="0" fontId="12" fillId="0" borderId="0" xfId="54" applyFont="1" applyProtection="1">
      <alignment/>
      <protection/>
    </xf>
    <xf numFmtId="165" fontId="2" fillId="0" borderId="0" xfId="73" applyFont="1" applyAlignment="1" applyProtection="1">
      <alignment horizontal="left" vertical="center"/>
      <protection/>
    </xf>
    <xf numFmtId="165" fontId="2" fillId="0" borderId="0" xfId="73" applyFont="1" applyAlignment="1" applyProtection="1">
      <alignment horizontal="centerContinuous" vertical="center"/>
      <protection/>
    </xf>
    <xf numFmtId="0" fontId="2" fillId="0" borderId="15" xfId="54" applyFont="1" applyBorder="1" applyAlignment="1" applyProtection="1">
      <alignment horizontal="left" vertical="center"/>
      <protection/>
    </xf>
    <xf numFmtId="165" fontId="2" fillId="0" borderId="0" xfId="73" applyFont="1" applyAlignment="1" applyProtection="1">
      <alignment horizontal="left" vertical="center"/>
      <protection/>
    </xf>
    <xf numFmtId="165" fontId="2" fillId="0" borderId="0" xfId="54" applyNumberFormat="1" applyFont="1" applyAlignment="1" applyProtection="1">
      <alignment horizontal="left" vertical="center"/>
      <protection/>
    </xf>
    <xf numFmtId="0" fontId="2" fillId="0" borderId="15" xfId="54" applyNumberFormat="1" applyFont="1" applyBorder="1" applyProtection="1">
      <alignment/>
      <protection/>
    </xf>
    <xf numFmtId="165" fontId="2" fillId="0" borderId="0" xfId="73" applyFont="1" applyAlignment="1" applyProtection="1">
      <alignment horizontal="center" vertical="center"/>
      <protection/>
    </xf>
    <xf numFmtId="0" fontId="3" fillId="0" borderId="0" xfId="54" applyFont="1" applyAlignment="1" applyProtection="1" quotePrefix="1">
      <alignment horizontal="left" vertical="center"/>
      <protection/>
    </xf>
    <xf numFmtId="0" fontId="10" fillId="0" borderId="0" xfId="54" applyFont="1" applyProtection="1" quotePrefix="1">
      <alignment/>
      <protection/>
    </xf>
    <xf numFmtId="164" fontId="4" fillId="0" borderId="0" xfId="68" applyFont="1" applyAlignment="1" applyProtection="1">
      <alignment horizontal="centerContinuous" vertical="center" wrapText="1"/>
      <protection/>
    </xf>
    <xf numFmtId="0" fontId="2" fillId="0" borderId="10" xfId="54" applyNumberFormat="1" applyFont="1" applyBorder="1" applyAlignment="1" applyProtection="1">
      <alignment horizontal="center" vertical="center"/>
      <protection/>
    </xf>
    <xf numFmtId="164" fontId="16" fillId="0" borderId="0" xfId="68" applyFont="1" applyAlignment="1" applyProtection="1">
      <alignment horizontal="centerContinuous" vertical="center"/>
      <protection/>
    </xf>
    <xf numFmtId="164" fontId="7" fillId="0" borderId="0" xfId="68" applyFont="1" applyAlignment="1" applyProtection="1">
      <alignment horizontal="centerContinuous" vertical="center"/>
      <protection/>
    </xf>
    <xf numFmtId="165" fontId="2" fillId="0" borderId="0" xfId="73" applyFont="1" applyAlignment="1" applyProtection="1">
      <alignment horizontal="centerContinuous" vertical="center"/>
      <protection/>
    </xf>
    <xf numFmtId="165" fontId="2" fillId="0" borderId="0" xfId="73" applyFont="1" applyProtection="1">
      <alignment vertical="center"/>
      <protection/>
    </xf>
    <xf numFmtId="164" fontId="2" fillId="0" borderId="15" xfId="54" applyNumberFormat="1" applyFont="1" applyBorder="1" applyProtection="1">
      <alignment/>
      <protection/>
    </xf>
    <xf numFmtId="164" fontId="2" fillId="0" borderId="0" xfId="54" applyNumberFormat="1" applyFont="1" applyProtection="1">
      <alignment/>
      <protection/>
    </xf>
    <xf numFmtId="0" fontId="2" fillId="0" borderId="0" xfId="54" applyFont="1" applyBorder="1" applyAlignment="1" applyProtection="1">
      <alignment vertical="center"/>
      <protection/>
    </xf>
    <xf numFmtId="0" fontId="2" fillId="0" borderId="0" xfId="54" applyFont="1" applyBorder="1" applyAlignment="1" applyProtection="1">
      <alignment horizontal="centerContinuous" vertical="center"/>
      <protection/>
    </xf>
    <xf numFmtId="164" fontId="7" fillId="0" borderId="13" xfId="54" applyNumberFormat="1" applyFont="1" applyBorder="1" applyAlignment="1" applyProtection="1">
      <alignment vertical="center"/>
      <protection/>
    </xf>
    <xf numFmtId="0" fontId="7" fillId="0" borderId="0" xfId="54" applyFont="1" applyProtection="1">
      <alignment/>
      <protection locked="0"/>
    </xf>
    <xf numFmtId="0" fontId="2" fillId="0" borderId="0" xfId="73" applyNumberFormat="1" applyFont="1" applyAlignment="1" applyProtection="1">
      <alignment horizontal="centerContinuous" vertical="center"/>
      <protection/>
    </xf>
    <xf numFmtId="164" fontId="2" fillId="0" borderId="0" xfId="54" applyNumberFormat="1" applyFont="1" applyAlignment="1" applyProtection="1">
      <alignment horizontal="centerContinuous" vertical="center"/>
      <protection/>
    </xf>
    <xf numFmtId="164" fontId="2" fillId="0" borderId="14" xfId="54" applyNumberFormat="1" applyFont="1" applyBorder="1" applyProtection="1">
      <alignment/>
      <protection/>
    </xf>
    <xf numFmtId="164" fontId="2" fillId="0" borderId="0" xfId="54" applyNumberFormat="1" applyFont="1" applyBorder="1" applyProtection="1">
      <alignment/>
      <protection/>
    </xf>
    <xf numFmtId="0" fontId="2" fillId="0" borderId="0" xfId="54" applyFont="1" applyAlignment="1" applyProtection="1">
      <alignment horizontal="right" vertical="center"/>
      <protection/>
    </xf>
    <xf numFmtId="165" fontId="2" fillId="0" borderId="0" xfId="73" applyAlignment="1" applyProtection="1">
      <alignment horizontal="center" vertical="center"/>
      <protection locked="0"/>
    </xf>
    <xf numFmtId="0" fontId="10" fillId="0" borderId="0" xfId="54" applyAlignment="1">
      <alignment vertical="center"/>
      <protection/>
    </xf>
    <xf numFmtId="164" fontId="10" fillId="0" borderId="0" xfId="52" applyFont="1" applyProtection="1" quotePrefix="1">
      <alignment vertical="center"/>
      <protection locked="0"/>
    </xf>
    <xf numFmtId="164" fontId="2" fillId="0" borderId="0" xfId="52" applyProtection="1" quotePrefix="1">
      <alignment vertical="center"/>
      <protection locked="0"/>
    </xf>
    <xf numFmtId="164" fontId="3" fillId="0" borderId="0" xfId="52" applyFont="1" applyAlignment="1" applyProtection="1" quotePrefix="1">
      <alignment horizontal="right" vertical="center"/>
      <protection locked="0"/>
    </xf>
    <xf numFmtId="164" fontId="2" fillId="0" borderId="0" xfId="52" applyAlignment="1" applyProtection="1">
      <alignment horizontal="centerContinuous" vertical="center"/>
      <protection locked="0"/>
    </xf>
    <xf numFmtId="164" fontId="2" fillId="0" borderId="0" xfId="52" applyBorder="1" applyAlignment="1" applyProtection="1">
      <alignment horizontal="centerContinuous" vertical="center"/>
      <protection locked="0"/>
    </xf>
    <xf numFmtId="164" fontId="2" fillId="0" borderId="10" xfId="52" applyFont="1" applyBorder="1" applyAlignment="1" applyProtection="1">
      <alignment horizontal="center" vertical="center"/>
      <protection/>
    </xf>
    <xf numFmtId="164" fontId="13" fillId="0" borderId="0" xfId="52" applyFont="1" applyBorder="1" applyAlignment="1" applyProtection="1">
      <alignment horizontal="center" vertical="center"/>
      <protection locked="0"/>
    </xf>
    <xf numFmtId="165" fontId="2" fillId="0" borderId="0" xfId="73" applyAlignment="1" applyProtection="1">
      <alignment horizontal="left" vertical="center"/>
      <protection/>
    </xf>
    <xf numFmtId="177" fontId="2" fillId="0" borderId="13" xfId="52" applyNumberFormat="1" applyBorder="1" applyProtection="1">
      <alignment vertical="center"/>
      <protection locked="0"/>
    </xf>
    <xf numFmtId="177" fontId="2" fillId="0" borderId="0" xfId="52" applyNumberFormat="1" applyBorder="1" applyProtection="1">
      <alignment vertical="center"/>
      <protection locked="0"/>
    </xf>
    <xf numFmtId="177" fontId="7" fillId="0" borderId="13" xfId="52" applyNumberFormat="1" applyFont="1" applyBorder="1" applyProtection="1">
      <alignment vertical="center"/>
      <protection/>
    </xf>
    <xf numFmtId="177" fontId="7" fillId="0" borderId="0" xfId="52" applyNumberFormat="1" applyFont="1" applyBorder="1" applyProtection="1">
      <alignment vertical="center"/>
      <protection/>
    </xf>
    <xf numFmtId="0" fontId="2" fillId="0" borderId="0" xfId="73" applyNumberFormat="1" applyFont="1" applyProtection="1">
      <alignment vertical="center"/>
      <protection/>
    </xf>
    <xf numFmtId="164" fontId="2" fillId="0" borderId="0" xfId="52" applyAlignment="1" applyProtection="1">
      <alignment vertical="center"/>
      <protection locked="0"/>
    </xf>
    <xf numFmtId="164" fontId="2" fillId="0" borderId="12" xfId="52" applyBorder="1" applyAlignment="1" applyProtection="1">
      <alignment horizontal="centerContinuous" vertical="center"/>
      <protection/>
    </xf>
    <xf numFmtId="177" fontId="2" fillId="0" borderId="15" xfId="52" applyNumberFormat="1" applyBorder="1" applyProtection="1">
      <alignment vertical="center"/>
      <protection/>
    </xf>
    <xf numFmtId="177" fontId="2" fillId="0" borderId="0" xfId="52" applyNumberFormat="1" applyProtection="1">
      <alignment vertical="center"/>
      <protection/>
    </xf>
    <xf numFmtId="165" fontId="2" fillId="0" borderId="0" xfId="73" applyAlignment="1" applyProtection="1">
      <alignment horizontal="centerContinuous" vertical="center"/>
      <protection/>
    </xf>
    <xf numFmtId="49" fontId="2" fillId="0" borderId="0" xfId="73" applyNumberFormat="1" applyFont="1" applyAlignment="1" applyProtection="1">
      <alignment vertical="center"/>
      <protection/>
    </xf>
    <xf numFmtId="49" fontId="2" fillId="0" borderId="0" xfId="73" applyNumberFormat="1" applyFont="1" applyAlignment="1" applyProtection="1">
      <alignment horizontal="left" vertical="center"/>
      <protection/>
    </xf>
    <xf numFmtId="164" fontId="2" fillId="0" borderId="0" xfId="52" applyAlignment="1" applyProtection="1">
      <alignment/>
      <protection/>
    </xf>
    <xf numFmtId="164" fontId="3" fillId="0" borderId="0" xfId="52" applyFont="1" applyAlignment="1" applyProtection="1" quotePrefix="1">
      <alignment horizontal="left" vertical="center"/>
      <protection/>
    </xf>
    <xf numFmtId="173" fontId="2" fillId="0" borderId="13" xfId="52" applyNumberFormat="1" applyBorder="1" applyProtection="1">
      <alignment vertical="center"/>
      <protection/>
    </xf>
    <xf numFmtId="173" fontId="2" fillId="0" borderId="13" xfId="52" applyNumberFormat="1" applyBorder="1" applyProtection="1">
      <alignment vertical="center"/>
      <protection locked="0"/>
    </xf>
    <xf numFmtId="0" fontId="2" fillId="0" borderId="0" xfId="76" applyNumberFormat="1" applyFont="1" applyAlignment="1" applyProtection="1">
      <alignment vertical="center"/>
      <protection/>
    </xf>
    <xf numFmtId="165" fontId="2" fillId="0" borderId="0" xfId="76" applyFont="1" applyAlignment="1" applyProtection="1">
      <alignment horizontal="centerContinuous" vertical="center"/>
      <protection/>
    </xf>
    <xf numFmtId="173" fontId="7" fillId="0" borderId="13" xfId="52" applyNumberFormat="1" applyFont="1" applyBorder="1" applyProtection="1">
      <alignment vertical="center"/>
      <protection/>
    </xf>
    <xf numFmtId="164" fontId="2" fillId="0" borderId="0" xfId="52" applyFont="1" applyAlignment="1" applyProtection="1">
      <alignment horizontal="left" vertical="center"/>
      <protection/>
    </xf>
    <xf numFmtId="164" fontId="2" fillId="0" borderId="0" xfId="52" applyFont="1" applyAlignment="1" applyProtection="1">
      <alignment vertical="center"/>
      <protection/>
    </xf>
    <xf numFmtId="0" fontId="2" fillId="0" borderId="0" xfId="52" applyNumberFormat="1" applyProtection="1">
      <alignment vertical="center"/>
      <protection/>
    </xf>
    <xf numFmtId="164" fontId="2" fillId="0" borderId="0" xfId="52" applyFont="1" applyAlignment="1" applyProtection="1">
      <alignment horizontal="right" vertical="center"/>
      <protection/>
    </xf>
    <xf numFmtId="164" fontId="13" fillId="0" borderId="0" xfId="52" applyFont="1" applyProtection="1">
      <alignment vertical="center"/>
      <protection locked="0"/>
    </xf>
    <xf numFmtId="0" fontId="10" fillId="0" borderId="0" xfId="54" applyProtection="1" quotePrefix="1">
      <alignment/>
      <protection/>
    </xf>
    <xf numFmtId="0" fontId="3" fillId="0" borderId="0" xfId="54" applyFont="1" applyBorder="1" applyAlignment="1" applyProtection="1" quotePrefix="1">
      <alignment horizontal="right" vertical="center"/>
      <protection/>
    </xf>
    <xf numFmtId="0" fontId="10" fillId="0" borderId="0" xfId="54" applyBorder="1" applyAlignment="1" applyProtection="1">
      <alignment vertical="center"/>
      <protection locked="0"/>
    </xf>
    <xf numFmtId="0" fontId="2" fillId="0" borderId="0" xfId="54" applyFont="1" applyAlignment="1" applyProtection="1">
      <alignment vertical="center" wrapText="1"/>
      <protection/>
    </xf>
    <xf numFmtId="0" fontId="2" fillId="0" borderId="19" xfId="54" applyFont="1" applyBorder="1" applyAlignment="1" applyProtection="1">
      <alignment horizontal="center" vertical="center"/>
      <protection/>
    </xf>
    <xf numFmtId="0" fontId="2" fillId="0" borderId="0" xfId="54" applyFont="1" applyBorder="1" applyAlignment="1" applyProtection="1">
      <alignment horizontal="center" vertical="center"/>
      <protection/>
    </xf>
    <xf numFmtId="0" fontId="2" fillId="0" borderId="0" xfId="54" applyFont="1" applyBorder="1" applyAlignment="1" applyProtection="1">
      <alignment horizontal="center" vertical="center"/>
      <protection locked="0"/>
    </xf>
    <xf numFmtId="0" fontId="2" fillId="0" borderId="17" xfId="54" applyFont="1" applyBorder="1" applyProtection="1">
      <alignment/>
      <protection/>
    </xf>
    <xf numFmtId="165" fontId="2" fillId="0" borderId="14" xfId="54" applyNumberFormat="1" applyFont="1" applyBorder="1" applyAlignment="1" applyProtection="1">
      <alignment vertical="center"/>
      <protection/>
    </xf>
    <xf numFmtId="165" fontId="2" fillId="0" borderId="13" xfId="54" applyNumberFormat="1" applyFont="1" applyBorder="1" applyAlignment="1" applyProtection="1">
      <alignment vertical="center"/>
      <protection locked="0"/>
    </xf>
    <xf numFmtId="165" fontId="2" fillId="0" borderId="14" xfId="54" applyNumberFormat="1" applyFont="1" applyBorder="1" applyAlignment="1" applyProtection="1">
      <alignment vertical="center"/>
      <protection locked="0"/>
    </xf>
    <xf numFmtId="165" fontId="2" fillId="0" borderId="0" xfId="54" applyNumberFormat="1" applyFont="1" applyBorder="1" applyAlignment="1" applyProtection="1">
      <alignment vertical="center"/>
      <protection locked="0"/>
    </xf>
    <xf numFmtId="165" fontId="2" fillId="0" borderId="13" xfId="54" applyNumberFormat="1" applyFont="1" applyBorder="1" applyAlignment="1" applyProtection="1">
      <alignment vertical="center"/>
      <protection/>
    </xf>
    <xf numFmtId="165" fontId="2" fillId="0" borderId="0" xfId="54" applyNumberFormat="1" applyFont="1" applyBorder="1" applyAlignment="1" applyProtection="1">
      <alignment vertical="center"/>
      <protection/>
    </xf>
    <xf numFmtId="164" fontId="7" fillId="0" borderId="14" xfId="54" applyNumberFormat="1" applyFont="1" applyBorder="1" applyAlignment="1" applyProtection="1">
      <alignment vertical="center"/>
      <protection/>
    </xf>
    <xf numFmtId="164" fontId="7" fillId="0" borderId="0" xfId="54" applyNumberFormat="1" applyFont="1" applyBorder="1" applyAlignment="1" applyProtection="1">
      <alignment vertical="center"/>
      <protection/>
    </xf>
    <xf numFmtId="0" fontId="13" fillId="0" borderId="0" xfId="54" applyFont="1" applyProtection="1">
      <alignment/>
      <protection/>
    </xf>
    <xf numFmtId="0" fontId="56" fillId="0" borderId="0" xfId="76" applyNumberFormat="1" applyFont="1" applyAlignment="1" applyProtection="1">
      <alignment vertical="center"/>
      <protection/>
    </xf>
    <xf numFmtId="49" fontId="2" fillId="0" borderId="0" xfId="76" applyNumberFormat="1" applyFont="1" applyAlignment="1" applyProtection="1">
      <alignment horizontal="centerContinuous" vertical="center"/>
      <protection/>
    </xf>
    <xf numFmtId="165" fontId="2" fillId="0" borderId="15" xfId="54" applyNumberFormat="1" applyFont="1" applyBorder="1" applyAlignment="1" applyProtection="1">
      <alignment vertical="center"/>
      <protection/>
    </xf>
    <xf numFmtId="0" fontId="10" fillId="0" borderId="0" xfId="54" applyBorder="1">
      <alignment/>
      <protection/>
    </xf>
    <xf numFmtId="0" fontId="2" fillId="0" borderId="11" xfId="54" applyFont="1" applyBorder="1" applyAlignment="1" applyProtection="1">
      <alignment horizontal="centerContinuous" vertical="center"/>
      <protection/>
    </xf>
    <xf numFmtId="0" fontId="2" fillId="0" borderId="18" xfId="54" applyFont="1" applyBorder="1" applyAlignment="1" applyProtection="1">
      <alignment horizontal="centerContinuous" vertical="center"/>
      <protection/>
    </xf>
    <xf numFmtId="177" fontId="2" fillId="0" borderId="13" xfId="54" applyNumberFormat="1" applyFont="1" applyBorder="1" applyProtection="1">
      <alignment/>
      <protection locked="0"/>
    </xf>
    <xf numFmtId="177" fontId="2" fillId="0" borderId="13" xfId="54" applyNumberFormat="1" applyFont="1" applyBorder="1" applyProtection="1">
      <alignment/>
      <protection/>
    </xf>
    <xf numFmtId="177" fontId="2" fillId="0" borderId="13" xfId="54" applyNumberFormat="1" applyFont="1" applyBorder="1" applyAlignment="1" applyProtection="1">
      <alignment vertical="center"/>
      <protection locked="0"/>
    </xf>
    <xf numFmtId="0" fontId="12" fillId="0" borderId="0" xfId="54" applyFont="1" applyAlignment="1" applyProtection="1">
      <alignment horizontal="center" vertical="center"/>
      <protection/>
    </xf>
    <xf numFmtId="177" fontId="7" fillId="0" borderId="13" xfId="54" applyNumberFormat="1" applyFont="1" applyBorder="1" applyProtection="1">
      <alignment/>
      <protection/>
    </xf>
    <xf numFmtId="0" fontId="17" fillId="0" borderId="0" xfId="54" applyFont="1" applyProtection="1">
      <alignment/>
      <protection/>
    </xf>
    <xf numFmtId="0" fontId="2" fillId="0" borderId="0" xfId="54" applyFont="1" applyBorder="1" applyAlignment="1" applyProtection="1">
      <alignment horizontal="right" vertical="center"/>
      <protection/>
    </xf>
    <xf numFmtId="0" fontId="56" fillId="0" borderId="0" xfId="54" applyFont="1" applyProtection="1">
      <alignment/>
      <protection locked="0"/>
    </xf>
    <xf numFmtId="0" fontId="56" fillId="0" borderId="0" xfId="54" applyFont="1" applyBorder="1" applyProtection="1">
      <alignment/>
      <protection locked="0"/>
    </xf>
    <xf numFmtId="0" fontId="3" fillId="0" borderId="0" xfId="52" applyNumberFormat="1" applyFont="1" applyAlignment="1" applyProtection="1" quotePrefix="1">
      <alignment vertical="center"/>
      <protection/>
    </xf>
    <xf numFmtId="164" fontId="10" fillId="0" borderId="0" xfId="52" applyFont="1" applyProtection="1" quotePrefix="1">
      <alignment vertical="center"/>
      <protection/>
    </xf>
    <xf numFmtId="164" fontId="10" fillId="0" borderId="0" xfId="52" applyFont="1" applyProtection="1">
      <alignment vertical="center"/>
      <protection locked="0"/>
    </xf>
    <xf numFmtId="164" fontId="2" fillId="0" borderId="0" xfId="52" applyFont="1" applyAlignment="1" applyProtection="1">
      <alignment horizontal="centerContinuous" vertical="center"/>
      <protection locked="0"/>
    </xf>
    <xf numFmtId="164" fontId="2" fillId="0" borderId="0" xfId="52" applyFont="1" applyBorder="1" applyAlignment="1" applyProtection="1">
      <alignment horizontal="centerContinuous" vertical="center"/>
      <protection locked="0"/>
    </xf>
    <xf numFmtId="164" fontId="2" fillId="0" borderId="0" xfId="52" applyFont="1" applyBorder="1" applyAlignment="1" applyProtection="1">
      <alignment horizontal="center" vertical="center"/>
      <protection locked="0"/>
    </xf>
    <xf numFmtId="164" fontId="2" fillId="0" borderId="10" xfId="52" applyFont="1" applyBorder="1" applyAlignment="1" applyProtection="1">
      <alignment horizontal="centerContinuous" vertical="center"/>
      <protection/>
    </xf>
    <xf numFmtId="164" fontId="2" fillId="0" borderId="0" xfId="52" applyFont="1" applyBorder="1" applyProtection="1">
      <alignment vertical="center"/>
      <protection locked="0"/>
    </xf>
    <xf numFmtId="164" fontId="2" fillId="0" borderId="12" xfId="52" applyFont="1" applyBorder="1" applyProtection="1">
      <alignment vertical="center"/>
      <protection/>
    </xf>
    <xf numFmtId="164" fontId="2" fillId="0" borderId="10" xfId="52" applyFont="1" applyBorder="1" applyProtection="1">
      <alignment vertical="center"/>
      <protection/>
    </xf>
    <xf numFmtId="164" fontId="2" fillId="0" borderId="13" xfId="52" applyFont="1" applyBorder="1" applyProtection="1">
      <alignment vertical="center"/>
      <protection locked="0"/>
    </xf>
    <xf numFmtId="164" fontId="7" fillId="0" borderId="13" xfId="52" applyFont="1" applyBorder="1" applyProtection="1">
      <alignment vertical="center"/>
      <protection/>
    </xf>
    <xf numFmtId="164" fontId="7" fillId="0" borderId="0" xfId="52" applyFont="1" applyBorder="1" applyProtection="1">
      <alignment vertical="center"/>
      <protection/>
    </xf>
    <xf numFmtId="165" fontId="7" fillId="0" borderId="0" xfId="73" applyFont="1" applyProtection="1">
      <alignment vertical="center"/>
      <protection/>
    </xf>
    <xf numFmtId="164" fontId="2" fillId="0" borderId="0" xfId="52" applyFont="1" applyAlignment="1" applyProtection="1">
      <alignment horizontal="right" vertical="center"/>
      <protection/>
    </xf>
    <xf numFmtId="164" fontId="2" fillId="0" borderId="0" xfId="52" applyFont="1" applyBorder="1" applyProtection="1">
      <alignment vertical="center"/>
      <protection/>
    </xf>
    <xf numFmtId="164" fontId="2" fillId="0" borderId="0" xfId="52" applyFont="1">
      <alignment vertical="center"/>
      <protection/>
    </xf>
    <xf numFmtId="164" fontId="2" fillId="0" borderId="0" xfId="52" applyFont="1" applyAlignment="1" applyProtection="1">
      <alignment horizontal="right" vertical="center"/>
      <protection locked="0"/>
    </xf>
    <xf numFmtId="177" fontId="2" fillId="0" borderId="13" xfId="52" applyNumberFormat="1" applyFont="1" applyBorder="1" applyProtection="1">
      <alignment vertical="center"/>
      <protection/>
    </xf>
    <xf numFmtId="177" fontId="2" fillId="0" borderId="13" xfId="52" applyNumberFormat="1" applyFont="1" applyBorder="1" applyProtection="1">
      <alignment vertical="center"/>
      <protection locked="0"/>
    </xf>
    <xf numFmtId="165" fontId="2" fillId="0" borderId="0" xfId="73" applyFont="1" applyAlignment="1" applyProtection="1">
      <alignment horizontal="center" vertical="center"/>
      <protection/>
    </xf>
    <xf numFmtId="164" fontId="2" fillId="0" borderId="0" xfId="52" applyFont="1" applyAlignment="1" applyProtection="1">
      <alignment vertical="center"/>
      <protection/>
    </xf>
    <xf numFmtId="164" fontId="10" fillId="0" borderId="0" xfId="52" applyFont="1" applyProtection="1" quotePrefix="1">
      <alignment vertical="center"/>
      <protection/>
    </xf>
    <xf numFmtId="164" fontId="2" fillId="0" borderId="12" xfId="52" applyFont="1" applyBorder="1" applyAlignment="1" applyProtection="1">
      <alignment horizontal="center" vertical="center" wrapText="1"/>
      <protection/>
    </xf>
    <xf numFmtId="182" fontId="2" fillId="0" borderId="13" xfId="52" applyNumberFormat="1" applyBorder="1" applyProtection="1">
      <alignment vertical="center"/>
      <protection locked="0"/>
    </xf>
    <xf numFmtId="182" fontId="2" fillId="0" borderId="0" xfId="52" applyNumberFormat="1" applyBorder="1" applyProtection="1">
      <alignment vertical="center"/>
      <protection locked="0"/>
    </xf>
    <xf numFmtId="182" fontId="2" fillId="0" borderId="13" xfId="52" applyNumberFormat="1" applyBorder="1" applyProtection="1">
      <alignment vertical="center"/>
      <protection/>
    </xf>
    <xf numFmtId="182" fontId="2" fillId="0" borderId="0" xfId="52" applyNumberFormat="1" applyBorder="1" applyProtection="1">
      <alignment vertical="center"/>
      <protection/>
    </xf>
    <xf numFmtId="164" fontId="3" fillId="0" borderId="0" xfId="52" applyFont="1" applyProtection="1">
      <alignment vertical="center"/>
      <protection locked="0"/>
    </xf>
    <xf numFmtId="182" fontId="7" fillId="0" borderId="13" xfId="52" applyNumberFormat="1" applyFont="1" applyBorder="1" applyProtection="1">
      <alignment vertical="center"/>
      <protection locked="0"/>
    </xf>
    <xf numFmtId="182" fontId="7" fillId="0" borderId="0" xfId="52" applyNumberFormat="1" applyFont="1" applyBorder="1" applyProtection="1">
      <alignment vertical="center"/>
      <protection locked="0"/>
    </xf>
    <xf numFmtId="0" fontId="2" fillId="0" borderId="0" xfId="52" applyNumberFormat="1" applyFont="1" applyAlignment="1" applyProtection="1">
      <alignment horizontal="right" vertical="center"/>
      <protection/>
    </xf>
    <xf numFmtId="164" fontId="56" fillId="0" borderId="0" xfId="52" applyFont="1" applyBorder="1" applyAlignment="1" applyProtection="1">
      <alignment vertical="center"/>
      <protection/>
    </xf>
    <xf numFmtId="164" fontId="2" fillId="0" borderId="0" xfId="52" applyBorder="1" applyAlignment="1" applyProtection="1">
      <alignment vertical="center"/>
      <protection/>
    </xf>
    <xf numFmtId="164" fontId="2" fillId="0" borderId="0" xfId="52" applyAlignment="1" applyProtection="1">
      <alignment horizontal="right" vertical="center"/>
      <protection locked="0"/>
    </xf>
    <xf numFmtId="164" fontId="10" fillId="0" borderId="0" xfId="52" applyFont="1" applyAlignment="1" applyProtection="1">
      <alignment horizontal="centerContinuous" vertical="center"/>
      <protection/>
    </xf>
    <xf numFmtId="164" fontId="2" fillId="0" borderId="13" xfId="52" applyBorder="1" applyProtection="1">
      <alignment vertical="center"/>
      <protection locked="0"/>
    </xf>
    <xf numFmtId="164" fontId="7" fillId="0" borderId="13" xfId="52" applyFont="1" applyBorder="1" applyProtection="1">
      <alignment vertical="center"/>
      <protection/>
    </xf>
    <xf numFmtId="164" fontId="7" fillId="0" borderId="13" xfId="52" applyFont="1" applyBorder="1" applyProtection="1">
      <alignment vertical="center"/>
      <protection locked="0"/>
    </xf>
    <xf numFmtId="164" fontId="10" fillId="0" borderId="0" xfId="52" applyFont="1" applyAlignment="1" applyProtection="1" quotePrefix="1">
      <alignment horizontal="right" vertical="center"/>
      <protection locked="0"/>
    </xf>
    <xf numFmtId="164" fontId="2" fillId="0" borderId="0" xfId="52" applyFont="1" applyBorder="1" applyAlignment="1" applyProtection="1">
      <alignment horizontal="center" vertical="center" wrapText="1"/>
      <protection/>
    </xf>
    <xf numFmtId="167" fontId="2" fillId="0" borderId="10" xfId="52" applyNumberFormat="1" applyBorder="1" applyAlignment="1" applyProtection="1">
      <alignment horizontal="right" vertical="center"/>
      <protection/>
    </xf>
    <xf numFmtId="167" fontId="2" fillId="0" borderId="10" xfId="52" applyNumberFormat="1" applyBorder="1" applyProtection="1">
      <alignment vertical="center"/>
      <protection/>
    </xf>
    <xf numFmtId="183" fontId="2" fillId="0" borderId="13" xfId="52" applyNumberFormat="1" applyBorder="1" applyProtection="1">
      <alignment vertical="center"/>
      <protection locked="0"/>
    </xf>
    <xf numFmtId="183" fontId="2" fillId="0" borderId="13" xfId="52" applyNumberFormat="1" applyBorder="1" applyProtection="1">
      <alignment vertical="center"/>
      <protection/>
    </xf>
    <xf numFmtId="183" fontId="2" fillId="0" borderId="13" xfId="52" applyNumberFormat="1" applyFont="1" applyBorder="1" applyProtection="1">
      <alignment vertical="center"/>
      <protection locked="0"/>
    </xf>
    <xf numFmtId="167" fontId="2" fillId="0" borderId="13" xfId="52" applyNumberFormat="1" applyBorder="1" applyAlignment="1" applyProtection="1">
      <alignment horizontal="right" vertical="center"/>
      <protection locked="0"/>
    </xf>
    <xf numFmtId="183" fontId="2" fillId="0" borderId="0" xfId="52" applyNumberFormat="1" applyBorder="1" applyProtection="1">
      <alignment vertical="center"/>
      <protection/>
    </xf>
    <xf numFmtId="167" fontId="2" fillId="0" borderId="13" xfId="52" applyNumberFormat="1" applyBorder="1" applyProtection="1">
      <alignment vertical="center"/>
      <protection locked="0"/>
    </xf>
    <xf numFmtId="183" fontId="2" fillId="0" borderId="0" xfId="52" applyNumberFormat="1" applyBorder="1" applyProtection="1">
      <alignment vertical="center"/>
      <protection locked="0"/>
    </xf>
    <xf numFmtId="167" fontId="2" fillId="0" borderId="13" xfId="52" applyNumberFormat="1" applyBorder="1" applyAlignment="1" applyProtection="1">
      <alignment horizontal="right" vertical="center"/>
      <protection/>
    </xf>
    <xf numFmtId="164" fontId="7" fillId="0" borderId="0" xfId="52" applyFont="1" applyAlignment="1" applyProtection="1">
      <alignment horizontal="right" vertical="center"/>
      <protection/>
    </xf>
    <xf numFmtId="183" fontId="7" fillId="0" borderId="13" xfId="52" applyNumberFormat="1" applyFont="1" applyBorder="1" applyProtection="1">
      <alignment vertical="center"/>
      <protection/>
    </xf>
    <xf numFmtId="167" fontId="7" fillId="0" borderId="13" xfId="52" applyNumberFormat="1" applyFont="1" applyBorder="1" applyProtection="1">
      <alignment vertical="center"/>
      <protection/>
    </xf>
    <xf numFmtId="183" fontId="7" fillId="0" borderId="0" xfId="52" applyNumberFormat="1" applyFont="1" applyBorder="1" applyProtection="1">
      <alignment vertical="center"/>
      <protection/>
    </xf>
    <xf numFmtId="167" fontId="2" fillId="0" borderId="0" xfId="52" applyNumberFormat="1" applyFont="1" applyBorder="1" applyAlignment="1" applyProtection="1">
      <alignment horizontal="right" vertical="center"/>
      <protection/>
    </xf>
    <xf numFmtId="167" fontId="2" fillId="0" borderId="13" xfId="52" applyNumberFormat="1" applyFont="1" applyBorder="1" applyAlignment="1" applyProtection="1">
      <alignment horizontal="right" vertical="center"/>
      <protection locked="0"/>
    </xf>
    <xf numFmtId="183" fontId="6" fillId="0" borderId="0" xfId="52" applyNumberFormat="1" applyFont="1" applyBorder="1" applyAlignment="1" applyProtection="1">
      <alignment horizontal="right" vertical="center"/>
      <protection/>
    </xf>
    <xf numFmtId="183" fontId="13" fillId="0" borderId="0" xfId="52" applyNumberFormat="1" applyFont="1" applyBorder="1" applyAlignment="1" applyProtection="1">
      <alignment vertical="center"/>
      <protection locked="0"/>
    </xf>
    <xf numFmtId="165" fontId="2" fillId="0" borderId="0" xfId="73" applyNumberFormat="1" applyAlignment="1" applyProtection="1">
      <alignment vertical="center"/>
      <protection/>
    </xf>
    <xf numFmtId="165" fontId="2" fillId="0" borderId="15" xfId="52" applyNumberFormat="1" applyBorder="1" applyAlignment="1" applyProtection="1">
      <alignment vertical="center"/>
      <protection/>
    </xf>
    <xf numFmtId="164" fontId="7" fillId="0" borderId="0" xfId="52" applyFont="1" applyBorder="1" applyProtection="1">
      <alignment vertical="center"/>
      <protection/>
    </xf>
    <xf numFmtId="167" fontId="7" fillId="0" borderId="13" xfId="52" applyNumberFormat="1" applyFont="1" applyBorder="1" applyProtection="1">
      <alignment vertical="center"/>
      <protection/>
    </xf>
    <xf numFmtId="183" fontId="14" fillId="0" borderId="0" xfId="52" applyNumberFormat="1" applyFont="1" applyBorder="1" applyAlignment="1" applyProtection="1">
      <alignment horizontal="right" vertical="center"/>
      <protection/>
    </xf>
    <xf numFmtId="183" fontId="2" fillId="0" borderId="0" xfId="52" applyNumberFormat="1" applyFont="1" applyBorder="1" applyProtection="1">
      <alignment vertical="center"/>
      <protection/>
    </xf>
    <xf numFmtId="164" fontId="2" fillId="0" borderId="20" xfId="52" applyBorder="1" applyProtection="1">
      <alignment vertical="center"/>
      <protection/>
    </xf>
    <xf numFmtId="165" fontId="2" fillId="0" borderId="15" xfId="52" applyNumberFormat="1" applyBorder="1" applyAlignment="1" applyProtection="1">
      <alignment horizontal="left" vertical="center"/>
      <protection/>
    </xf>
    <xf numFmtId="173" fontId="2" fillId="0" borderId="0" xfId="52" applyNumberFormat="1" applyBorder="1" applyProtection="1">
      <alignment vertical="center"/>
      <protection/>
    </xf>
    <xf numFmtId="164" fontId="2" fillId="0" borderId="15" xfId="52" applyBorder="1" applyAlignment="1" applyProtection="1">
      <alignment horizontal="centerContinuous" vertical="center"/>
      <protection/>
    </xf>
    <xf numFmtId="165" fontId="2" fillId="0" borderId="0" xfId="52" applyNumberFormat="1" applyAlignment="1" applyProtection="1">
      <alignment horizontal="right" vertical="center" readingOrder="1"/>
      <protection locked="0"/>
    </xf>
    <xf numFmtId="173" fontId="2" fillId="0" borderId="13" xfId="52" applyNumberFormat="1" applyBorder="1" applyAlignment="1" applyProtection="1">
      <alignment vertical="center"/>
      <protection locked="0"/>
    </xf>
    <xf numFmtId="173" fontId="2" fillId="0" borderId="13" xfId="52" applyNumberFormat="1" applyBorder="1" applyAlignment="1" applyProtection="1">
      <alignment horizontal="centerContinuous" vertical="center"/>
      <protection/>
    </xf>
    <xf numFmtId="164" fontId="2" fillId="0" borderId="0" xfId="52" applyFont="1" applyBorder="1" applyAlignment="1" applyProtection="1">
      <alignment horizontal="left" vertical="center"/>
      <protection/>
    </xf>
    <xf numFmtId="164" fontId="2" fillId="0" borderId="0" xfId="52" applyBorder="1" applyAlignment="1" applyProtection="1">
      <alignment horizontal="left" vertical="center"/>
      <protection/>
    </xf>
    <xf numFmtId="164" fontId="2" fillId="0" borderId="15" xfId="52" applyBorder="1" applyAlignment="1" applyProtection="1">
      <alignment horizontal="left" vertical="center"/>
      <protection/>
    </xf>
    <xf numFmtId="164" fontId="7" fillId="0" borderId="15" xfId="52" applyFont="1" applyBorder="1" applyAlignment="1" applyProtection="1">
      <alignment horizontal="right" vertical="center"/>
      <protection/>
    </xf>
    <xf numFmtId="173" fontId="7" fillId="0" borderId="13" xfId="52" applyNumberFormat="1" applyFont="1" applyBorder="1" applyProtection="1">
      <alignment vertical="center"/>
      <protection/>
    </xf>
    <xf numFmtId="173" fontId="7" fillId="0" borderId="0" xfId="52" applyNumberFormat="1" applyFont="1" applyBorder="1" applyProtection="1">
      <alignment vertical="center"/>
      <protection/>
    </xf>
    <xf numFmtId="164" fontId="7" fillId="0" borderId="15" xfId="52" applyFont="1" applyBorder="1" applyProtection="1">
      <alignment vertical="center"/>
      <protection/>
    </xf>
    <xf numFmtId="173" fontId="2" fillId="0" borderId="0" xfId="52" applyNumberFormat="1" applyBorder="1" applyProtection="1">
      <alignment vertical="center"/>
      <protection locked="0"/>
    </xf>
    <xf numFmtId="164" fontId="2" fillId="0" borderId="15" xfId="52" applyBorder="1" applyAlignment="1" applyProtection="1">
      <alignment vertical="center"/>
      <protection/>
    </xf>
    <xf numFmtId="165" fontId="2" fillId="0" borderId="0" xfId="73" applyNumberFormat="1" applyBorder="1" applyAlignment="1" applyProtection="1">
      <alignment vertical="center"/>
      <protection/>
    </xf>
    <xf numFmtId="165" fontId="2" fillId="0" borderId="15" xfId="73" applyNumberFormat="1" applyBorder="1" applyAlignment="1" applyProtection="1">
      <alignment vertical="center"/>
      <protection/>
    </xf>
    <xf numFmtId="164" fontId="13" fillId="0" borderId="0" xfId="52" applyFont="1" applyProtection="1">
      <alignment vertical="center"/>
      <protection/>
    </xf>
    <xf numFmtId="164" fontId="13" fillId="0" borderId="0" xfId="52" applyFont="1" applyProtection="1">
      <alignment vertical="center"/>
      <protection locked="0"/>
    </xf>
    <xf numFmtId="164" fontId="11" fillId="0" borderId="0" xfId="52" applyFont="1" applyProtection="1">
      <alignment vertical="center"/>
      <protection/>
    </xf>
    <xf numFmtId="173" fontId="2" fillId="0" borderId="13" xfId="52" applyNumberFormat="1" applyBorder="1" applyAlignment="1" applyProtection="1">
      <alignment horizontal="right" vertical="center"/>
      <protection locked="0"/>
    </xf>
    <xf numFmtId="164" fontId="7" fillId="0" borderId="0" xfId="52" applyFont="1" applyAlignment="1" applyProtection="1">
      <alignment horizontal="left" vertical="center"/>
      <protection/>
    </xf>
    <xf numFmtId="164" fontId="7" fillId="0" borderId="15" xfId="52" applyFont="1" applyBorder="1" applyAlignment="1" applyProtection="1">
      <alignment horizontal="left" vertical="center"/>
      <protection/>
    </xf>
    <xf numFmtId="173" fontId="2" fillId="0" borderId="14" xfId="52" applyNumberFormat="1" applyBorder="1" applyProtection="1">
      <alignment vertical="center"/>
      <protection locked="0"/>
    </xf>
    <xf numFmtId="164" fontId="56" fillId="0" borderId="0" xfId="52" applyFont="1" applyBorder="1" applyAlignment="1" applyProtection="1">
      <alignment vertical="center"/>
      <protection locked="0"/>
    </xf>
    <xf numFmtId="164" fontId="2" fillId="0" borderId="0" xfId="52" applyBorder="1" applyAlignment="1" applyProtection="1">
      <alignment vertical="center"/>
      <protection locked="0"/>
    </xf>
    <xf numFmtId="2" fontId="10" fillId="0" borderId="0" xfId="52" applyNumberFormat="1" applyFont="1" applyAlignment="1" applyProtection="1" quotePrefix="1">
      <alignment horizontal="right" vertical="center"/>
      <protection locked="0"/>
    </xf>
    <xf numFmtId="2" fontId="2" fillId="0" borderId="0" xfId="52" applyNumberFormat="1" applyProtection="1">
      <alignment vertical="center"/>
      <protection locked="0"/>
    </xf>
    <xf numFmtId="2" fontId="2" fillId="0" borderId="0" xfId="52" applyNumberFormat="1" applyAlignment="1" applyProtection="1">
      <alignment vertical="center"/>
      <protection locked="0"/>
    </xf>
    <xf numFmtId="2" fontId="2" fillId="0" borderId="0" xfId="52" applyNumberFormat="1" applyBorder="1" applyAlignment="1" applyProtection="1">
      <alignment vertical="center"/>
      <protection locked="0"/>
    </xf>
    <xf numFmtId="2" fontId="2" fillId="0" borderId="0" xfId="52" applyNumberFormat="1" applyBorder="1" applyProtection="1">
      <alignment vertical="center"/>
      <protection locked="0"/>
    </xf>
    <xf numFmtId="185" fontId="2" fillId="0" borderId="0" xfId="52" applyNumberFormat="1" applyBorder="1" applyAlignment="1" applyProtection="1">
      <alignment vertical="center"/>
      <protection locked="0"/>
    </xf>
    <xf numFmtId="2" fontId="2" fillId="0" borderId="0" xfId="52" applyNumberFormat="1" applyBorder="1" applyProtection="1">
      <alignment vertical="center"/>
      <protection/>
    </xf>
    <xf numFmtId="186" fontId="2" fillId="0" borderId="0" xfId="52" applyNumberFormat="1" applyProtection="1">
      <alignment vertical="center"/>
      <protection locked="0"/>
    </xf>
    <xf numFmtId="0" fontId="2" fillId="0" borderId="0" xfId="73" applyNumberFormat="1" applyAlignment="1" applyProtection="1">
      <alignment horizontal="left" vertical="center"/>
      <protection/>
    </xf>
    <xf numFmtId="184" fontId="2" fillId="0" borderId="13" xfId="52" applyNumberFormat="1" applyBorder="1" applyAlignment="1" applyProtection="1">
      <alignment vertical="center"/>
      <protection/>
    </xf>
    <xf numFmtId="185" fontId="7" fillId="0" borderId="0" xfId="52" applyNumberFormat="1" applyFont="1" applyBorder="1" applyAlignment="1" applyProtection="1">
      <alignment vertical="center"/>
      <protection locked="0"/>
    </xf>
    <xf numFmtId="164" fontId="56" fillId="0" borderId="0" xfId="52" applyFont="1" applyBorder="1" applyProtection="1">
      <alignment vertical="center"/>
      <protection/>
    </xf>
    <xf numFmtId="2" fontId="2" fillId="0" borderId="0" xfId="52" applyNumberFormat="1" applyProtection="1">
      <alignment vertical="center"/>
      <protection/>
    </xf>
    <xf numFmtId="2" fontId="2" fillId="0" borderId="12" xfId="52" applyNumberFormat="1" applyBorder="1" applyProtection="1">
      <alignment vertical="center"/>
      <protection/>
    </xf>
    <xf numFmtId="2" fontId="2" fillId="0" borderId="0" xfId="52" applyNumberFormat="1" applyBorder="1" applyAlignment="1" applyProtection="1">
      <alignment horizontal="left" vertical="center"/>
      <protection/>
    </xf>
    <xf numFmtId="2" fontId="2" fillId="0" borderId="0" xfId="52" applyNumberFormat="1" applyAlignment="1" applyProtection="1">
      <alignment horizontal="left" vertical="center"/>
      <protection/>
    </xf>
    <xf numFmtId="2" fontId="2" fillId="0" borderId="0" xfId="52" applyNumberFormat="1" applyFont="1" applyAlignment="1" applyProtection="1">
      <alignment horizontal="left" vertical="center"/>
      <protection/>
    </xf>
    <xf numFmtId="164" fontId="56" fillId="0" borderId="0" xfId="52" applyFont="1" applyBorder="1" applyProtection="1">
      <alignment vertical="center"/>
      <protection locked="0"/>
    </xf>
    <xf numFmtId="164" fontId="10" fillId="0" borderId="0" xfId="52" applyFont="1" applyProtection="1">
      <alignment vertical="center"/>
      <protection locked="0"/>
    </xf>
    <xf numFmtId="164" fontId="2" fillId="0" borderId="0" xfId="52" applyNumberFormat="1" applyProtection="1">
      <alignment vertical="center"/>
      <protection locked="0"/>
    </xf>
    <xf numFmtId="165" fontId="2" fillId="0" borderId="0" xfId="52" applyNumberFormat="1" applyProtection="1">
      <alignment vertical="center"/>
      <protection locked="0"/>
    </xf>
    <xf numFmtId="164" fontId="4" fillId="0" borderId="0" xfId="68" applyFont="1" applyAlignment="1" applyProtection="1">
      <alignment horizontal="centerContinuous" vertical="center"/>
      <protection locked="0"/>
    </xf>
    <xf numFmtId="0" fontId="2" fillId="0" borderId="0" xfId="52" applyNumberFormat="1">
      <alignment vertical="center"/>
      <protection/>
    </xf>
    <xf numFmtId="0" fontId="2" fillId="0" borderId="0" xfId="52" applyNumberFormat="1" applyProtection="1">
      <alignment vertical="center"/>
      <protection locked="0"/>
    </xf>
    <xf numFmtId="0" fontId="2" fillId="0" borderId="0" xfId="52" applyNumberFormat="1" applyBorder="1" applyAlignment="1" applyProtection="1">
      <alignment horizontal="center" vertical="center"/>
      <protection/>
    </xf>
    <xf numFmtId="165" fontId="2" fillId="0" borderId="13" xfId="73" applyBorder="1" applyProtection="1">
      <alignment vertical="center"/>
      <protection/>
    </xf>
    <xf numFmtId="164" fontId="2" fillId="0" borderId="13" xfId="52" applyNumberFormat="1" applyBorder="1" applyProtection="1">
      <alignment vertical="center"/>
      <protection/>
    </xf>
    <xf numFmtId="164" fontId="2" fillId="0" borderId="13" xfId="52" applyNumberFormat="1" applyBorder="1" applyProtection="1">
      <alignment vertical="center"/>
      <protection locked="0"/>
    </xf>
    <xf numFmtId="187" fontId="2" fillId="0" borderId="13" xfId="52" applyNumberFormat="1" applyBorder="1" applyProtection="1">
      <alignment vertical="center"/>
      <protection locked="0"/>
    </xf>
    <xf numFmtId="164" fontId="2" fillId="0" borderId="0" xfId="52" applyNumberFormat="1" applyBorder="1" applyProtection="1">
      <alignment vertical="center"/>
      <protection/>
    </xf>
    <xf numFmtId="164" fontId="2" fillId="0" borderId="13" xfId="52" applyNumberFormat="1" applyBorder="1" applyAlignment="1" applyProtection="1">
      <alignment horizontal="right" vertical="center"/>
      <protection/>
    </xf>
    <xf numFmtId="187" fontId="2" fillId="0" borderId="13" xfId="52" applyNumberFormat="1" applyBorder="1" applyProtection="1">
      <alignment vertical="center"/>
      <protection/>
    </xf>
    <xf numFmtId="164" fontId="7" fillId="0" borderId="13" xfId="52" applyNumberFormat="1" applyFont="1" applyBorder="1" applyProtection="1">
      <alignment vertical="center"/>
      <protection/>
    </xf>
    <xf numFmtId="187" fontId="7" fillId="0" borderId="13" xfId="52" applyNumberFormat="1" applyFont="1" applyBorder="1" applyProtection="1">
      <alignment vertical="center"/>
      <protection/>
    </xf>
    <xf numFmtId="164" fontId="14" fillId="0" borderId="0" xfId="52" applyNumberFormat="1" applyFont="1" applyBorder="1" applyAlignment="1" applyProtection="1">
      <alignment horizontal="left" vertical="center"/>
      <protection/>
    </xf>
    <xf numFmtId="164" fontId="7" fillId="0" borderId="13" xfId="52" applyNumberFormat="1" applyFont="1" applyBorder="1" applyAlignment="1" applyProtection="1">
      <alignment horizontal="right" vertical="center"/>
      <protection/>
    </xf>
    <xf numFmtId="165" fontId="2" fillId="0" borderId="0" xfId="73" applyFont="1" applyAlignment="1" applyProtection="1">
      <alignment horizontal="left" vertical="center" indent="1"/>
      <protection/>
    </xf>
    <xf numFmtId="164" fontId="2" fillId="0" borderId="13" xfId="52" applyNumberFormat="1" applyFont="1" applyBorder="1" applyProtection="1">
      <alignment vertical="center"/>
      <protection locked="0"/>
    </xf>
    <xf numFmtId="164" fontId="2" fillId="0" borderId="14" xfId="52" applyBorder="1" applyProtection="1">
      <alignment vertical="center"/>
      <protection locked="0"/>
    </xf>
    <xf numFmtId="164" fontId="2" fillId="0" borderId="0" xfId="52" applyBorder="1">
      <alignment vertical="center"/>
      <protection/>
    </xf>
    <xf numFmtId="164" fontId="2" fillId="0" borderId="13" xfId="52" applyNumberFormat="1" applyFont="1" applyBorder="1" applyProtection="1">
      <alignment vertical="center"/>
      <protection/>
    </xf>
    <xf numFmtId="164" fontId="2" fillId="0" borderId="13" xfId="52" applyNumberFormat="1" applyBorder="1" applyAlignment="1" applyProtection="1">
      <alignment vertical="center"/>
      <protection/>
    </xf>
    <xf numFmtId="164" fontId="6" fillId="0" borderId="0" xfId="52" applyNumberFormat="1" applyFont="1" applyBorder="1" applyAlignment="1" applyProtection="1">
      <alignment horizontal="left" vertical="center"/>
      <protection/>
    </xf>
    <xf numFmtId="165" fontId="2" fillId="0" borderId="10" xfId="73" applyBorder="1" applyProtection="1">
      <alignment vertical="center"/>
      <protection/>
    </xf>
    <xf numFmtId="165" fontId="2" fillId="0" borderId="17" xfId="73" applyBorder="1" applyProtection="1">
      <alignment vertical="center"/>
      <protection/>
    </xf>
    <xf numFmtId="188" fontId="2" fillId="0" borderId="13" xfId="52" applyNumberFormat="1" applyBorder="1" applyProtection="1">
      <alignment vertical="center"/>
      <protection locked="0"/>
    </xf>
    <xf numFmtId="188" fontId="2" fillId="0" borderId="0" xfId="52" applyNumberFormat="1" applyBorder="1" applyProtection="1">
      <alignment vertical="center"/>
      <protection/>
    </xf>
    <xf numFmtId="188" fontId="2" fillId="0" borderId="13" xfId="52" applyNumberFormat="1" applyBorder="1" applyProtection="1">
      <alignment vertical="center"/>
      <protection/>
    </xf>
    <xf numFmtId="188" fontId="7" fillId="0" borderId="13" xfId="52" applyNumberFormat="1" applyFont="1" applyBorder="1" applyProtection="1">
      <alignment vertical="center"/>
      <protection/>
    </xf>
    <xf numFmtId="188" fontId="2" fillId="0" borderId="13" xfId="52" applyNumberFormat="1" applyFont="1" applyBorder="1" applyProtection="1">
      <alignment vertical="center"/>
      <protection locked="0"/>
    </xf>
    <xf numFmtId="167" fontId="2" fillId="0" borderId="14" xfId="52" applyNumberFormat="1" applyBorder="1" applyProtection="1">
      <alignment vertical="center"/>
      <protection/>
    </xf>
    <xf numFmtId="164" fontId="2" fillId="0" borderId="13" xfId="52" applyNumberFormat="1" applyFont="1" applyBorder="1" applyProtection="1">
      <alignment vertical="center"/>
      <protection/>
    </xf>
    <xf numFmtId="164" fontId="2" fillId="0" borderId="0" xfId="52" applyNumberFormat="1" applyAlignment="1" applyProtection="1">
      <alignment horizontal="center" vertical="center"/>
      <protection/>
    </xf>
    <xf numFmtId="164" fontId="2" fillId="0" borderId="0" xfId="52" applyAlignment="1" applyProtection="1">
      <alignment horizontal="justify" vertical="center"/>
      <protection/>
    </xf>
    <xf numFmtId="164" fontId="2" fillId="0" borderId="0" xfId="52" applyFont="1" applyAlignment="1" applyProtection="1">
      <alignment horizontal="centerContinuous" vertical="center"/>
      <protection/>
    </xf>
    <xf numFmtId="164" fontId="2" fillId="0" borderId="0" xfId="52" applyFont="1" applyBorder="1" applyAlignment="1" applyProtection="1">
      <alignment horizontal="centerContinuous" vertical="center"/>
      <protection/>
    </xf>
    <xf numFmtId="164" fontId="2" fillId="0" borderId="10" xfId="52" applyFont="1" applyBorder="1" applyAlignment="1" applyProtection="1">
      <alignment horizontal="center" vertical="center"/>
      <protection/>
    </xf>
    <xf numFmtId="164" fontId="2" fillId="0" borderId="0" xfId="52" applyFont="1" applyBorder="1" applyAlignment="1" applyProtection="1">
      <alignment horizontal="center" vertical="center"/>
      <protection/>
    </xf>
    <xf numFmtId="164" fontId="2" fillId="0" borderId="13" xfId="52" applyFont="1" applyBorder="1" applyAlignment="1" applyProtection="1">
      <alignment horizontal="right" vertical="center"/>
      <protection locked="0"/>
    </xf>
    <xf numFmtId="164" fontId="2" fillId="0" borderId="13" xfId="52" applyFont="1" applyBorder="1" applyAlignment="1" applyProtection="1">
      <alignment horizontal="centerContinuous" vertical="center"/>
      <protection/>
    </xf>
    <xf numFmtId="49" fontId="2" fillId="0" borderId="0" xfId="73" applyNumberFormat="1" applyFont="1" applyProtection="1">
      <alignment vertical="center"/>
      <protection/>
    </xf>
    <xf numFmtId="173" fontId="10" fillId="0" borderId="0" xfId="54" applyNumberFormat="1" applyProtection="1">
      <alignment/>
      <protection/>
    </xf>
    <xf numFmtId="0" fontId="10" fillId="0" borderId="0" xfId="54" applyFont="1" applyAlignment="1" applyProtection="1" quotePrefix="1">
      <alignment horizontal="right" vertical="center"/>
      <protection/>
    </xf>
    <xf numFmtId="164" fontId="4" fillId="0" borderId="0" xfId="68" applyFont="1" applyAlignment="1" applyProtection="1">
      <alignment horizontal="centerContinuous" vertical="center"/>
      <protection/>
    </xf>
    <xf numFmtId="164" fontId="4" fillId="0" borderId="0" xfId="68" applyAlignment="1" applyProtection="1">
      <alignment horizontal="centerContinuous" vertical="center"/>
      <protection/>
    </xf>
    <xf numFmtId="173" fontId="4" fillId="0" borderId="0" xfId="68" applyNumberFormat="1" applyAlignment="1" applyProtection="1">
      <alignment horizontal="centerContinuous" vertical="center"/>
      <protection/>
    </xf>
    <xf numFmtId="173" fontId="10" fillId="0" borderId="0" xfId="54" applyNumberFormat="1" applyAlignment="1" applyProtection="1">
      <alignment horizontal="centerContinuous" vertical="center"/>
      <protection/>
    </xf>
    <xf numFmtId="0" fontId="10" fillId="0" borderId="16" xfId="54" applyBorder="1" applyProtection="1">
      <alignment/>
      <protection/>
    </xf>
    <xf numFmtId="173" fontId="10" fillId="0" borderId="0" xfId="54" applyNumberFormat="1" applyBorder="1" applyProtection="1">
      <alignment/>
      <protection/>
    </xf>
    <xf numFmtId="0" fontId="2" fillId="0" borderId="0" xfId="54" applyFont="1" applyAlignment="1" applyProtection="1">
      <alignment horizontal="centerContinuous" vertical="center"/>
      <protection/>
    </xf>
    <xf numFmtId="173" fontId="2" fillId="0" borderId="10" xfId="54" applyNumberFormat="1" applyFont="1" applyBorder="1" applyProtection="1">
      <alignment/>
      <protection/>
    </xf>
    <xf numFmtId="173" fontId="2" fillId="0" borderId="13" xfId="54" applyNumberFormat="1" applyFont="1" applyBorder="1" applyProtection="1">
      <alignment/>
      <protection/>
    </xf>
    <xf numFmtId="173" fontId="2" fillId="0" borderId="13" xfId="54" applyNumberFormat="1" applyFont="1" applyBorder="1" applyProtection="1">
      <alignment/>
      <protection locked="0"/>
    </xf>
    <xf numFmtId="173" fontId="7" fillId="0" borderId="13" xfId="54" applyNumberFormat="1" applyFont="1" applyBorder="1" applyProtection="1">
      <alignment/>
      <protection/>
    </xf>
    <xf numFmtId="189" fontId="2" fillId="0" borderId="0" xfId="54" applyNumberFormat="1" applyFont="1" applyBorder="1" applyProtection="1">
      <alignment/>
      <protection/>
    </xf>
    <xf numFmtId="173" fontId="2" fillId="0" borderId="13" xfId="73" applyNumberFormat="1" applyFont="1" applyBorder="1" applyProtection="1">
      <alignment vertical="center"/>
      <protection/>
    </xf>
    <xf numFmtId="165" fontId="2" fillId="0" borderId="0" xfId="73" applyNumberFormat="1" applyFont="1" applyAlignment="1" applyProtection="1">
      <alignment horizontal="left" vertical="center"/>
      <protection/>
    </xf>
    <xf numFmtId="165" fontId="10" fillId="0" borderId="0" xfId="54" applyNumberFormat="1" applyFont="1" applyAlignment="1" applyProtection="1">
      <alignment horizontal="left" vertical="center"/>
      <protection/>
    </xf>
    <xf numFmtId="165" fontId="11" fillId="0" borderId="0" xfId="73" applyFont="1" applyProtection="1">
      <alignment vertical="center"/>
      <protection/>
    </xf>
    <xf numFmtId="0" fontId="2" fillId="0" borderId="0" xfId="54" applyFont="1" applyAlignment="1">
      <alignment horizontal="justify" vertical="center" wrapText="1"/>
      <protection/>
    </xf>
    <xf numFmtId="173" fontId="2" fillId="0" borderId="0" xfId="54" applyNumberFormat="1" applyFont="1" applyProtection="1">
      <alignment/>
      <protection locked="0"/>
    </xf>
    <xf numFmtId="0" fontId="2" fillId="0" borderId="0" xfId="54" applyFont="1" applyAlignment="1" applyProtection="1">
      <alignment horizontal="justify" vertical="center" wrapText="1"/>
      <protection locked="0"/>
    </xf>
    <xf numFmtId="173" fontId="10" fillId="0" borderId="0" xfId="54" applyNumberFormat="1" applyProtection="1">
      <alignment/>
      <protection locked="0"/>
    </xf>
    <xf numFmtId="164" fontId="2" fillId="0" borderId="0" xfId="73" applyNumberFormat="1" applyFont="1" applyAlignment="1" applyProtection="1">
      <alignment horizontal="left" vertical="center"/>
      <protection/>
    </xf>
    <xf numFmtId="164" fontId="2" fillId="0" borderId="0" xfId="73" applyNumberFormat="1" applyFont="1" applyProtection="1">
      <alignment vertical="center"/>
      <protection/>
    </xf>
    <xf numFmtId="190" fontId="2" fillId="0" borderId="0" xfId="73" applyNumberFormat="1" applyFont="1" applyAlignment="1" applyProtection="1">
      <alignment horizontal="left" vertical="center"/>
      <protection/>
    </xf>
    <xf numFmtId="164" fontId="2" fillId="0" borderId="0" xfId="52" applyFont="1" applyAlignment="1" applyProtection="1">
      <alignment horizontal="left" vertical="center" indent="1"/>
      <protection/>
    </xf>
    <xf numFmtId="0" fontId="2" fillId="0" borderId="0" xfId="52" applyNumberFormat="1" applyFont="1" applyAlignment="1" applyProtection="1">
      <alignment horizontal="left" vertical="center"/>
      <protection/>
    </xf>
    <xf numFmtId="164" fontId="10" fillId="0" borderId="0" xfId="52" applyFont="1" applyAlignment="1" applyProtection="1" quotePrefix="1">
      <alignment horizontal="left" vertical="center"/>
      <protection/>
    </xf>
    <xf numFmtId="164" fontId="2" fillId="0" borderId="0" xfId="62" applyFont="1" applyAlignment="1" applyProtection="1">
      <alignment vertical="center"/>
      <protection/>
    </xf>
    <xf numFmtId="164" fontId="2" fillId="0" borderId="0" xfId="62" applyFont="1" applyBorder="1" applyAlignment="1" applyProtection="1">
      <alignment vertical="center"/>
      <protection/>
    </xf>
    <xf numFmtId="164" fontId="2" fillId="0" borderId="0" xfId="62" applyFont="1" applyAlignment="1" applyProtection="1">
      <alignment vertical="center"/>
      <protection locked="0"/>
    </xf>
    <xf numFmtId="164" fontId="4" fillId="0" borderId="0" xfId="68" applyFont="1" applyAlignment="1" applyProtection="1">
      <alignment vertical="center"/>
      <protection/>
    </xf>
    <xf numFmtId="164" fontId="4" fillId="0" borderId="0" xfId="68" applyFont="1" applyBorder="1" applyAlignment="1" applyProtection="1">
      <alignment vertical="center"/>
      <protection/>
    </xf>
    <xf numFmtId="164" fontId="2" fillId="0" borderId="12" xfId="52" applyFont="1" applyBorder="1" applyAlignment="1" applyProtection="1">
      <alignment horizontal="center" vertical="center"/>
      <protection/>
    </xf>
    <xf numFmtId="164" fontId="2" fillId="0" borderId="15" xfId="62" applyFont="1" applyBorder="1" applyAlignment="1" applyProtection="1">
      <alignment horizontal="center" vertical="center"/>
      <protection/>
    </xf>
    <xf numFmtId="164" fontId="2" fillId="0" borderId="13" xfId="62" applyFont="1" applyBorder="1" applyAlignment="1" applyProtection="1">
      <alignment horizontal="center" vertical="center" wrapText="1"/>
      <protection/>
    </xf>
    <xf numFmtId="164" fontId="2" fillId="0" borderId="11" xfId="62" applyFont="1" applyBorder="1" applyAlignment="1" applyProtection="1">
      <alignment horizontal="center" vertical="center"/>
      <protection/>
    </xf>
    <xf numFmtId="164" fontId="2" fillId="0" borderId="13" xfId="62" applyFont="1" applyBorder="1" applyAlignment="1" applyProtection="1">
      <alignment horizontal="center" vertical="center"/>
      <protection/>
    </xf>
    <xf numFmtId="164" fontId="2" fillId="0" borderId="10" xfId="62" applyFont="1" applyBorder="1" applyAlignment="1" applyProtection="1">
      <alignment horizontal="center" vertical="center"/>
      <protection/>
    </xf>
    <xf numFmtId="191" fontId="2" fillId="0" borderId="13" xfId="62" applyNumberFormat="1" applyFont="1" applyBorder="1" applyAlignment="1" applyProtection="1">
      <alignment/>
      <protection/>
    </xf>
    <xf numFmtId="164" fontId="2" fillId="0" borderId="14" xfId="62" applyFont="1" applyBorder="1" applyAlignment="1" applyProtection="1">
      <alignment/>
      <protection locked="0"/>
    </xf>
    <xf numFmtId="164" fontId="2" fillId="0" borderId="13" xfId="62" applyFont="1" applyBorder="1" applyAlignment="1" applyProtection="1">
      <alignment/>
      <protection locked="0"/>
    </xf>
    <xf numFmtId="164" fontId="2" fillId="0" borderId="13" xfId="62" applyFont="1" applyBorder="1" applyAlignment="1" applyProtection="1">
      <alignment/>
      <protection/>
    </xf>
    <xf numFmtId="164" fontId="2" fillId="0" borderId="15" xfId="62" applyFont="1" applyBorder="1" applyAlignment="1" applyProtection="1">
      <alignment/>
      <protection/>
    </xf>
    <xf numFmtId="164" fontId="2" fillId="0" borderId="0" xfId="62" applyFont="1" applyAlignment="1" applyProtection="1">
      <alignment/>
      <protection/>
    </xf>
    <xf numFmtId="164" fontId="2" fillId="0" borderId="0" xfId="62" applyFont="1" applyAlignment="1" applyProtection="1">
      <alignment/>
      <protection locked="0"/>
    </xf>
    <xf numFmtId="165" fontId="2" fillId="0" borderId="0" xfId="80" applyFont="1" applyAlignment="1" applyProtection="1">
      <alignment horizontal="left"/>
      <protection/>
    </xf>
    <xf numFmtId="0" fontId="2" fillId="0" borderId="0" xfId="80" applyNumberFormat="1" applyFont="1" applyAlignment="1" applyProtection="1">
      <alignment horizontal="left"/>
      <protection/>
    </xf>
    <xf numFmtId="0" fontId="2" fillId="0" borderId="0" xfId="62" applyNumberFormat="1" applyFont="1" applyAlignment="1" applyProtection="1">
      <alignment/>
      <protection/>
    </xf>
    <xf numFmtId="164" fontId="2" fillId="0" borderId="14" xfId="62" applyFont="1" applyBorder="1" applyAlignment="1" applyProtection="1">
      <alignment/>
      <protection/>
    </xf>
    <xf numFmtId="165" fontId="2" fillId="0" borderId="0" xfId="80" applyFont="1" applyAlignment="1" applyProtection="1">
      <alignment horizontal="centerContinuous"/>
      <protection/>
    </xf>
    <xf numFmtId="191" fontId="2" fillId="0" borderId="13" xfId="62" applyNumberFormat="1" applyFont="1" applyBorder="1" applyAlignment="1" applyProtection="1">
      <alignment/>
      <protection locked="0"/>
    </xf>
    <xf numFmtId="164" fontId="12" fillId="0" borderId="13" xfId="62" applyFont="1" applyBorder="1" applyAlignment="1" applyProtection="1">
      <alignment/>
      <protection/>
    </xf>
    <xf numFmtId="164" fontId="2" fillId="0" borderId="0" xfId="52" applyFont="1">
      <alignment vertical="center"/>
      <protection/>
    </xf>
    <xf numFmtId="164" fontId="2" fillId="0" borderId="0" xfId="52" applyAlignment="1">
      <alignment vertical="center"/>
      <protection/>
    </xf>
    <xf numFmtId="164" fontId="2" fillId="0" borderId="0" xfId="62" applyFont="1" applyBorder="1" applyAlignment="1" applyProtection="1">
      <alignment vertical="center"/>
      <protection locked="0"/>
    </xf>
    <xf numFmtId="0" fontId="2" fillId="0" borderId="0" xfId="59" applyProtection="1">
      <alignment vertical="center"/>
      <protection/>
    </xf>
    <xf numFmtId="0" fontId="3" fillId="0" borderId="0" xfId="59" applyFont="1" applyAlignment="1" applyProtection="1" quotePrefix="1">
      <alignment horizontal="right" vertical="center"/>
      <protection/>
    </xf>
    <xf numFmtId="0" fontId="2" fillId="0" borderId="0" xfId="59" applyProtection="1">
      <alignment vertical="center"/>
      <protection locked="0"/>
    </xf>
    <xf numFmtId="0" fontId="2" fillId="0" borderId="0" xfId="59" applyBorder="1" applyProtection="1">
      <alignment vertical="center"/>
      <protection/>
    </xf>
    <xf numFmtId="0" fontId="4" fillId="0" borderId="0" xfId="70" applyFont="1" applyAlignment="1" applyProtection="1">
      <alignment horizontal="centerContinuous" vertical="center" wrapText="1"/>
      <protection/>
    </xf>
    <xf numFmtId="0" fontId="4" fillId="0" borderId="0" xfId="70" applyAlignment="1" applyProtection="1">
      <alignment horizontal="centerContinuous" vertical="center"/>
      <protection/>
    </xf>
    <xf numFmtId="0" fontId="4" fillId="0" borderId="0" xfId="70" applyBorder="1" applyAlignment="1" applyProtection="1">
      <alignment horizontal="centerContinuous" vertical="center"/>
      <protection/>
    </xf>
    <xf numFmtId="0" fontId="2" fillId="0" borderId="18" xfId="59" applyBorder="1" applyAlignment="1" applyProtection="1" quotePrefix="1">
      <alignment horizontal="centerContinuous" vertical="center"/>
      <protection/>
    </xf>
    <xf numFmtId="0" fontId="2" fillId="0" borderId="21" xfId="59" applyBorder="1" applyAlignment="1" applyProtection="1">
      <alignment horizontal="centerContinuous" vertical="center"/>
      <protection/>
    </xf>
    <xf numFmtId="0" fontId="2" fillId="0" borderId="19" xfId="59" applyBorder="1" applyAlignment="1" applyProtection="1" quotePrefix="1">
      <alignment horizontal="centerContinuous" vertical="center"/>
      <protection/>
    </xf>
    <xf numFmtId="0" fontId="2" fillId="0" borderId="19" xfId="59" applyBorder="1" applyAlignment="1" applyProtection="1">
      <alignment horizontal="centerContinuous" vertical="center"/>
      <protection/>
    </xf>
    <xf numFmtId="0" fontId="2" fillId="0" borderId="19" xfId="59" applyFont="1" applyBorder="1" applyAlignment="1" applyProtection="1" quotePrefix="1">
      <alignment horizontal="centerContinuous" vertical="center"/>
      <protection/>
    </xf>
    <xf numFmtId="0" fontId="2" fillId="0" borderId="16" xfId="59" applyBorder="1" applyAlignment="1" applyProtection="1" quotePrefix="1">
      <alignment horizontal="centerContinuous" vertical="center"/>
      <protection/>
    </xf>
    <xf numFmtId="0" fontId="2" fillId="0" borderId="16" xfId="59" applyBorder="1" applyAlignment="1" applyProtection="1">
      <alignment horizontal="centerContinuous" vertical="center"/>
      <protection/>
    </xf>
    <xf numFmtId="0" fontId="2" fillId="0" borderId="12" xfId="59" applyBorder="1" applyAlignment="1" applyProtection="1">
      <alignment horizontal="centerContinuous" vertical="center"/>
      <protection/>
    </xf>
    <xf numFmtId="0" fontId="2" fillId="0" borderId="20" xfId="59" applyBorder="1" applyAlignment="1" applyProtection="1">
      <alignment horizontal="centerContinuous" vertical="center"/>
      <protection/>
    </xf>
    <xf numFmtId="0" fontId="2" fillId="0" borderId="15" xfId="59" applyBorder="1" applyProtection="1">
      <alignment vertical="center"/>
      <protection/>
    </xf>
    <xf numFmtId="178" fontId="2" fillId="0" borderId="0" xfId="79" applyNumberFormat="1" applyFont="1" applyBorder="1" applyAlignment="1" applyProtection="1">
      <alignment horizontal="left" vertical="center"/>
      <protection/>
    </xf>
    <xf numFmtId="0" fontId="10" fillId="0" borderId="15" xfId="58" applyFont="1" applyBorder="1" applyAlignment="1" applyProtection="1">
      <alignment vertical="center"/>
      <protection/>
    </xf>
    <xf numFmtId="192" fontId="7" fillId="0" borderId="14" xfId="59" applyNumberFormat="1" applyFont="1" applyBorder="1" applyProtection="1">
      <alignment vertical="center"/>
      <protection/>
    </xf>
    <xf numFmtId="164" fontId="2" fillId="0" borderId="15" xfId="59" applyNumberFormat="1" applyBorder="1" applyProtection="1">
      <alignment vertical="center"/>
      <protection locked="0"/>
    </xf>
    <xf numFmtId="164" fontId="2" fillId="0" borderId="0" xfId="59" applyNumberFormat="1" applyBorder="1" applyProtection="1">
      <alignment vertical="center"/>
      <protection locked="0"/>
    </xf>
    <xf numFmtId="178" fontId="2" fillId="0" borderId="0" xfId="59" applyNumberFormat="1" applyBorder="1" applyAlignment="1" applyProtection="1">
      <alignment horizontal="left" vertical="center"/>
      <protection/>
    </xf>
    <xf numFmtId="0" fontId="2" fillId="0" borderId="15" xfId="59" applyFont="1" applyBorder="1" applyAlignment="1" applyProtection="1">
      <alignment vertical="center"/>
      <protection/>
    </xf>
    <xf numFmtId="173" fontId="2" fillId="0" borderId="15" xfId="59" applyNumberFormat="1" applyBorder="1" applyProtection="1">
      <alignment vertical="center"/>
      <protection/>
    </xf>
    <xf numFmtId="173" fontId="2" fillId="0" borderId="0" xfId="59" applyNumberFormat="1" applyBorder="1" applyProtection="1">
      <alignment vertical="center"/>
      <protection/>
    </xf>
    <xf numFmtId="178" fontId="2" fillId="0" borderId="15" xfId="79" applyFont="1" applyBorder="1" applyAlignment="1" applyProtection="1">
      <alignment vertical="center"/>
      <protection/>
    </xf>
    <xf numFmtId="173" fontId="2" fillId="0" borderId="14" xfId="59" applyNumberFormat="1" applyBorder="1" applyProtection="1">
      <alignment vertical="center"/>
      <protection/>
    </xf>
    <xf numFmtId="164" fontId="2" fillId="0" borderId="14" xfId="59" applyNumberFormat="1" applyBorder="1" applyProtection="1">
      <alignment vertical="center"/>
      <protection locked="0"/>
    </xf>
    <xf numFmtId="0" fontId="2" fillId="0" borderId="0" xfId="59" applyBorder="1" applyAlignment="1" applyProtection="1">
      <alignment horizontal="left" vertical="center"/>
      <protection/>
    </xf>
    <xf numFmtId="0" fontId="2" fillId="0" borderId="15" xfId="59" applyBorder="1" applyAlignment="1" applyProtection="1">
      <alignment vertical="center"/>
      <protection/>
    </xf>
    <xf numFmtId="0" fontId="2" fillId="0" borderId="13" xfId="59" applyBorder="1" applyProtection="1">
      <alignment vertical="center"/>
      <protection/>
    </xf>
    <xf numFmtId="0" fontId="2" fillId="0" borderId="14" xfId="59" applyBorder="1" applyProtection="1">
      <alignment vertical="center"/>
      <protection/>
    </xf>
    <xf numFmtId="0" fontId="2" fillId="0" borderId="0" xfId="79" applyNumberFormat="1" applyFont="1" applyBorder="1" applyAlignment="1" applyProtection="1">
      <alignment horizontal="left" vertical="center"/>
      <protection/>
    </xf>
    <xf numFmtId="192" fontId="7" fillId="0" borderId="0" xfId="59" applyNumberFormat="1" applyFont="1" applyBorder="1" applyProtection="1">
      <alignment vertical="center"/>
      <protection/>
    </xf>
    <xf numFmtId="0" fontId="2" fillId="0" borderId="0" xfId="59" applyBorder="1" applyProtection="1">
      <alignment vertical="center"/>
      <protection locked="0"/>
    </xf>
    <xf numFmtId="0" fontId="10" fillId="0" borderId="0" xfId="60" applyFont="1" applyAlignment="1" applyProtection="1" quotePrefix="1">
      <alignment horizontal="left" vertical="center"/>
      <protection/>
    </xf>
    <xf numFmtId="0" fontId="2" fillId="0" borderId="0" xfId="60" applyFont="1" applyAlignment="1" applyProtection="1">
      <alignment vertical="center"/>
      <protection/>
    </xf>
    <xf numFmtId="1" fontId="10" fillId="0" borderId="0" xfId="60" applyNumberFormat="1" applyFont="1" applyAlignment="1" applyProtection="1" quotePrefix="1">
      <alignment horizontal="right" vertical="center"/>
      <protection/>
    </xf>
    <xf numFmtId="0" fontId="2" fillId="0" borderId="0" xfId="60" applyFont="1" applyProtection="1">
      <alignment vertical="center"/>
      <protection/>
    </xf>
    <xf numFmtId="0" fontId="2" fillId="0" borderId="15" xfId="60" applyFont="1" applyBorder="1" applyAlignment="1" applyProtection="1">
      <alignment horizontal="center" vertical="center" wrapText="1"/>
      <protection/>
    </xf>
    <xf numFmtId="0" fontId="2" fillId="0" borderId="13" xfId="60" applyFont="1" applyBorder="1" applyAlignment="1" applyProtection="1">
      <alignment horizontal="center" vertical="center" wrapText="1"/>
      <protection/>
    </xf>
    <xf numFmtId="0" fontId="2" fillId="0" borderId="19" xfId="60" applyFont="1" applyBorder="1" applyAlignment="1" applyProtection="1">
      <alignment horizontal="center" vertical="center"/>
      <protection/>
    </xf>
    <xf numFmtId="0" fontId="2" fillId="0" borderId="0" xfId="60" applyFont="1" applyBorder="1" applyAlignment="1" applyProtection="1">
      <alignment horizontal="center" vertical="center" wrapText="1"/>
      <protection/>
    </xf>
    <xf numFmtId="0" fontId="2" fillId="0" borderId="15" xfId="60" applyFont="1" applyBorder="1" applyAlignment="1" applyProtection="1">
      <alignment horizontal="center" vertical="center"/>
      <protection/>
    </xf>
    <xf numFmtId="178" fontId="2" fillId="0" borderId="0" xfId="60" applyNumberFormat="1" applyFont="1" applyAlignment="1" applyProtection="1">
      <alignment horizontal="left"/>
      <protection/>
    </xf>
    <xf numFmtId="0" fontId="2" fillId="0" borderId="15" xfId="60" applyFont="1" applyBorder="1" applyAlignment="1" applyProtection="1">
      <alignment/>
      <protection/>
    </xf>
    <xf numFmtId="164" fontId="2" fillId="0" borderId="15" xfId="60" applyNumberFormat="1" applyFont="1" applyBorder="1" applyAlignment="1" applyProtection="1">
      <alignment/>
      <protection locked="0"/>
    </xf>
    <xf numFmtId="164" fontId="2" fillId="0" borderId="13" xfId="60" applyNumberFormat="1" applyFont="1" applyBorder="1" applyAlignment="1" applyProtection="1">
      <alignment/>
      <protection/>
    </xf>
    <xf numFmtId="0" fontId="2" fillId="0" borderId="0" xfId="60" applyFont="1" applyAlignment="1" applyProtection="1">
      <alignment/>
      <protection/>
    </xf>
    <xf numFmtId="0" fontId="2" fillId="0" borderId="0" xfId="60" applyFont="1" applyAlignment="1" applyProtection="1">
      <alignment horizontal="left"/>
      <protection/>
    </xf>
    <xf numFmtId="164" fontId="2" fillId="0" borderId="15" xfId="60" applyNumberFormat="1" applyFont="1" applyBorder="1" applyAlignment="1" applyProtection="1">
      <alignment/>
      <protection/>
    </xf>
    <xf numFmtId="178" fontId="2" fillId="0" borderId="0" xfId="60" applyNumberFormat="1" applyFont="1" applyAlignment="1" applyProtection="1">
      <alignment horizontal="left" indent="1"/>
      <protection/>
    </xf>
    <xf numFmtId="0" fontId="2" fillId="0" borderId="15" xfId="60" applyFont="1" applyBorder="1" applyAlignment="1" applyProtection="1">
      <alignment vertical="center"/>
      <protection/>
    </xf>
    <xf numFmtId="0" fontId="12" fillId="0" borderId="15" xfId="60" applyFont="1" applyBorder="1" applyAlignment="1" applyProtection="1">
      <alignment/>
      <protection/>
    </xf>
    <xf numFmtId="164" fontId="12" fillId="0" borderId="15" xfId="60" applyNumberFormat="1" applyFont="1" applyBorder="1" applyAlignment="1" applyProtection="1">
      <alignment/>
      <protection/>
    </xf>
    <xf numFmtId="164" fontId="12" fillId="0" borderId="13" xfId="60" applyNumberFormat="1" applyFont="1" applyBorder="1" applyAlignment="1" applyProtection="1">
      <alignment/>
      <protection/>
    </xf>
    <xf numFmtId="0" fontId="12" fillId="0" borderId="15" xfId="60" applyFont="1" applyBorder="1" applyAlignment="1" applyProtection="1">
      <alignment vertical="center"/>
      <protection/>
    </xf>
    <xf numFmtId="193" fontId="2" fillId="0" borderId="0" xfId="60" applyNumberFormat="1" applyFont="1" applyAlignment="1" applyProtection="1">
      <alignment vertical="center"/>
      <protection/>
    </xf>
    <xf numFmtId="164" fontId="3" fillId="0" borderId="0" xfId="61" applyFont="1" applyAlignment="1" applyProtection="1" quotePrefix="1">
      <alignment horizontal="left" vertical="center"/>
      <protection/>
    </xf>
    <xf numFmtId="164" fontId="2" fillId="0" borderId="0" xfId="61" applyProtection="1">
      <alignment vertical="center"/>
      <protection/>
    </xf>
    <xf numFmtId="164" fontId="2" fillId="0" borderId="0" xfId="61" applyAlignment="1" applyProtection="1">
      <alignment vertical="center"/>
      <protection/>
    </xf>
    <xf numFmtId="164" fontId="2" fillId="0" borderId="10" xfId="61" applyBorder="1" applyAlignment="1" applyProtection="1">
      <alignment horizontal="centerContinuous" vertical="center"/>
      <protection/>
    </xf>
    <xf numFmtId="164" fontId="2" fillId="0" borderId="12" xfId="61" applyBorder="1" applyAlignment="1" applyProtection="1">
      <alignment horizontal="centerContinuous" vertical="center"/>
      <protection/>
    </xf>
    <xf numFmtId="164" fontId="2" fillId="0" borderId="11" xfId="61" applyBorder="1" applyAlignment="1" applyProtection="1">
      <alignment horizontal="centerContinuous" vertical="center"/>
      <protection/>
    </xf>
    <xf numFmtId="164" fontId="2" fillId="0" borderId="18" xfId="61" applyBorder="1" applyAlignment="1" applyProtection="1">
      <alignment horizontal="centerContinuous" vertical="center"/>
      <protection/>
    </xf>
    <xf numFmtId="164" fontId="2" fillId="0" borderId="0" xfId="61" applyBorder="1" applyAlignment="1" applyProtection="1">
      <alignment vertical="center"/>
      <protection/>
    </xf>
    <xf numFmtId="164" fontId="2" fillId="0" borderId="12" xfId="61" applyBorder="1" applyProtection="1">
      <alignment vertical="center"/>
      <protection/>
    </xf>
    <xf numFmtId="164" fontId="2" fillId="0" borderId="10" xfId="61" applyBorder="1" applyProtection="1">
      <alignment vertical="center"/>
      <protection/>
    </xf>
    <xf numFmtId="165" fontId="7" fillId="0" borderId="0" xfId="81" applyNumberFormat="1" applyFont="1" applyAlignment="1" applyProtection="1">
      <alignment horizontal="left" vertical="center"/>
      <protection/>
    </xf>
    <xf numFmtId="164" fontId="2" fillId="0" borderId="0" xfId="61" applyFont="1" applyProtection="1">
      <alignment vertical="center"/>
      <protection/>
    </xf>
    <xf numFmtId="164" fontId="7" fillId="0" borderId="13" xfId="61" applyFont="1" applyBorder="1" applyProtection="1">
      <alignment vertical="center"/>
      <protection/>
    </xf>
    <xf numFmtId="164" fontId="7" fillId="0" borderId="0" xfId="61" applyFont="1" applyProtection="1">
      <alignment vertical="center"/>
      <protection/>
    </xf>
    <xf numFmtId="164" fontId="2" fillId="0" borderId="13" xfId="61" applyFont="1" applyBorder="1" applyProtection="1">
      <alignment vertical="center"/>
      <protection/>
    </xf>
    <xf numFmtId="164" fontId="2" fillId="0" borderId="13" xfId="61" applyFont="1" applyBorder="1" applyProtection="1">
      <alignment vertical="center"/>
      <protection locked="0"/>
    </xf>
    <xf numFmtId="0" fontId="2" fillId="0" borderId="0" xfId="81" applyNumberFormat="1" applyFont="1" applyAlignment="1" applyProtection="1">
      <alignment horizontal="right" vertical="center"/>
      <protection/>
    </xf>
    <xf numFmtId="0" fontId="2" fillId="0" borderId="0" xfId="61" applyNumberFormat="1" applyFont="1" applyAlignment="1" applyProtection="1">
      <alignment vertical="center"/>
      <protection/>
    </xf>
    <xf numFmtId="0" fontId="2" fillId="0" borderId="15" xfId="61" applyNumberFormat="1" applyFont="1" applyBorder="1" applyProtection="1">
      <alignment vertical="center"/>
      <protection/>
    </xf>
    <xf numFmtId="164" fontId="11" fillId="0" borderId="0" xfId="61" applyFont="1" applyAlignment="1" applyProtection="1">
      <alignment vertical="center"/>
      <protection/>
    </xf>
    <xf numFmtId="164" fontId="7" fillId="0" borderId="13" xfId="61" applyFont="1" applyBorder="1" applyProtection="1">
      <alignment vertical="center"/>
      <protection locked="0"/>
    </xf>
    <xf numFmtId="165" fontId="7" fillId="0" borderId="0" xfId="81" applyFont="1" applyAlignment="1" applyProtection="1">
      <alignment horizontal="centerContinuous" vertical="center"/>
      <protection/>
    </xf>
    <xf numFmtId="164" fontId="2" fillId="0" borderId="0" xfId="61" applyAlignment="1" applyProtection="1">
      <alignment horizontal="centerContinuous" vertical="center"/>
      <protection/>
    </xf>
    <xf numFmtId="164" fontId="7" fillId="0" borderId="0" xfId="61" applyFont="1" applyAlignment="1" applyProtection="1">
      <alignment horizontal="right" vertical="center"/>
      <protection/>
    </xf>
    <xf numFmtId="164" fontId="2" fillId="0" borderId="0" xfId="61" applyFont="1" applyAlignment="1" applyProtection="1" quotePrefix="1">
      <alignment horizontal="right" vertical="center"/>
      <protection/>
    </xf>
    <xf numFmtId="164" fontId="2" fillId="0" borderId="0" xfId="61" applyAlignment="1" applyProtection="1">
      <alignment horizontal="justify" vertical="center" wrapText="1"/>
      <protection/>
    </xf>
    <xf numFmtId="164" fontId="13" fillId="0" borderId="0" xfId="61" applyFont="1" applyAlignment="1" applyProtection="1">
      <alignment horizontal="justify" vertical="center" wrapText="1"/>
      <protection/>
    </xf>
    <xf numFmtId="0" fontId="2" fillId="0" borderId="0" xfId="54" applyFont="1" applyBorder="1" applyAlignment="1" applyProtection="1">
      <alignment horizontal="centerContinuous" vertical="center"/>
      <protection/>
    </xf>
    <xf numFmtId="0" fontId="2" fillId="0" borderId="0" xfId="54" applyFont="1" applyBorder="1" applyAlignment="1" applyProtection="1">
      <alignment horizontal="center" vertical="center"/>
      <protection/>
    </xf>
    <xf numFmtId="0" fontId="2" fillId="0" borderId="0" xfId="73" applyNumberFormat="1" applyFont="1" applyAlignment="1" applyProtection="1">
      <alignment vertical="center"/>
      <protection/>
    </xf>
    <xf numFmtId="0" fontId="19" fillId="0" borderId="0" xfId="54" applyNumberFormat="1" applyFont="1" applyAlignment="1" applyProtection="1">
      <alignment vertical="center"/>
      <protection/>
    </xf>
    <xf numFmtId="0" fontId="19" fillId="0" borderId="0" xfId="54" applyFont="1" applyAlignment="1" applyProtection="1">
      <alignment horizontal="right" vertical="center"/>
      <protection/>
    </xf>
    <xf numFmtId="0" fontId="7" fillId="0" borderId="13" xfId="54" applyFont="1" applyBorder="1" applyProtection="1">
      <alignment/>
      <protection/>
    </xf>
    <xf numFmtId="0" fontId="10" fillId="0" borderId="0" xfId="54" applyFont="1" applyBorder="1" applyProtection="1">
      <alignment/>
      <protection locked="0"/>
    </xf>
    <xf numFmtId="0" fontId="2" fillId="0" borderId="14" xfId="54" applyFont="1" applyBorder="1" applyAlignment="1" applyProtection="1">
      <alignment horizontal="center" vertical="center"/>
      <protection/>
    </xf>
    <xf numFmtId="0" fontId="2" fillId="0" borderId="20" xfId="54" applyFont="1" applyBorder="1" applyProtection="1">
      <alignment/>
      <protection/>
    </xf>
    <xf numFmtId="0" fontId="2" fillId="0" borderId="14" xfId="54" applyFont="1" applyBorder="1" applyAlignment="1" applyProtection="1">
      <alignment horizontal="left" vertical="center" wrapText="1" indent="1"/>
      <protection/>
    </xf>
    <xf numFmtId="0" fontId="2" fillId="0" borderId="13" xfId="54" applyFont="1" applyBorder="1" applyAlignment="1" applyProtection="1">
      <alignment vertical="center"/>
      <protection/>
    </xf>
    <xf numFmtId="177" fontId="2" fillId="0" borderId="13" xfId="54" applyNumberFormat="1" applyFont="1" applyBorder="1" applyProtection="1">
      <alignment/>
      <protection locked="0"/>
    </xf>
    <xf numFmtId="177" fontId="2" fillId="0" borderId="13" xfId="54" applyNumberFormat="1" applyFont="1" applyBorder="1" applyProtection="1">
      <alignment/>
      <protection/>
    </xf>
    <xf numFmtId="0" fontId="2" fillId="0" borderId="13" xfId="54" applyFont="1" applyBorder="1" applyAlignment="1" applyProtection="1">
      <alignment horizontal="left" vertical="center" indent="1"/>
      <protection/>
    </xf>
    <xf numFmtId="0" fontId="2" fillId="0" borderId="10" xfId="54" applyFont="1" applyBorder="1" applyAlignment="1" applyProtection="1">
      <alignment horizontal="left" vertical="center" indent="1"/>
      <protection/>
    </xf>
    <xf numFmtId="0" fontId="2" fillId="0" borderId="13" xfId="54" applyFont="1" applyBorder="1" applyAlignment="1" applyProtection="1">
      <alignment horizontal="left" indent="1"/>
      <protection/>
    </xf>
    <xf numFmtId="0" fontId="2" fillId="0" borderId="10" xfId="54" applyFont="1" applyBorder="1" applyAlignment="1" applyProtection="1">
      <alignment horizontal="left" indent="1"/>
      <protection/>
    </xf>
    <xf numFmtId="0" fontId="2" fillId="0" borderId="22" xfId="54" applyFont="1" applyBorder="1" applyAlignment="1" applyProtection="1">
      <alignment horizontal="left" vertical="center" wrapText="1" indent="1"/>
      <protection/>
    </xf>
    <xf numFmtId="177" fontId="2" fillId="0" borderId="14" xfId="54" applyNumberFormat="1" applyFont="1" applyBorder="1" applyProtection="1">
      <alignment/>
      <protection locked="0"/>
    </xf>
    <xf numFmtId="0" fontId="2" fillId="0" borderId="0" xfId="54" applyFont="1" applyAlignment="1" applyProtection="1">
      <alignment/>
      <protection/>
    </xf>
    <xf numFmtId="0" fontId="2" fillId="0" borderId="17" xfId="54" applyFont="1" applyBorder="1" applyAlignment="1" applyProtection="1">
      <alignment horizontal="left" indent="1"/>
      <protection/>
    </xf>
    <xf numFmtId="177" fontId="2" fillId="0" borderId="14" xfId="54" applyNumberFormat="1" applyFont="1" applyBorder="1" applyProtection="1">
      <alignment/>
      <protection/>
    </xf>
    <xf numFmtId="177" fontId="2" fillId="0" borderId="0" xfId="54" applyNumberFormat="1" applyFont="1" applyBorder="1" applyProtection="1">
      <alignment/>
      <protection/>
    </xf>
    <xf numFmtId="0" fontId="2" fillId="0" borderId="14" xfId="54" applyFont="1" applyBorder="1" applyAlignment="1" applyProtection="1">
      <alignment horizontal="justify" vertical="center" wrapText="1"/>
      <protection/>
    </xf>
    <xf numFmtId="0" fontId="10" fillId="0" borderId="0" xfId="54" applyFont="1" applyAlignment="1" applyProtection="1">
      <alignment horizontal="justify" vertical="center" wrapText="1"/>
      <protection locked="0"/>
    </xf>
    <xf numFmtId="0" fontId="10" fillId="0" borderId="0" xfId="54" applyFont="1" applyBorder="1" applyAlignment="1">
      <alignment horizontal="justify" vertical="center" wrapText="1"/>
      <protection/>
    </xf>
    <xf numFmtId="0" fontId="10" fillId="0" borderId="0" xfId="54" applyFont="1" applyAlignment="1">
      <alignment horizontal="justify" vertical="center" wrapText="1"/>
      <protection/>
    </xf>
    <xf numFmtId="164" fontId="10" fillId="0" borderId="0" xfId="52" applyFont="1" applyAlignment="1" applyProtection="1" quotePrefix="1">
      <alignment horizontal="right" vertical="center"/>
      <protection/>
    </xf>
    <xf numFmtId="164" fontId="2" fillId="0" borderId="12" xfId="52" applyFont="1" applyBorder="1" applyAlignment="1" applyProtection="1">
      <alignment horizontal="centerContinuous" vertical="center"/>
      <protection/>
    </xf>
    <xf numFmtId="164" fontId="2" fillId="0" borderId="20" xfId="52" applyFont="1" applyBorder="1" applyAlignment="1" applyProtection="1">
      <alignment horizontal="centerContinuous" vertical="center"/>
      <protection/>
    </xf>
    <xf numFmtId="164" fontId="2" fillId="0" borderId="12" xfId="52" applyFont="1" applyBorder="1" applyAlignment="1" applyProtection="1">
      <alignment vertical="center"/>
      <protection/>
    </xf>
    <xf numFmtId="0" fontId="2" fillId="0" borderId="20" xfId="52" applyNumberFormat="1" applyFont="1" applyBorder="1" applyProtection="1">
      <alignment vertical="center"/>
      <protection/>
    </xf>
    <xf numFmtId="164" fontId="2" fillId="0" borderId="17" xfId="52" applyFont="1" applyBorder="1" applyProtection="1">
      <alignment vertical="center"/>
      <protection/>
    </xf>
    <xf numFmtId="164" fontId="2" fillId="0" borderId="20" xfId="52" applyFont="1" applyBorder="1" applyProtection="1">
      <alignment vertical="center"/>
      <protection/>
    </xf>
    <xf numFmtId="0" fontId="2" fillId="0" borderId="0" xfId="52" applyNumberFormat="1" applyFont="1" applyBorder="1" applyProtection="1">
      <alignment vertical="center"/>
      <protection/>
    </xf>
    <xf numFmtId="164" fontId="2" fillId="0" borderId="14" xfId="52" applyFont="1" applyBorder="1" applyProtection="1">
      <alignment vertical="center"/>
      <protection locked="0"/>
    </xf>
    <xf numFmtId="164" fontId="2" fillId="0" borderId="15" xfId="52" applyFont="1" applyBorder="1" applyProtection="1">
      <alignment vertical="center"/>
      <protection locked="0"/>
    </xf>
    <xf numFmtId="49" fontId="2" fillId="0" borderId="0" xfId="73" applyNumberFormat="1" applyFont="1" applyAlignment="1" applyProtection="1">
      <alignment vertical="center"/>
      <protection/>
    </xf>
    <xf numFmtId="49" fontId="2" fillId="0" borderId="0" xfId="73" applyNumberFormat="1" applyFont="1" applyAlignment="1" applyProtection="1">
      <alignment horizontal="centerContinuous" vertical="center"/>
      <protection/>
    </xf>
    <xf numFmtId="164" fontId="7" fillId="0" borderId="14" xfId="52" applyFont="1" applyBorder="1" applyProtection="1">
      <alignment vertical="center"/>
      <protection/>
    </xf>
    <xf numFmtId="164" fontId="7" fillId="0" borderId="14" xfId="52" applyFont="1" applyBorder="1" applyProtection="1">
      <alignment vertical="center"/>
      <protection/>
    </xf>
    <xf numFmtId="0" fontId="10" fillId="0" borderId="0" xfId="54" applyAlignment="1" applyProtection="1">
      <alignment horizontal="center" vertical="center"/>
      <protection/>
    </xf>
    <xf numFmtId="164" fontId="10" fillId="0" borderId="0" xfId="52" applyFont="1" applyAlignment="1" applyProtection="1" quotePrefix="1">
      <alignment horizontal="right" vertical="center"/>
      <protection/>
    </xf>
    <xf numFmtId="164" fontId="2" fillId="0" borderId="13" xfId="52" applyFont="1" applyBorder="1" applyAlignment="1" applyProtection="1">
      <alignment horizontal="center" vertical="center"/>
      <protection/>
    </xf>
    <xf numFmtId="164" fontId="2" fillId="0" borderId="16" xfId="52" applyFont="1" applyBorder="1" applyAlignment="1" applyProtection="1">
      <alignment horizontal="center" vertical="center" wrapText="1"/>
      <protection/>
    </xf>
    <xf numFmtId="164" fontId="2" fillId="0" borderId="12" xfId="52" applyFont="1" applyBorder="1" applyProtection="1">
      <alignment vertical="center"/>
      <protection/>
    </xf>
    <xf numFmtId="164" fontId="2" fillId="0" borderId="10" xfId="52" applyFont="1" applyBorder="1" applyProtection="1">
      <alignment vertical="center"/>
      <protection/>
    </xf>
    <xf numFmtId="164" fontId="2" fillId="0" borderId="0" xfId="52" applyFont="1" applyBorder="1" applyAlignment="1" applyProtection="1">
      <alignment vertical="center" wrapText="1"/>
      <protection/>
    </xf>
    <xf numFmtId="173" fontId="2" fillId="0" borderId="13" xfId="52" applyNumberFormat="1" applyFont="1" applyBorder="1" applyProtection="1">
      <alignment vertical="center"/>
      <protection/>
    </xf>
    <xf numFmtId="173" fontId="2" fillId="0" borderId="13" xfId="52" applyNumberFormat="1" applyFont="1" applyBorder="1" applyProtection="1">
      <alignment vertical="center"/>
      <protection locked="0"/>
    </xf>
    <xf numFmtId="164" fontId="2" fillId="0" borderId="0" xfId="52" applyFont="1" applyBorder="1" applyAlignment="1" applyProtection="1">
      <alignment vertical="center"/>
      <protection/>
    </xf>
    <xf numFmtId="164" fontId="2" fillId="0" borderId="12" xfId="52" applyFont="1" applyBorder="1" applyAlignment="1" applyProtection="1">
      <alignment vertical="center"/>
      <protection/>
    </xf>
    <xf numFmtId="164" fontId="7" fillId="0" borderId="0" xfId="52" applyFont="1" applyBorder="1" applyAlignment="1" applyProtection="1">
      <alignment horizontal="left" vertical="center"/>
      <protection/>
    </xf>
    <xf numFmtId="164" fontId="7" fillId="0" borderId="0" xfId="52" applyFont="1" applyFill="1" applyBorder="1" applyAlignment="1" applyProtection="1">
      <alignment horizontal="right" vertical="top"/>
      <protection/>
    </xf>
    <xf numFmtId="164" fontId="2" fillId="0" borderId="12" xfId="52" applyFont="1" applyBorder="1" applyAlignment="1" applyProtection="1">
      <alignment/>
      <protection/>
    </xf>
    <xf numFmtId="164" fontId="2" fillId="0" borderId="0" xfId="55" applyProtection="1">
      <alignment horizontal="centerContinuous" vertical="center"/>
      <protection/>
    </xf>
    <xf numFmtId="0" fontId="3" fillId="0" borderId="0" xfId="55" applyNumberFormat="1" applyFont="1" applyAlignment="1" applyProtection="1" quotePrefix="1">
      <alignment horizontal="right" vertical="center"/>
      <protection/>
    </xf>
    <xf numFmtId="164" fontId="2" fillId="0" borderId="0" xfId="55" applyAlignment="1" applyProtection="1">
      <alignment vertical="center"/>
      <protection/>
    </xf>
    <xf numFmtId="0" fontId="10" fillId="0" borderId="0" xfId="55" applyNumberFormat="1" applyFont="1" applyAlignment="1" applyProtection="1" quotePrefix="1">
      <alignment horizontal="right" vertical="center"/>
      <protection/>
    </xf>
    <xf numFmtId="164" fontId="2" fillId="0" borderId="0" xfId="55" applyAlignment="1" applyProtection="1">
      <alignment horizontal="centerContinuous" vertical="center"/>
      <protection/>
    </xf>
    <xf numFmtId="164" fontId="2" fillId="0" borderId="0" xfId="55" applyAlignment="1" applyProtection="1">
      <alignment horizontal="center" vertical="center"/>
      <protection/>
    </xf>
    <xf numFmtId="164" fontId="13" fillId="0" borderId="0" xfId="55" applyFont="1" applyBorder="1" applyAlignment="1" applyProtection="1">
      <alignment horizontal="centerContinuous" vertical="center"/>
      <protection/>
    </xf>
    <xf numFmtId="164" fontId="2" fillId="0" borderId="10" xfId="55" applyBorder="1" applyAlignment="1" applyProtection="1">
      <alignment horizontal="center" vertical="center"/>
      <protection/>
    </xf>
    <xf numFmtId="164" fontId="2" fillId="0" borderId="12" xfId="55" applyBorder="1" applyProtection="1">
      <alignment horizontal="centerContinuous" vertical="center"/>
      <protection/>
    </xf>
    <xf numFmtId="164" fontId="2" fillId="0" borderId="10" xfId="55" applyBorder="1" applyProtection="1">
      <alignment horizontal="centerContinuous" vertical="center"/>
      <protection/>
    </xf>
    <xf numFmtId="164" fontId="2" fillId="0" borderId="13" xfId="55" applyBorder="1" applyAlignment="1" applyProtection="1">
      <alignment vertical="center"/>
      <protection/>
    </xf>
    <xf numFmtId="164" fontId="2" fillId="0" borderId="13" xfId="55" applyBorder="1" applyAlignment="1" applyProtection="1">
      <alignment horizontal="right" vertical="center"/>
      <protection/>
    </xf>
    <xf numFmtId="164" fontId="2" fillId="0" borderId="13" xfId="55" applyBorder="1" applyAlignment="1" applyProtection="1">
      <alignment vertical="center"/>
      <protection locked="0"/>
    </xf>
    <xf numFmtId="164" fontId="2" fillId="0" borderId="0" xfId="55" applyProtection="1">
      <alignment horizontal="centerContinuous" vertical="center"/>
      <protection locked="0"/>
    </xf>
    <xf numFmtId="164" fontId="2" fillId="0" borderId="0" xfId="55" applyBorder="1" applyProtection="1">
      <alignment horizontal="centerContinuous" vertical="center"/>
      <protection/>
    </xf>
    <xf numFmtId="164" fontId="2" fillId="0" borderId="0" xfId="55">
      <alignment horizontal="centerContinuous" vertical="center"/>
      <protection/>
    </xf>
    <xf numFmtId="164" fontId="2" fillId="0" borderId="13" xfId="55" applyBorder="1" applyProtection="1">
      <alignment horizontal="centerContinuous" vertical="center"/>
      <protection/>
    </xf>
    <xf numFmtId="164" fontId="2" fillId="0" borderId="14" xfId="55" applyBorder="1" applyAlignment="1" applyProtection="1">
      <alignment vertical="center"/>
      <protection/>
    </xf>
    <xf numFmtId="164" fontId="2" fillId="0" borderId="14" xfId="55" applyBorder="1" applyAlignment="1" applyProtection="1">
      <alignment horizontal="right" vertical="center"/>
      <protection/>
    </xf>
    <xf numFmtId="164" fontId="2" fillId="0" borderId="0" xfId="55" applyBorder="1" applyAlignment="1" applyProtection="1">
      <alignment vertical="center"/>
      <protection/>
    </xf>
    <xf numFmtId="49" fontId="7" fillId="0" borderId="0" xfId="55" applyNumberFormat="1" applyFont="1" applyAlignment="1" applyProtection="1" quotePrefix="1">
      <alignment horizontal="right" vertical="center"/>
      <protection/>
    </xf>
    <xf numFmtId="164" fontId="7" fillId="0" borderId="14" xfId="55" applyFont="1" applyBorder="1" applyAlignment="1" applyProtection="1">
      <alignment vertical="center"/>
      <protection/>
    </xf>
    <xf numFmtId="164" fontId="7" fillId="0" borderId="13" xfId="55" applyFont="1" applyBorder="1" applyAlignment="1" applyProtection="1">
      <alignment vertical="center"/>
      <protection/>
    </xf>
    <xf numFmtId="164" fontId="4" fillId="0" borderId="16" xfId="68" applyFont="1" applyBorder="1" applyAlignment="1" applyProtection="1">
      <alignment horizontal="center" vertical="center"/>
      <protection/>
    </xf>
    <xf numFmtId="165" fontId="2" fillId="0" borderId="0" xfId="75" applyFont="1" applyProtection="1">
      <alignment vertical="center"/>
      <protection/>
    </xf>
    <xf numFmtId="173" fontId="2" fillId="0" borderId="13" xfId="52" applyNumberFormat="1" applyFont="1" applyBorder="1" applyProtection="1">
      <alignment vertical="center"/>
      <protection/>
    </xf>
    <xf numFmtId="173" fontId="2" fillId="0" borderId="13" xfId="52" applyNumberFormat="1" applyFont="1" applyBorder="1" applyProtection="1">
      <alignment vertical="center"/>
      <protection locked="0"/>
    </xf>
    <xf numFmtId="165" fontId="11" fillId="0" borderId="0" xfId="73" applyFont="1" applyAlignment="1" applyProtection="1">
      <alignment horizontal="centerContinuous" vertical="center"/>
      <protection/>
    </xf>
    <xf numFmtId="173" fontId="11" fillId="0" borderId="13" xfId="52" applyNumberFormat="1" applyFont="1" applyBorder="1" applyProtection="1">
      <alignment vertical="center"/>
      <protection locked="0"/>
    </xf>
    <xf numFmtId="49" fontId="2" fillId="0" borderId="0" xfId="52" applyNumberFormat="1" applyFont="1" applyProtection="1">
      <alignment vertical="center"/>
      <protection/>
    </xf>
    <xf numFmtId="173" fontId="2" fillId="0" borderId="14" xfId="52" applyNumberFormat="1" applyFont="1" applyBorder="1" applyProtection="1">
      <alignment vertical="center"/>
      <protection locked="0"/>
    </xf>
    <xf numFmtId="173" fontId="2" fillId="0" borderId="14" xfId="52" applyNumberFormat="1" applyFont="1" applyBorder="1" applyProtection="1">
      <alignment vertical="center"/>
      <protection/>
    </xf>
    <xf numFmtId="173" fontId="2" fillId="0" borderId="0" xfId="52" applyNumberFormat="1" applyFont="1" applyBorder="1" applyProtection="1">
      <alignment vertical="center"/>
      <protection locked="0"/>
    </xf>
    <xf numFmtId="164" fontId="7" fillId="0" borderId="0" xfId="52" applyFont="1" applyAlignment="1" applyProtection="1">
      <alignment horizontal="centerContinuous" vertical="center"/>
      <protection/>
    </xf>
    <xf numFmtId="0" fontId="3" fillId="0" borderId="0" xfId="54" applyFont="1" applyAlignment="1" applyProtection="1" quotePrefix="1">
      <alignment horizontal="left"/>
      <protection/>
    </xf>
    <xf numFmtId="0" fontId="2" fillId="0" borderId="0" xfId="54" applyFont="1" applyAlignment="1" applyProtection="1" quotePrefix="1">
      <alignment horizontal="left"/>
      <protection/>
    </xf>
    <xf numFmtId="0" fontId="10" fillId="0" borderId="0" xfId="54" applyFont="1" applyAlignment="1" applyProtection="1" quotePrefix="1">
      <alignment horizontal="left"/>
      <protection/>
    </xf>
    <xf numFmtId="0" fontId="2" fillId="0" borderId="0" xfId="54" applyFont="1" applyAlignment="1" applyProtection="1">
      <alignment horizontal="right"/>
      <protection/>
    </xf>
    <xf numFmtId="0" fontId="4" fillId="0" borderId="0" xfId="54" applyFont="1" applyAlignment="1" applyProtection="1">
      <alignment horizontal="right"/>
      <protection/>
    </xf>
    <xf numFmtId="0" fontId="2" fillId="0" borderId="16" xfId="54" applyFont="1" applyBorder="1" applyAlignment="1" applyProtection="1">
      <alignment horizontal="right"/>
      <protection/>
    </xf>
    <xf numFmtId="0" fontId="2" fillId="0" borderId="16" xfId="54" applyFont="1" applyBorder="1" applyProtection="1">
      <alignment/>
      <protection/>
    </xf>
    <xf numFmtId="0" fontId="2" fillId="0" borderId="0" xfId="54" applyFont="1" applyAlignment="1" applyProtection="1">
      <alignment/>
      <protection/>
    </xf>
    <xf numFmtId="0" fontId="2" fillId="0" borderId="0" xfId="54" applyFont="1" applyBorder="1" applyAlignment="1" applyProtection="1">
      <alignment horizontal="right" vertical="center" wrapText="1"/>
      <protection/>
    </xf>
    <xf numFmtId="165" fontId="2" fillId="0" borderId="13" xfId="76" applyNumberFormat="1" applyFont="1" applyBorder="1" applyAlignment="1" applyProtection="1" quotePrefix="1">
      <alignment horizontal="left" vertical="center" indent="1"/>
      <protection/>
    </xf>
    <xf numFmtId="165" fontId="2" fillId="0" borderId="15" xfId="76" applyNumberFormat="1" applyFont="1" applyBorder="1" applyAlignment="1" applyProtection="1" quotePrefix="1">
      <alignment horizontal="left" vertical="center" indent="1"/>
      <protection/>
    </xf>
    <xf numFmtId="164" fontId="2" fillId="0" borderId="0" xfId="54" applyNumberFormat="1" applyFont="1" applyBorder="1" applyProtection="1">
      <alignment/>
      <protection locked="0"/>
    </xf>
    <xf numFmtId="164" fontId="2" fillId="0" borderId="14" xfId="54" applyNumberFormat="1" applyFont="1" applyBorder="1" applyProtection="1">
      <alignment/>
      <protection locked="0"/>
    </xf>
    <xf numFmtId="164" fontId="2" fillId="0" borderId="14" xfId="54" applyNumberFormat="1" applyFont="1" applyBorder="1" applyProtection="1">
      <alignment/>
      <protection/>
    </xf>
    <xf numFmtId="197" fontId="2" fillId="0" borderId="0" xfId="54" applyNumberFormat="1" applyFont="1" applyProtection="1">
      <alignment/>
      <protection/>
    </xf>
    <xf numFmtId="164" fontId="2" fillId="0" borderId="0" xfId="54" applyNumberFormat="1" applyFont="1" applyBorder="1" applyProtection="1">
      <alignment/>
      <protection/>
    </xf>
    <xf numFmtId="165" fontId="2" fillId="0" borderId="13" xfId="54" applyNumberFormat="1" applyFont="1" applyBorder="1" applyAlignment="1" applyProtection="1">
      <alignment horizontal="left" indent="1"/>
      <protection/>
    </xf>
    <xf numFmtId="165" fontId="2" fillId="0" borderId="15" xfId="54" applyNumberFormat="1" applyFont="1" applyBorder="1" applyAlignment="1" applyProtection="1">
      <alignment horizontal="left" indent="1"/>
      <protection/>
    </xf>
    <xf numFmtId="0" fontId="7" fillId="0" borderId="13" xfId="54" applyNumberFormat="1" applyFont="1" applyBorder="1" applyAlignment="1" applyProtection="1">
      <alignment horizontal="right" indent="1"/>
      <protection/>
    </xf>
    <xf numFmtId="165" fontId="7" fillId="0" borderId="15" xfId="54" applyNumberFormat="1" applyFont="1" applyBorder="1" applyAlignment="1" applyProtection="1">
      <alignment horizontal="left" indent="1"/>
      <protection/>
    </xf>
    <xf numFmtId="164" fontId="7" fillId="0" borderId="14" xfId="54" applyNumberFormat="1" applyFont="1" applyBorder="1" applyProtection="1">
      <alignment/>
      <protection/>
    </xf>
    <xf numFmtId="197" fontId="7" fillId="0" borderId="0" xfId="54" applyNumberFormat="1" applyFont="1" applyProtection="1">
      <alignment/>
      <protection/>
    </xf>
    <xf numFmtId="165" fontId="7" fillId="0" borderId="13" xfId="54" applyNumberFormat="1" applyFont="1" applyBorder="1" applyAlignment="1" applyProtection="1">
      <alignment horizontal="left" indent="1"/>
      <protection/>
    </xf>
    <xf numFmtId="165" fontId="7" fillId="0" borderId="0" xfId="54" applyNumberFormat="1" applyFont="1" applyBorder="1" applyAlignment="1" applyProtection="1">
      <alignment horizontal="left" indent="1"/>
      <protection/>
    </xf>
    <xf numFmtId="0" fontId="2" fillId="0" borderId="0" xfId="54" applyFont="1" applyAlignment="1">
      <alignment horizontal="right" vertical="top" wrapText="1"/>
      <protection/>
    </xf>
    <xf numFmtId="0" fontId="2" fillId="0" borderId="0" xfId="54" applyFont="1" applyAlignment="1">
      <alignment horizontal="justify" vertical="top" wrapText="1"/>
      <protection/>
    </xf>
    <xf numFmtId="0" fontId="2" fillId="0" borderId="0" xfId="54" applyFont="1" applyAlignment="1">
      <alignment horizontal="right"/>
      <protection/>
    </xf>
    <xf numFmtId="0" fontId="2" fillId="0" borderId="0" xfId="54" applyFont="1" applyAlignment="1" applyProtection="1">
      <alignment horizontal="left"/>
      <protection/>
    </xf>
    <xf numFmtId="0" fontId="3" fillId="0" borderId="0" xfId="54" applyFont="1" applyAlignment="1" applyProtection="1" quotePrefix="1">
      <alignment horizontal="right"/>
      <protection/>
    </xf>
    <xf numFmtId="0" fontId="10" fillId="0" borderId="0" xfId="54" applyFont="1" applyAlignment="1" applyProtection="1" quotePrefix="1">
      <alignment horizontal="right"/>
      <protection/>
    </xf>
    <xf numFmtId="0" fontId="2" fillId="0" borderId="16" xfId="54" applyFont="1" applyBorder="1" applyAlignment="1" applyProtection="1">
      <alignment horizontal="left"/>
      <protection/>
    </xf>
    <xf numFmtId="0" fontId="2" fillId="0" borderId="16" xfId="54" applyFont="1" applyBorder="1" applyAlignment="1" applyProtection="1">
      <alignment/>
      <protection/>
    </xf>
    <xf numFmtId="0" fontId="2" fillId="0" borderId="21" xfId="54" applyFont="1" applyBorder="1" applyProtection="1">
      <alignment/>
      <protection/>
    </xf>
    <xf numFmtId="0" fontId="2" fillId="0" borderId="19" xfId="54" applyFont="1" applyBorder="1" applyAlignment="1" applyProtection="1">
      <alignment horizontal="center" vertical="center" wrapText="1"/>
      <protection/>
    </xf>
    <xf numFmtId="0" fontId="2" fillId="0" borderId="0" xfId="54" applyFont="1" applyBorder="1" applyAlignment="1" applyProtection="1">
      <alignment horizontal="left"/>
      <protection/>
    </xf>
    <xf numFmtId="0" fontId="2" fillId="0" borderId="0" xfId="54" applyFont="1" applyBorder="1" applyAlignment="1" applyProtection="1">
      <alignment/>
      <protection/>
    </xf>
    <xf numFmtId="0" fontId="6" fillId="0" borderId="0" xfId="54" applyFont="1" applyAlignment="1" applyProtection="1">
      <alignment vertical="center" wrapText="1"/>
      <protection/>
    </xf>
    <xf numFmtId="0" fontId="2" fillId="0" borderId="0" xfId="54" applyFont="1" applyAlignment="1">
      <alignment horizontal="left"/>
      <protection/>
    </xf>
    <xf numFmtId="0" fontId="2" fillId="0" borderId="0" xfId="54" applyFont="1" applyAlignment="1">
      <alignment/>
      <protection/>
    </xf>
    <xf numFmtId="0" fontId="2" fillId="0" borderId="0" xfId="54" applyFont="1" applyBorder="1" applyAlignment="1" applyProtection="1">
      <alignment horizontal="right"/>
      <protection/>
    </xf>
    <xf numFmtId="0" fontId="2" fillId="0" borderId="15" xfId="54" applyFont="1" applyBorder="1" applyAlignment="1" applyProtection="1">
      <alignment horizontal="right"/>
      <protection/>
    </xf>
    <xf numFmtId="0" fontId="7" fillId="0" borderId="0" xfId="54" applyFont="1" applyAlignment="1" applyProtection="1">
      <alignment horizontal="left" indent="1"/>
      <protection/>
    </xf>
    <xf numFmtId="0" fontId="7" fillId="0" borderId="15" xfId="54" applyFont="1" applyBorder="1" applyProtection="1">
      <alignment/>
      <protection/>
    </xf>
    <xf numFmtId="178" fontId="2" fillId="0" borderId="0" xfId="54" applyNumberFormat="1" applyFont="1" applyAlignment="1" applyProtection="1">
      <alignment horizontal="left" indent="1"/>
      <protection/>
    </xf>
    <xf numFmtId="0" fontId="7" fillId="0" borderId="0" xfId="54" applyFont="1" applyAlignment="1" applyProtection="1">
      <alignment horizontal="right" indent="1"/>
      <protection/>
    </xf>
    <xf numFmtId="0" fontId="7" fillId="0" borderId="15" xfId="54" applyFont="1" applyBorder="1" applyAlignment="1" applyProtection="1">
      <alignment horizontal="right" indent="1"/>
      <protection/>
    </xf>
    <xf numFmtId="0" fontId="10" fillId="0" borderId="0" xfId="54" applyFont="1" applyAlignment="1" applyProtection="1">
      <alignment/>
      <protection/>
    </xf>
    <xf numFmtId="0" fontId="7" fillId="0" borderId="0" xfId="54" applyFont="1" applyAlignment="1" applyProtection="1">
      <alignment horizontal="right"/>
      <protection/>
    </xf>
    <xf numFmtId="197" fontId="2" fillId="0" borderId="14" xfId="54" applyNumberFormat="1" applyFont="1" applyBorder="1" applyProtection="1">
      <alignment/>
      <protection/>
    </xf>
    <xf numFmtId="0" fontId="2" fillId="0" borderId="13" xfId="54" applyFont="1" applyBorder="1" applyAlignment="1" applyProtection="1">
      <alignment horizontal="right"/>
      <protection/>
    </xf>
    <xf numFmtId="0" fontId="7" fillId="0" borderId="0" xfId="54" applyFont="1" applyBorder="1" applyAlignment="1" applyProtection="1">
      <alignment horizontal="left" indent="1"/>
      <protection/>
    </xf>
    <xf numFmtId="0" fontId="2" fillId="0" borderId="0" xfId="54" applyFont="1" applyBorder="1" applyAlignment="1" applyProtection="1">
      <alignment horizontal="left" indent="1"/>
      <protection/>
    </xf>
    <xf numFmtId="178" fontId="2" fillId="0" borderId="0" xfId="54" applyNumberFormat="1" applyFont="1" applyBorder="1" applyAlignment="1" applyProtection="1">
      <alignment horizontal="left" indent="1"/>
      <protection/>
    </xf>
    <xf numFmtId="0" fontId="7" fillId="0" borderId="0" xfId="54" applyFont="1" applyBorder="1" applyAlignment="1" applyProtection="1">
      <alignment horizontal="right" indent="1"/>
      <protection/>
    </xf>
    <xf numFmtId="0" fontId="4" fillId="0" borderId="0" xfId="54" applyFont="1" applyAlignment="1">
      <alignment/>
      <protection/>
    </xf>
    <xf numFmtId="0" fontId="2" fillId="0" borderId="15" xfId="54" applyFont="1" applyBorder="1" applyAlignment="1" applyProtection="1">
      <alignment horizontal="left" indent="1"/>
      <protection/>
    </xf>
    <xf numFmtId="0" fontId="3" fillId="0" borderId="0" xfId="54" applyNumberFormat="1" applyFont="1" applyAlignment="1" applyProtection="1" quotePrefix="1">
      <alignment horizontal="right"/>
      <protection/>
    </xf>
    <xf numFmtId="0" fontId="3" fillId="0" borderId="0" xfId="54" applyNumberFormat="1" applyFont="1" applyAlignment="1" applyProtection="1" quotePrefix="1">
      <alignment horizontal="left"/>
      <protection/>
    </xf>
    <xf numFmtId="0" fontId="2" fillId="0" borderId="0" xfId="54" applyNumberFormat="1" applyFont="1" applyAlignment="1" applyProtection="1" quotePrefix="1">
      <alignment horizontal="right"/>
      <protection/>
    </xf>
    <xf numFmtId="0" fontId="4" fillId="0" borderId="0" xfId="54" applyFont="1" applyAlignment="1" applyProtection="1">
      <alignment/>
      <protection/>
    </xf>
    <xf numFmtId="0" fontId="2" fillId="0" borderId="14" xfId="54" applyFont="1" applyBorder="1" applyAlignment="1" applyProtection="1">
      <alignment horizontal="left"/>
      <protection/>
    </xf>
    <xf numFmtId="198" fontId="2" fillId="0" borderId="13" xfId="52" applyNumberFormat="1" applyBorder="1" applyAlignment="1" applyProtection="1">
      <alignment vertical="center"/>
      <protection/>
    </xf>
    <xf numFmtId="199" fontId="2" fillId="0" borderId="13" xfId="52" applyNumberFormat="1" applyBorder="1" applyAlignment="1" applyProtection="1">
      <alignment vertical="center"/>
      <protection/>
    </xf>
    <xf numFmtId="198" fontId="2" fillId="0" borderId="0" xfId="52" applyNumberFormat="1" applyBorder="1" applyAlignment="1" applyProtection="1">
      <alignment vertical="center"/>
      <protection/>
    </xf>
    <xf numFmtId="164" fontId="2" fillId="0" borderId="0" xfId="52" applyAlignment="1" applyProtection="1">
      <alignment horizontal="center" vertical="center"/>
      <protection locked="0"/>
    </xf>
    <xf numFmtId="198" fontId="2" fillId="0" borderId="13" xfId="52" applyNumberFormat="1" applyFont="1" applyBorder="1" applyAlignment="1" applyProtection="1">
      <alignment vertical="center"/>
      <protection/>
    </xf>
    <xf numFmtId="199" fontId="2" fillId="0" borderId="13" xfId="52" applyNumberFormat="1" applyFont="1" applyBorder="1" applyAlignment="1" applyProtection="1">
      <alignment vertical="center"/>
      <protection/>
    </xf>
    <xf numFmtId="198" fontId="2" fillId="0" borderId="0" xfId="52" applyNumberFormat="1" applyFont="1" applyBorder="1" applyAlignment="1" applyProtection="1">
      <alignment vertical="center"/>
      <protection/>
    </xf>
    <xf numFmtId="164" fontId="7" fillId="0" borderId="0" xfId="52" applyFont="1" applyAlignment="1" applyProtection="1">
      <alignment horizontal="center" vertical="center"/>
      <protection locked="0"/>
    </xf>
    <xf numFmtId="198" fontId="2" fillId="0" borderId="14" xfId="52" applyNumberFormat="1" applyFont="1" applyBorder="1" applyAlignment="1" applyProtection="1">
      <alignment vertical="center"/>
      <protection/>
    </xf>
    <xf numFmtId="199" fontId="2" fillId="0" borderId="0" xfId="52" applyNumberFormat="1" applyFont="1" applyBorder="1" applyAlignment="1" applyProtection="1">
      <alignment vertical="center"/>
      <protection/>
    </xf>
    <xf numFmtId="164" fontId="2" fillId="0" borderId="0" xfId="52" applyFont="1" applyAlignment="1" applyProtection="1">
      <alignment horizontal="center" vertical="center"/>
      <protection locked="0"/>
    </xf>
    <xf numFmtId="198" fontId="2" fillId="0" borderId="14" xfId="52" applyNumberFormat="1" applyFont="1" applyBorder="1" applyAlignment="1" applyProtection="1">
      <alignment vertical="center"/>
      <protection/>
    </xf>
    <xf numFmtId="198" fontId="2" fillId="0" borderId="0" xfId="52" applyNumberFormat="1" applyFont="1" applyBorder="1" applyAlignment="1" applyProtection="1">
      <alignment vertical="center"/>
      <protection/>
    </xf>
    <xf numFmtId="199" fontId="2" fillId="0" borderId="0" xfId="52" applyNumberFormat="1" applyFont="1" applyBorder="1" applyAlignment="1" applyProtection="1">
      <alignment vertical="center"/>
      <protection/>
    </xf>
    <xf numFmtId="198" fontId="2" fillId="0" borderId="13" xfId="52" applyNumberFormat="1" applyFont="1" applyBorder="1" applyAlignment="1" applyProtection="1">
      <alignment vertical="center"/>
      <protection/>
    </xf>
    <xf numFmtId="164" fontId="2" fillId="0" borderId="0" xfId="52" applyFont="1" applyAlignment="1" applyProtection="1">
      <alignment horizontal="center" vertical="center"/>
      <protection locked="0"/>
    </xf>
    <xf numFmtId="198" fontId="2" fillId="0" borderId="0" xfId="52" applyNumberFormat="1" applyFont="1" applyBorder="1" applyAlignment="1" applyProtection="1">
      <alignment vertical="center"/>
      <protection locked="0"/>
    </xf>
    <xf numFmtId="198" fontId="2" fillId="0" borderId="14" xfId="52" applyNumberFormat="1" applyFont="1" applyBorder="1" applyAlignment="1" applyProtection="1">
      <alignment vertical="center"/>
      <protection locked="0"/>
    </xf>
    <xf numFmtId="199" fontId="2" fillId="0" borderId="0" xfId="52" applyNumberFormat="1" applyFont="1" applyBorder="1" applyAlignment="1" applyProtection="1">
      <alignment vertical="center"/>
      <protection locked="0"/>
    </xf>
    <xf numFmtId="198" fontId="2" fillId="0" borderId="13" xfId="52" applyNumberFormat="1" applyFont="1" applyBorder="1" applyAlignment="1" applyProtection="1">
      <alignment vertical="center"/>
      <protection locked="0"/>
    </xf>
    <xf numFmtId="198" fontId="7" fillId="0" borderId="14" xfId="52" applyNumberFormat="1" applyFont="1" applyBorder="1" applyAlignment="1" applyProtection="1">
      <alignment vertical="center"/>
      <protection locked="0"/>
    </xf>
    <xf numFmtId="198" fontId="7" fillId="0" borderId="0" xfId="52" applyNumberFormat="1" applyFont="1" applyBorder="1" applyAlignment="1" applyProtection="1">
      <alignment vertical="center"/>
      <protection locked="0"/>
    </xf>
    <xf numFmtId="199" fontId="7" fillId="0" borderId="0" xfId="52" applyNumberFormat="1" applyFont="1" applyBorder="1" applyAlignment="1" applyProtection="1">
      <alignment vertical="center"/>
      <protection locked="0"/>
    </xf>
    <xf numFmtId="198" fontId="7" fillId="0" borderId="13" xfId="52" applyNumberFormat="1" applyFont="1" applyBorder="1" applyAlignment="1" applyProtection="1">
      <alignment vertical="center"/>
      <protection locked="0"/>
    </xf>
    <xf numFmtId="49" fontId="2" fillId="0" borderId="13" xfId="52" applyNumberFormat="1" applyFont="1" applyBorder="1" applyAlignment="1" applyProtection="1">
      <alignment horizontal="center" vertical="center"/>
      <protection/>
    </xf>
    <xf numFmtId="164" fontId="2" fillId="0" borderId="0" xfId="52" applyNumberFormat="1" applyBorder="1" applyAlignment="1" applyProtection="1">
      <alignment horizontal="center" vertical="center"/>
      <protection locked="0"/>
    </xf>
    <xf numFmtId="164" fontId="2" fillId="0" borderId="13" xfId="52" applyNumberFormat="1" applyBorder="1" applyAlignment="1" applyProtection="1">
      <alignment horizontal="center" vertical="center"/>
      <protection locked="0"/>
    </xf>
    <xf numFmtId="164" fontId="2" fillId="0" borderId="13" xfId="52" applyNumberFormat="1" applyBorder="1" applyAlignment="1" applyProtection="1">
      <alignment horizontal="center" vertical="center"/>
      <protection/>
    </xf>
    <xf numFmtId="164" fontId="7" fillId="0" borderId="13" xfId="52" applyNumberFormat="1" applyFont="1" applyBorder="1" applyAlignment="1" applyProtection="1">
      <alignment horizontal="center" vertical="center"/>
      <protection/>
    </xf>
    <xf numFmtId="1" fontId="2" fillId="0" borderId="10" xfId="52" applyNumberFormat="1" applyBorder="1" applyAlignment="1" applyProtection="1" quotePrefix="1">
      <alignment horizontal="center" vertical="center"/>
      <protection/>
    </xf>
    <xf numFmtId="164" fontId="4" fillId="0" borderId="0" xfId="68" applyAlignment="1" applyProtection="1">
      <alignment horizontal="centerContinuous" vertical="center"/>
      <protection locked="0"/>
    </xf>
    <xf numFmtId="164" fontId="13" fillId="0" borderId="0" xfId="52" applyFont="1" applyBorder="1" applyAlignment="1" applyProtection="1">
      <alignment horizontal="centerContinuous" vertical="center"/>
      <protection locked="0"/>
    </xf>
    <xf numFmtId="165" fontId="2" fillId="0" borderId="0" xfId="52" applyNumberFormat="1" applyBorder="1" applyAlignment="1" applyProtection="1">
      <alignment horizontal="center" vertical="center"/>
      <protection/>
    </xf>
    <xf numFmtId="165" fontId="2" fillId="0" borderId="0" xfId="52" applyNumberFormat="1" applyBorder="1" applyAlignment="1" applyProtection="1">
      <alignment horizontal="center" vertical="center"/>
      <protection locked="0"/>
    </xf>
    <xf numFmtId="165" fontId="2" fillId="0" borderId="0" xfId="52" applyNumberFormat="1" applyAlignment="1" applyProtection="1">
      <alignment horizontal="center" vertical="center"/>
      <protection/>
    </xf>
    <xf numFmtId="165" fontId="2" fillId="0" borderId="13" xfId="52" applyNumberFormat="1" applyBorder="1" applyAlignment="1" applyProtection="1">
      <alignment horizontal="center" vertical="center"/>
      <protection locked="0"/>
    </xf>
    <xf numFmtId="165" fontId="2" fillId="0" borderId="13" xfId="53" applyNumberFormat="1" applyBorder="1" applyAlignment="1" applyProtection="1">
      <alignment horizontal="center" vertical="center"/>
      <protection locked="0"/>
    </xf>
    <xf numFmtId="164" fontId="2" fillId="0" borderId="0" xfId="52" applyBorder="1" applyAlignment="1" applyProtection="1">
      <alignment/>
      <protection locked="0"/>
    </xf>
    <xf numFmtId="165" fontId="57" fillId="0" borderId="0" xfId="73" applyFont="1" applyProtection="1" quotePrefix="1">
      <alignment vertical="center"/>
      <protection/>
    </xf>
    <xf numFmtId="0" fontId="10" fillId="0" borderId="0" xfId="54" applyFont="1" applyAlignment="1" applyProtection="1">
      <alignment horizontal="left" vertical="center"/>
      <protection/>
    </xf>
    <xf numFmtId="0" fontId="3" fillId="0" borderId="0" xfId="54" applyFont="1" applyAlignment="1" applyProtection="1" quotePrefix="1">
      <alignment horizontal="left" vertical="center"/>
      <protection locked="0"/>
    </xf>
    <xf numFmtId="0" fontId="10" fillId="0" borderId="0" xfId="54" applyFont="1">
      <alignment/>
      <protection/>
    </xf>
    <xf numFmtId="0" fontId="10" fillId="0" borderId="0" xfId="54" applyNumberFormat="1" applyFont="1" applyAlignment="1" applyProtection="1">
      <alignment vertical="center"/>
      <protection locked="0"/>
    </xf>
    <xf numFmtId="0" fontId="2" fillId="0" borderId="10" xfId="54" applyFont="1" applyBorder="1" applyAlignment="1" applyProtection="1">
      <alignment horizontal="centerContinuous" vertical="center"/>
      <protection/>
    </xf>
    <xf numFmtId="0" fontId="2" fillId="0" borderId="12" xfId="54" applyFont="1" applyBorder="1" applyAlignment="1" applyProtection="1">
      <alignment horizontal="centerContinuous" vertical="center"/>
      <protection/>
    </xf>
    <xf numFmtId="0" fontId="10" fillId="0" borderId="0" xfId="54" applyNumberFormat="1" applyFont="1" applyBorder="1" applyAlignment="1" applyProtection="1">
      <alignment vertical="center"/>
      <protection locked="0"/>
    </xf>
    <xf numFmtId="0" fontId="10" fillId="0" borderId="0" xfId="54" applyNumberFormat="1" applyFont="1" applyBorder="1" applyAlignment="1">
      <alignment vertical="center"/>
      <protection/>
    </xf>
    <xf numFmtId="0" fontId="10" fillId="0" borderId="0" xfId="54" applyFont="1" applyBorder="1" applyAlignment="1" applyProtection="1">
      <alignment horizontal="center" vertical="center"/>
      <protection locked="0"/>
    </xf>
    <xf numFmtId="0" fontId="10" fillId="0" borderId="12" xfId="54" applyFont="1" applyBorder="1" applyProtection="1">
      <alignment/>
      <protection/>
    </xf>
    <xf numFmtId="0" fontId="10" fillId="0" borderId="10" xfId="54" applyFont="1" applyBorder="1" applyProtection="1">
      <alignment/>
      <protection/>
    </xf>
    <xf numFmtId="171" fontId="10" fillId="0" borderId="10" xfId="54" applyNumberFormat="1" applyFont="1" applyBorder="1" applyAlignment="1" applyProtection="1">
      <alignment horizontal="center" vertical="center"/>
      <protection/>
    </xf>
    <xf numFmtId="0" fontId="10" fillId="0" borderId="0" xfId="54" applyFont="1" applyBorder="1">
      <alignment/>
      <protection/>
    </xf>
    <xf numFmtId="164" fontId="10" fillId="0" borderId="0" xfId="54" applyNumberFormat="1" applyFont="1" applyBorder="1" applyProtection="1">
      <alignment/>
      <protection locked="0"/>
    </xf>
    <xf numFmtId="165" fontId="2" fillId="0" borderId="0" xfId="78" applyFont="1" applyAlignment="1" applyProtection="1">
      <alignment horizontal="left" vertical="center"/>
      <protection/>
    </xf>
    <xf numFmtId="164" fontId="10" fillId="0" borderId="13" xfId="54" applyNumberFormat="1" applyFont="1" applyBorder="1" applyProtection="1">
      <alignment/>
      <protection/>
    </xf>
    <xf numFmtId="164" fontId="10" fillId="0" borderId="13" xfId="54" applyNumberFormat="1" applyFont="1" applyBorder="1" applyAlignment="1" applyProtection="1">
      <alignment horizontal="center" vertical="center"/>
      <protection/>
    </xf>
    <xf numFmtId="0" fontId="7" fillId="0" borderId="0" xfId="78" applyNumberFormat="1" applyFont="1" applyAlignment="1" applyProtection="1">
      <alignment horizontal="right" vertical="center"/>
      <protection/>
    </xf>
    <xf numFmtId="164" fontId="7" fillId="0" borderId="13" xfId="54" applyNumberFormat="1" applyFont="1" applyBorder="1">
      <alignment/>
      <protection/>
    </xf>
    <xf numFmtId="164" fontId="7" fillId="0" borderId="13" xfId="54" applyNumberFormat="1" applyFont="1" applyBorder="1" applyProtection="1">
      <alignment/>
      <protection/>
    </xf>
    <xf numFmtId="164" fontId="7" fillId="0" borderId="0" xfId="54" applyNumberFormat="1" applyFont="1" applyBorder="1" applyProtection="1">
      <alignment/>
      <protection/>
    </xf>
    <xf numFmtId="0" fontId="10" fillId="0" borderId="13" xfId="54" applyFont="1" applyBorder="1" applyProtection="1">
      <alignment/>
      <protection/>
    </xf>
    <xf numFmtId="0" fontId="10" fillId="0" borderId="0" xfId="54" applyFont="1" applyBorder="1" applyProtection="1">
      <alignment/>
      <protection/>
    </xf>
    <xf numFmtId="164" fontId="10" fillId="0" borderId="0" xfId="54" applyNumberFormat="1" applyFont="1" applyBorder="1">
      <alignment/>
      <protection/>
    </xf>
    <xf numFmtId="0" fontId="10" fillId="0" borderId="0" xfId="54" applyFont="1" applyAlignment="1" applyProtection="1">
      <alignment vertical="center"/>
      <protection/>
    </xf>
    <xf numFmtId="165" fontId="7" fillId="0" borderId="0" xfId="78" applyFont="1" applyBorder="1" applyProtection="1">
      <alignment horizontal="centerContinuous" vertical="center"/>
      <protection/>
    </xf>
    <xf numFmtId="0" fontId="10" fillId="0" borderId="0" xfId="54" applyFont="1" applyAlignment="1">
      <alignment horizontal="justify" vertical="top"/>
      <protection/>
    </xf>
    <xf numFmtId="0" fontId="10" fillId="0" borderId="0" xfId="54" applyFont="1" applyAlignment="1">
      <alignment horizontal="right"/>
      <protection/>
    </xf>
    <xf numFmtId="170" fontId="7" fillId="0" borderId="0" xfId="54" applyNumberFormat="1" applyFont="1" applyBorder="1" applyProtection="1">
      <alignment/>
      <protection/>
    </xf>
    <xf numFmtId="0" fontId="4" fillId="0" borderId="0" xfId="57" applyFont="1" applyAlignment="1" applyProtection="1">
      <alignment horizontal="centerContinuous" vertical="center"/>
      <protection/>
    </xf>
    <xf numFmtId="0" fontId="10" fillId="0" borderId="0" xfId="57" applyFont="1" applyAlignment="1" applyProtection="1">
      <alignment horizontal="centerContinuous" vertical="center"/>
      <protection/>
    </xf>
    <xf numFmtId="0" fontId="2" fillId="0" borderId="0" xfId="57" applyFont="1" applyAlignment="1" applyProtection="1">
      <alignment horizontal="centerContinuous" vertical="center"/>
      <protection/>
    </xf>
    <xf numFmtId="0" fontId="2" fillId="0" borderId="0" xfId="57" applyFont="1">
      <alignment/>
      <protection/>
    </xf>
    <xf numFmtId="0" fontId="4" fillId="0" borderId="0" xfId="57" applyFont="1" applyAlignment="1" applyProtection="1">
      <alignment horizontal="centerContinuous" vertical="top"/>
      <protection/>
    </xf>
    <xf numFmtId="0" fontId="2" fillId="0" borderId="0" xfId="57" applyFont="1" applyAlignment="1" applyProtection="1">
      <alignment horizontal="centerContinuous" vertical="top"/>
      <protection/>
    </xf>
    <xf numFmtId="0" fontId="2" fillId="0" borderId="0" xfId="57" applyFont="1" applyAlignment="1">
      <alignment vertical="top"/>
      <protection/>
    </xf>
    <xf numFmtId="164" fontId="2" fillId="0" borderId="0" xfId="62" applyFont="1" applyAlignment="1" applyProtection="1">
      <alignment vertical="center"/>
      <protection/>
    </xf>
    <xf numFmtId="164" fontId="2" fillId="0" borderId="0" xfId="62" applyFont="1" applyAlignment="1" applyProtection="1">
      <alignment horizontal="centerContinuous" vertical="center"/>
      <protection/>
    </xf>
    <xf numFmtId="164" fontId="2" fillId="0" borderId="0" xfId="62" applyFont="1" applyBorder="1" applyAlignment="1" applyProtection="1">
      <alignment vertical="center"/>
      <protection/>
    </xf>
    <xf numFmtId="164" fontId="2" fillId="0" borderId="0" xfId="62" applyFont="1" applyAlignment="1" applyProtection="1">
      <alignment vertical="center"/>
      <protection locked="0"/>
    </xf>
    <xf numFmtId="0" fontId="2" fillId="0" borderId="11" xfId="57" applyFont="1" applyBorder="1" applyAlignment="1" applyProtection="1">
      <alignment horizontal="centerContinuous" vertical="center"/>
      <protection/>
    </xf>
    <xf numFmtId="0" fontId="2" fillId="0" borderId="18" xfId="57" applyFont="1" applyBorder="1" applyAlignment="1" applyProtection="1">
      <alignment horizontal="centerContinuous" vertical="center"/>
      <protection/>
    </xf>
    <xf numFmtId="0" fontId="2" fillId="0" borderId="11" xfId="57" applyFont="1" applyBorder="1" applyAlignment="1" applyProtection="1">
      <alignment horizontal="center" vertical="center" wrapText="1"/>
      <protection/>
    </xf>
    <xf numFmtId="0" fontId="2" fillId="0" borderId="19" xfId="57" applyFont="1" applyBorder="1" applyAlignment="1" applyProtection="1">
      <alignment horizontal="center" vertical="center" wrapText="1"/>
      <protection/>
    </xf>
    <xf numFmtId="164" fontId="2" fillId="0" borderId="12" xfId="62" applyFont="1" applyBorder="1" applyAlignment="1" applyProtection="1">
      <alignment vertical="center"/>
      <protection/>
    </xf>
    <xf numFmtId="164" fontId="2" fillId="0" borderId="20" xfId="62" applyFont="1" applyBorder="1" applyAlignment="1" applyProtection="1">
      <alignment vertical="center"/>
      <protection/>
    </xf>
    <xf numFmtId="164" fontId="2" fillId="0" borderId="17" xfId="62" applyFont="1" applyBorder="1" applyAlignment="1" applyProtection="1">
      <alignment vertical="center"/>
      <protection/>
    </xf>
    <xf numFmtId="164" fontId="2" fillId="0" borderId="10" xfId="62" applyFont="1" applyBorder="1" applyAlignment="1" applyProtection="1">
      <alignment vertical="center"/>
      <protection/>
    </xf>
    <xf numFmtId="164" fontId="2" fillId="0" borderId="0" xfId="62" applyFont="1" applyBorder="1" applyAlignment="1" applyProtection="1">
      <alignment vertical="center"/>
      <protection locked="0"/>
    </xf>
    <xf numFmtId="172" fontId="2" fillId="0" borderId="0" xfId="57" applyNumberFormat="1" applyFont="1" applyAlignment="1" applyProtection="1">
      <alignment horizontal="centerContinuous" vertical="center"/>
      <protection/>
    </xf>
    <xf numFmtId="172" fontId="2" fillId="0" borderId="0" xfId="57" applyNumberFormat="1" applyFont="1" applyBorder="1" applyAlignment="1" applyProtection="1">
      <alignment horizontal="centerContinuous" vertical="center"/>
      <protection/>
    </xf>
    <xf numFmtId="172" fontId="2" fillId="0" borderId="0" xfId="57" applyNumberFormat="1" applyFont="1" applyBorder="1" applyAlignment="1" applyProtection="1">
      <alignment horizontal="centerContinuous"/>
      <protection/>
    </xf>
    <xf numFmtId="164" fontId="2" fillId="0" borderId="13" xfId="54" applyNumberFormat="1" applyFont="1" applyBorder="1" applyAlignment="1" applyProtection="1">
      <alignment/>
      <protection locked="0"/>
    </xf>
    <xf numFmtId="0" fontId="2" fillId="0" borderId="0" xfId="57" applyFont="1" applyAlignment="1">
      <alignment/>
      <protection/>
    </xf>
    <xf numFmtId="173" fontId="2" fillId="0" borderId="13" xfId="62" applyNumberFormat="1" applyFont="1" applyBorder="1" applyAlignment="1" applyProtection="1">
      <alignment vertical="center"/>
      <protection/>
    </xf>
    <xf numFmtId="0" fontId="7" fillId="0" borderId="0" xfId="57" applyFont="1">
      <alignment/>
      <protection/>
    </xf>
    <xf numFmtId="49" fontId="7" fillId="0" borderId="0" xfId="78" applyNumberFormat="1" applyFont="1" applyAlignment="1" applyProtection="1" quotePrefix="1">
      <alignment horizontal="right" vertical="center"/>
      <protection/>
    </xf>
    <xf numFmtId="172" fontId="7" fillId="0" borderId="0" xfId="57" applyNumberFormat="1" applyFont="1" applyAlignment="1" applyProtection="1">
      <alignment horizontal="centerContinuous" vertical="center"/>
      <protection/>
    </xf>
    <xf numFmtId="172" fontId="7" fillId="0" borderId="0" xfId="57" applyNumberFormat="1" applyFont="1" applyBorder="1" applyAlignment="1" applyProtection="1">
      <alignment horizontal="centerContinuous" vertical="center"/>
      <protection/>
    </xf>
    <xf numFmtId="173" fontId="7" fillId="0" borderId="13" xfId="62" applyNumberFormat="1" applyFont="1" applyBorder="1" applyAlignment="1" applyProtection="1">
      <alignment vertical="center"/>
      <protection/>
    </xf>
    <xf numFmtId="0" fontId="2" fillId="0" borderId="0" xfId="57" applyFont="1" applyProtection="1">
      <alignment/>
      <protection/>
    </xf>
    <xf numFmtId="0" fontId="2" fillId="0" borderId="0" xfId="57" applyFont="1" applyBorder="1" applyProtection="1">
      <alignment/>
      <protection/>
    </xf>
    <xf numFmtId="0" fontId="2" fillId="0" borderId="15" xfId="57" applyFont="1" applyBorder="1" applyProtection="1">
      <alignment/>
      <protection/>
    </xf>
    <xf numFmtId="174" fontId="2" fillId="0" borderId="14" xfId="57" applyNumberFormat="1" applyFont="1" applyBorder="1" applyProtection="1">
      <alignment/>
      <protection/>
    </xf>
    <xf numFmtId="174" fontId="2" fillId="0" borderId="13" xfId="57" applyNumberFormat="1" applyFont="1" applyBorder="1" applyProtection="1">
      <alignment/>
      <protection/>
    </xf>
    <xf numFmtId="0" fontId="2" fillId="0" borderId="0" xfId="57" applyFont="1" applyBorder="1">
      <alignment/>
      <protection/>
    </xf>
    <xf numFmtId="0" fontId="4" fillId="0" borderId="0" xfId="57" applyFont="1" applyAlignment="1">
      <alignment horizontal="centerContinuous" vertical="center"/>
      <protection/>
    </xf>
    <xf numFmtId="0" fontId="2" fillId="0" borderId="0" xfId="57" applyFont="1" applyAlignment="1">
      <alignment horizontal="centerContinuous" vertical="center"/>
      <protection/>
    </xf>
    <xf numFmtId="0" fontId="4" fillId="0" borderId="0" xfId="57" applyFont="1" applyAlignment="1">
      <alignment horizontal="centerContinuous" vertical="top"/>
      <protection/>
    </xf>
    <xf numFmtId="0" fontId="2" fillId="0" borderId="0" xfId="57" applyFont="1" applyAlignment="1">
      <alignment horizontal="centerContinuous" vertical="top"/>
      <protection/>
    </xf>
    <xf numFmtId="0" fontId="2" fillId="0" borderId="11" xfId="57" applyFont="1" applyBorder="1" applyAlignment="1">
      <alignment horizontal="centerContinuous" vertical="center"/>
      <protection/>
    </xf>
    <xf numFmtId="0" fontId="2" fillId="0" borderId="18" xfId="57" applyFont="1" applyBorder="1" applyAlignment="1">
      <alignment horizontal="centerContinuous" vertical="center"/>
      <protection/>
    </xf>
    <xf numFmtId="0" fontId="2" fillId="0" borderId="12" xfId="57" applyFont="1" applyBorder="1" applyAlignment="1">
      <alignment horizontal="centerContinuous" vertical="center"/>
      <protection/>
    </xf>
    <xf numFmtId="0" fontId="2" fillId="0" borderId="11" xfId="57" applyFont="1" applyBorder="1" applyAlignment="1">
      <alignment horizontal="center" vertical="center" wrapText="1"/>
      <protection/>
    </xf>
    <xf numFmtId="0" fontId="2" fillId="0" borderId="19" xfId="57" applyFont="1" applyBorder="1" applyAlignment="1">
      <alignment horizontal="center" vertical="center" wrapText="1"/>
      <protection/>
    </xf>
    <xf numFmtId="172" fontId="2" fillId="0" borderId="0" xfId="57" applyNumberFormat="1" applyFont="1" applyAlignment="1">
      <alignment horizontal="centerContinuous"/>
      <protection/>
    </xf>
    <xf numFmtId="172" fontId="2" fillId="0" borderId="0" xfId="57" applyNumberFormat="1" applyFont="1" applyBorder="1" applyAlignment="1">
      <alignment horizontal="centerContinuous"/>
      <protection/>
    </xf>
    <xf numFmtId="0" fontId="2" fillId="0" borderId="0" xfId="57" applyFont="1" applyBorder="1" applyAlignment="1">
      <alignment/>
      <protection/>
    </xf>
    <xf numFmtId="172" fontId="2" fillId="0" borderId="0" xfId="57" applyNumberFormat="1" applyFont="1" applyAlignment="1">
      <alignment horizontal="centerContinuous" vertical="center"/>
      <protection/>
    </xf>
    <xf numFmtId="172" fontId="2" fillId="0" borderId="0" xfId="57" applyNumberFormat="1" applyFont="1" applyBorder="1" applyAlignment="1">
      <alignment horizontal="centerContinuous" vertical="center"/>
      <protection/>
    </xf>
    <xf numFmtId="49" fontId="7" fillId="0" borderId="0" xfId="78" applyNumberFormat="1" applyFont="1" applyAlignment="1" applyProtection="1">
      <alignment horizontal="right" vertical="center"/>
      <protection/>
    </xf>
    <xf numFmtId="0" fontId="7" fillId="0" borderId="0" xfId="57" applyFont="1" applyBorder="1">
      <alignment/>
      <protection/>
    </xf>
    <xf numFmtId="172" fontId="7" fillId="0" borderId="0" xfId="57" applyNumberFormat="1" applyFont="1" applyAlignment="1">
      <alignment horizontal="centerContinuous" vertical="center"/>
      <protection/>
    </xf>
    <xf numFmtId="172" fontId="7" fillId="0" borderId="0" xfId="57" applyNumberFormat="1" applyFont="1" applyBorder="1" applyAlignment="1">
      <alignment horizontal="centerContinuous" vertical="center"/>
      <protection/>
    </xf>
    <xf numFmtId="172" fontId="7" fillId="0" borderId="15" xfId="57" applyNumberFormat="1" applyFont="1" applyBorder="1" applyAlignment="1">
      <alignment horizontal="centerContinuous" vertical="center"/>
      <protection/>
    </xf>
    <xf numFmtId="174" fontId="7" fillId="0" borderId="14" xfId="57" applyNumberFormat="1" applyFont="1" applyBorder="1" applyProtection="1">
      <alignment/>
      <protection/>
    </xf>
    <xf numFmtId="174" fontId="7" fillId="0" borderId="13" xfId="57" applyNumberFormat="1" applyFont="1" applyBorder="1" applyProtection="1">
      <alignment/>
      <protection/>
    </xf>
    <xf numFmtId="0" fontId="2" fillId="0" borderId="15" xfId="57" applyFont="1" applyBorder="1">
      <alignment/>
      <protection/>
    </xf>
    <xf numFmtId="172" fontId="2" fillId="0" borderId="0" xfId="57" applyNumberFormat="1" applyFont="1" applyBorder="1" applyAlignment="1">
      <alignment horizontal="fill" vertical="center"/>
      <protection/>
    </xf>
    <xf numFmtId="165" fontId="2" fillId="0" borderId="0" xfId="73" applyNumberFormat="1" applyFont="1" applyAlignment="1" applyProtection="1">
      <alignment horizontal="left" vertical="center"/>
      <protection/>
    </xf>
    <xf numFmtId="164" fontId="3" fillId="0" borderId="0" xfId="56" applyFont="1" applyAlignment="1" applyProtection="1" quotePrefix="1">
      <alignment horizontal="left" vertical="center"/>
      <protection/>
    </xf>
    <xf numFmtId="164" fontId="2" fillId="0" borderId="0" xfId="56" applyProtection="1" quotePrefix="1">
      <alignment vertical="center"/>
      <protection/>
    </xf>
    <xf numFmtId="164" fontId="2" fillId="0" borderId="0" xfId="56" applyProtection="1">
      <alignment vertical="center"/>
      <protection/>
    </xf>
    <xf numFmtId="164" fontId="2" fillId="0" borderId="0" xfId="56" applyProtection="1">
      <alignment vertical="center"/>
      <protection locked="0"/>
    </xf>
    <xf numFmtId="164" fontId="2" fillId="0" borderId="0" xfId="56" applyBorder="1" applyProtection="1">
      <alignment vertical="center"/>
      <protection locked="0"/>
    </xf>
    <xf numFmtId="164" fontId="2" fillId="0" borderId="12" xfId="56" applyBorder="1" applyProtection="1">
      <alignment vertical="center"/>
      <protection/>
    </xf>
    <xf numFmtId="164" fontId="2" fillId="0" borderId="10" xfId="56" applyBorder="1" applyProtection="1">
      <alignment vertical="center"/>
      <protection/>
    </xf>
    <xf numFmtId="173" fontId="2" fillId="0" borderId="13" xfId="56" applyNumberFormat="1" applyBorder="1" applyProtection="1">
      <alignment vertical="center"/>
      <protection/>
    </xf>
    <xf numFmtId="173" fontId="2" fillId="0" borderId="13" xfId="56" applyNumberFormat="1" applyBorder="1" applyProtection="1">
      <alignment vertical="center"/>
      <protection locked="0"/>
    </xf>
    <xf numFmtId="0" fontId="2" fillId="0" borderId="0" xfId="73" applyNumberFormat="1" applyFont="1" applyAlignment="1" applyProtection="1">
      <alignment vertical="center"/>
      <protection/>
    </xf>
    <xf numFmtId="173" fontId="7" fillId="0" borderId="13" xfId="56" applyNumberFormat="1" applyFont="1" applyBorder="1" applyProtection="1">
      <alignment vertical="center"/>
      <protection/>
    </xf>
    <xf numFmtId="165" fontId="7" fillId="0" borderId="0" xfId="73" applyFont="1" applyAlignment="1" applyProtection="1">
      <alignment horizontal="centerContinuous" vertical="center"/>
      <protection/>
    </xf>
    <xf numFmtId="49" fontId="2" fillId="0" borderId="0" xfId="73" applyNumberFormat="1" applyFont="1" applyAlignment="1" applyProtection="1">
      <alignment horizontal="left" vertical="center"/>
      <protection/>
    </xf>
    <xf numFmtId="164" fontId="2" fillId="0" borderId="0" xfId="56" applyFont="1" applyAlignment="1" applyProtection="1">
      <alignment horizontal="left" vertical="center"/>
      <protection/>
    </xf>
    <xf numFmtId="164" fontId="2" fillId="0" borderId="0" xfId="56" applyFont="1" applyAlignment="1" applyProtection="1">
      <alignment vertical="center"/>
      <protection/>
    </xf>
    <xf numFmtId="164" fontId="56" fillId="0" borderId="0" xfId="56" applyFont="1" applyAlignment="1" applyProtection="1">
      <alignment vertical="center"/>
      <protection/>
    </xf>
    <xf numFmtId="0" fontId="2" fillId="0" borderId="0" xfId="56" applyNumberFormat="1" applyProtection="1">
      <alignment vertical="center"/>
      <protection/>
    </xf>
    <xf numFmtId="166" fontId="7" fillId="0" borderId="13" xfId="56" applyNumberFormat="1" applyFont="1" applyBorder="1" applyAlignment="1" applyProtection="1">
      <alignment horizontal="center" vertical="top"/>
      <protection/>
    </xf>
    <xf numFmtId="164" fontId="2" fillId="0" borderId="0" xfId="56" applyFont="1" applyProtection="1">
      <alignment vertical="center"/>
      <protection/>
    </xf>
    <xf numFmtId="164" fontId="2" fillId="0" borderId="0" xfId="56" applyFont="1" applyAlignment="1">
      <alignment horizontal="left" vertical="center"/>
      <protection/>
    </xf>
    <xf numFmtId="164" fontId="2" fillId="0" borderId="0" xfId="56" applyAlignment="1" applyProtection="1">
      <alignment horizontal="right" vertical="center"/>
      <protection/>
    </xf>
    <xf numFmtId="164" fontId="2" fillId="0" borderId="0" xfId="56" applyFont="1" applyAlignment="1" applyProtection="1">
      <alignment horizontal="right" vertical="center"/>
      <protection/>
    </xf>
    <xf numFmtId="180" fontId="2" fillId="0" borderId="13" xfId="56" applyNumberFormat="1" applyBorder="1" applyAlignment="1" applyProtection="1">
      <alignment vertical="top"/>
      <protection/>
    </xf>
    <xf numFmtId="164" fontId="2" fillId="0" borderId="0" xfId="56" applyAlignment="1" applyProtection="1">
      <alignment vertical="center"/>
      <protection/>
    </xf>
    <xf numFmtId="164" fontId="2" fillId="0" borderId="0" xfId="56" applyBorder="1" applyProtection="1">
      <alignment vertical="center"/>
      <protection/>
    </xf>
    <xf numFmtId="164" fontId="2" fillId="0" borderId="0" xfId="56">
      <alignment vertical="center"/>
      <protection/>
    </xf>
    <xf numFmtId="173" fontId="7" fillId="0" borderId="0" xfId="56" applyNumberFormat="1" applyFont="1" applyBorder="1" applyProtection="1">
      <alignment vertical="center"/>
      <protection/>
    </xf>
    <xf numFmtId="164" fontId="13" fillId="0" borderId="0" xfId="56" applyFont="1" applyProtection="1">
      <alignment vertical="center"/>
      <protection locked="0"/>
    </xf>
    <xf numFmtId="164" fontId="8" fillId="0" borderId="10" xfId="52" applyFont="1" applyBorder="1" applyAlignment="1" applyProtection="1">
      <alignment horizontal="center" vertical="center"/>
      <protection/>
    </xf>
    <xf numFmtId="0" fontId="8" fillId="0" borderId="0" xfId="54" applyFont="1" applyAlignment="1" applyProtection="1">
      <alignment horizontal="right" vertical="center"/>
      <protection/>
    </xf>
    <xf numFmtId="0" fontId="9" fillId="0" borderId="0" xfId="54" applyFont="1" applyAlignment="1" applyProtection="1">
      <alignment horizontal="right" vertical="center"/>
      <protection/>
    </xf>
    <xf numFmtId="189" fontId="8" fillId="0" borderId="0" xfId="54" applyNumberFormat="1" applyFont="1" applyBorder="1" applyAlignment="1" applyProtection="1">
      <alignment horizontal="right" vertical="center"/>
      <protection/>
    </xf>
    <xf numFmtId="164" fontId="8" fillId="0" borderId="0" xfId="52" applyFont="1" applyBorder="1" applyAlignment="1" applyProtection="1">
      <alignment horizontal="right" vertical="center"/>
      <protection/>
    </xf>
    <xf numFmtId="164" fontId="9" fillId="0" borderId="0" xfId="52" applyFont="1" applyBorder="1" applyAlignment="1" applyProtection="1">
      <alignment horizontal="right" vertical="center"/>
      <protection/>
    </xf>
    <xf numFmtId="164" fontId="8" fillId="0" borderId="0" xfId="52" applyFont="1" applyAlignment="1" applyProtection="1">
      <alignment horizontal="right" vertical="center"/>
      <protection/>
    </xf>
    <xf numFmtId="175" fontId="8" fillId="0" borderId="13" xfId="52" applyNumberFormat="1" applyFont="1" applyBorder="1" applyAlignment="1" applyProtection="1">
      <alignment vertical="center"/>
      <protection locked="0"/>
    </xf>
    <xf numFmtId="175" fontId="9" fillId="0" borderId="13" xfId="52" applyNumberFormat="1" applyFont="1" applyBorder="1" applyAlignment="1" applyProtection="1">
      <alignment vertical="center"/>
      <protection locked="0"/>
    </xf>
    <xf numFmtId="177" fontId="8" fillId="0" borderId="13" xfId="52" applyNumberFormat="1" applyFont="1" applyBorder="1" applyAlignment="1" applyProtection="1">
      <alignment vertical="center"/>
      <protection locked="0"/>
    </xf>
    <xf numFmtId="175" fontId="8" fillId="0" borderId="13" xfId="52" applyNumberFormat="1" applyFont="1" applyBorder="1" applyAlignment="1" applyProtection="1">
      <alignment vertical="center"/>
      <protection/>
    </xf>
    <xf numFmtId="184" fontId="8" fillId="0" borderId="13" xfId="52" applyNumberFormat="1" applyFont="1" applyBorder="1" applyAlignment="1" applyProtection="1">
      <alignment vertical="center"/>
      <protection locked="0"/>
    </xf>
    <xf numFmtId="184" fontId="9" fillId="0" borderId="13" xfId="52" applyNumberFormat="1" applyFont="1" applyBorder="1" applyAlignment="1" applyProtection="1">
      <alignment vertical="center"/>
      <protection locked="0"/>
    </xf>
    <xf numFmtId="189" fontId="8" fillId="0" borderId="13" xfId="54" applyNumberFormat="1" applyFont="1" applyBorder="1" applyProtection="1">
      <alignment/>
      <protection/>
    </xf>
    <xf numFmtId="189" fontId="9" fillId="0" borderId="13" xfId="54" applyNumberFormat="1" applyFont="1" applyBorder="1" applyProtection="1">
      <alignment/>
      <protection/>
    </xf>
    <xf numFmtId="164" fontId="2" fillId="0" borderId="17" xfId="52" applyBorder="1" applyAlignment="1" applyProtection="1">
      <alignment horizontal="center" vertical="center" wrapText="1"/>
      <protection/>
    </xf>
    <xf numFmtId="164" fontId="2" fillId="0" borderId="14" xfId="52" applyBorder="1" applyAlignment="1" applyProtection="1">
      <alignment horizontal="center" vertical="center"/>
      <protection/>
    </xf>
    <xf numFmtId="164" fontId="2" fillId="0" borderId="22" xfId="52" applyBorder="1" applyAlignment="1" applyProtection="1">
      <alignment horizontal="center" vertical="center"/>
      <protection/>
    </xf>
    <xf numFmtId="164" fontId="2" fillId="0" borderId="10" xfId="52" applyBorder="1" applyAlignment="1" applyProtection="1">
      <alignment horizontal="center" vertical="center" wrapText="1"/>
      <protection/>
    </xf>
    <xf numFmtId="164" fontId="2" fillId="0" borderId="20" xfId="52" applyBorder="1" applyAlignment="1" applyProtection="1">
      <alignment horizontal="center" vertical="center" wrapText="1"/>
      <protection/>
    </xf>
    <xf numFmtId="164" fontId="2" fillId="0" borderId="13" xfId="52" applyBorder="1" applyAlignment="1" applyProtection="1">
      <alignment horizontal="center" vertical="center" wrapText="1"/>
      <protection/>
    </xf>
    <xf numFmtId="164" fontId="2" fillId="0" borderId="15" xfId="52" applyBorder="1" applyAlignment="1" applyProtection="1">
      <alignment horizontal="center" vertical="center" wrapText="1"/>
      <protection/>
    </xf>
    <xf numFmtId="164" fontId="2" fillId="0" borderId="23" xfId="52" applyBorder="1" applyAlignment="1" applyProtection="1">
      <alignment horizontal="center" vertical="center" wrapText="1"/>
      <protection/>
    </xf>
    <xf numFmtId="164" fontId="2" fillId="0" borderId="24" xfId="52" applyBorder="1" applyAlignment="1" applyProtection="1">
      <alignment horizontal="center" vertical="center" wrapText="1"/>
      <protection/>
    </xf>
    <xf numFmtId="164" fontId="2" fillId="0" borderId="10" xfId="52" applyFont="1" applyBorder="1" applyAlignment="1" applyProtection="1">
      <alignment horizontal="center" vertical="center" wrapText="1"/>
      <protection/>
    </xf>
    <xf numFmtId="164" fontId="2" fillId="0" borderId="12" xfId="52" applyBorder="1" applyAlignment="1" applyProtection="1">
      <alignment horizontal="center" vertical="center"/>
      <protection/>
    </xf>
    <xf numFmtId="164" fontId="2" fillId="0" borderId="23" xfId="52" applyBorder="1" applyAlignment="1" applyProtection="1">
      <alignment horizontal="center" vertical="center"/>
      <protection/>
    </xf>
    <xf numFmtId="164" fontId="2" fillId="0" borderId="16" xfId="52" applyBorder="1" applyAlignment="1" applyProtection="1">
      <alignment horizontal="center" vertical="center"/>
      <protection/>
    </xf>
    <xf numFmtId="164" fontId="2" fillId="0" borderId="17" xfId="52" applyBorder="1" applyAlignment="1" applyProtection="1">
      <alignment horizontal="center" vertical="center"/>
      <protection/>
    </xf>
    <xf numFmtId="164" fontId="2" fillId="0" borderId="11" xfId="52" applyBorder="1" applyAlignment="1" applyProtection="1">
      <alignment horizontal="center" vertical="center"/>
      <protection/>
    </xf>
    <xf numFmtId="164" fontId="2" fillId="0" borderId="18" xfId="52" applyBorder="1" applyAlignment="1" applyProtection="1">
      <alignment horizontal="center" vertical="center"/>
      <protection/>
    </xf>
    <xf numFmtId="164" fontId="2" fillId="0" borderId="0" xfId="52" applyFont="1" applyAlignment="1" applyProtection="1">
      <alignment horizontal="justify" vertical="top"/>
      <protection/>
    </xf>
    <xf numFmtId="164" fontId="2" fillId="0" borderId="0" xfId="52" applyAlignment="1" applyProtection="1">
      <alignment horizontal="justify" vertical="top"/>
      <protection/>
    </xf>
    <xf numFmtId="164" fontId="4" fillId="0" borderId="0" xfId="68" applyFont="1" applyAlignment="1" applyProtection="1">
      <alignment horizontal="center" vertical="center"/>
      <protection/>
    </xf>
    <xf numFmtId="164" fontId="2" fillId="0" borderId="0" xfId="52" applyAlignment="1" applyProtection="1">
      <alignment horizontal="center" vertical="center"/>
      <protection/>
    </xf>
    <xf numFmtId="164" fontId="2" fillId="0" borderId="20" xfId="52" applyBorder="1" applyAlignment="1" applyProtection="1">
      <alignment horizontal="center" vertical="center"/>
      <protection/>
    </xf>
    <xf numFmtId="164" fontId="2" fillId="0" borderId="0" xfId="52" applyBorder="1" applyAlignment="1" applyProtection="1">
      <alignment horizontal="center" vertical="center"/>
      <protection/>
    </xf>
    <xf numFmtId="164" fontId="2" fillId="0" borderId="15" xfId="52" applyBorder="1" applyAlignment="1" applyProtection="1">
      <alignment horizontal="center" vertical="center"/>
      <protection/>
    </xf>
    <xf numFmtId="164" fontId="2" fillId="0" borderId="24" xfId="52" applyBorder="1" applyAlignment="1" applyProtection="1">
      <alignment horizontal="center" vertical="center"/>
      <protection/>
    </xf>
    <xf numFmtId="164" fontId="2" fillId="0" borderId="10" xfId="52" applyBorder="1" applyAlignment="1" applyProtection="1">
      <alignment horizontal="center" vertical="center"/>
      <protection/>
    </xf>
    <xf numFmtId="0" fontId="2" fillId="0" borderId="12" xfId="54" applyFont="1" applyBorder="1" applyAlignment="1" applyProtection="1">
      <alignment horizontal="center" vertical="center" wrapText="1"/>
      <protection/>
    </xf>
    <xf numFmtId="0" fontId="2" fillId="0" borderId="12" xfId="54" applyFont="1" applyBorder="1" applyAlignment="1" applyProtection="1">
      <alignment horizontal="center" vertical="center"/>
      <protection/>
    </xf>
    <xf numFmtId="0" fontId="2" fillId="0" borderId="0" xfId="54" applyFont="1" applyAlignment="1" applyProtection="1">
      <alignment horizontal="center" vertical="center"/>
      <protection/>
    </xf>
    <xf numFmtId="0" fontId="2" fillId="0" borderId="16" xfId="54" applyFont="1" applyBorder="1" applyAlignment="1" applyProtection="1">
      <alignment horizontal="center" vertical="center"/>
      <protection/>
    </xf>
    <xf numFmtId="0" fontId="2" fillId="0" borderId="20" xfId="54" applyFont="1" applyBorder="1" applyAlignment="1" applyProtection="1">
      <alignment horizontal="center" vertical="center"/>
      <protection/>
    </xf>
    <xf numFmtId="0" fontId="2" fillId="0" borderId="15" xfId="54" applyFont="1" applyBorder="1" applyAlignment="1" applyProtection="1">
      <alignment horizontal="center" vertical="center"/>
      <protection/>
    </xf>
    <xf numFmtId="0" fontId="2" fillId="0" borderId="24" xfId="54" applyFont="1" applyBorder="1" applyAlignment="1" applyProtection="1">
      <alignment horizontal="center" vertical="center"/>
      <protection/>
    </xf>
    <xf numFmtId="0" fontId="2" fillId="0" borderId="10" xfId="54" applyFont="1" applyBorder="1" applyAlignment="1" applyProtection="1">
      <alignment horizontal="center" vertical="center" wrapText="1"/>
      <protection/>
    </xf>
    <xf numFmtId="0" fontId="2" fillId="0" borderId="20" xfId="54" applyFont="1" applyBorder="1" applyAlignment="1" applyProtection="1">
      <alignment horizontal="center" vertical="center" wrapText="1"/>
      <protection/>
    </xf>
    <xf numFmtId="0" fontId="2" fillId="0" borderId="23" xfId="54" applyFont="1" applyBorder="1" applyAlignment="1" applyProtection="1">
      <alignment horizontal="center" vertical="center" wrapText="1"/>
      <protection/>
    </xf>
    <xf numFmtId="0" fontId="2" fillId="0" borderId="16" xfId="54" applyFont="1" applyBorder="1" applyAlignment="1" applyProtection="1">
      <alignment horizontal="center" vertical="center" wrapText="1"/>
      <protection/>
    </xf>
    <xf numFmtId="0" fontId="2" fillId="0" borderId="24" xfId="54" applyFont="1" applyBorder="1" applyAlignment="1" applyProtection="1">
      <alignment horizontal="center" vertical="center" wrapText="1"/>
      <protection/>
    </xf>
    <xf numFmtId="0" fontId="2" fillId="0" borderId="11" xfId="54" applyFont="1" applyBorder="1" applyAlignment="1" applyProtection="1">
      <alignment horizontal="center" vertical="center"/>
      <protection/>
    </xf>
    <xf numFmtId="0" fontId="2" fillId="0" borderId="21" xfId="54" applyFont="1" applyBorder="1" applyAlignment="1" applyProtection="1">
      <alignment horizontal="center" vertical="center"/>
      <protection/>
    </xf>
    <xf numFmtId="165" fontId="2" fillId="0" borderId="0" xfId="78" applyFont="1" applyAlignment="1" applyProtection="1">
      <alignment horizontal="center" vertical="center"/>
      <protection/>
    </xf>
    <xf numFmtId="0" fontId="10" fillId="0" borderId="0" xfId="54" applyFont="1" applyAlignment="1" applyProtection="1">
      <alignment horizontal="left" vertical="center"/>
      <protection/>
    </xf>
    <xf numFmtId="0" fontId="2" fillId="0" borderId="0" xfId="54" applyFont="1" applyAlignment="1" applyProtection="1">
      <alignment horizontal="justify" vertical="top"/>
      <protection/>
    </xf>
    <xf numFmtId="0" fontId="10" fillId="0" borderId="0" xfId="54" applyFont="1" applyAlignment="1">
      <alignment horizontal="justify" vertical="top"/>
      <protection/>
    </xf>
    <xf numFmtId="0" fontId="2" fillId="0" borderId="18" xfId="54" applyFont="1" applyBorder="1" applyAlignment="1" applyProtection="1">
      <alignment horizontal="center" vertical="center"/>
      <protection/>
    </xf>
    <xf numFmtId="165" fontId="2" fillId="0" borderId="0" xfId="78" applyFont="1" applyAlignment="1" applyProtection="1">
      <alignment horizontal="left" vertical="center"/>
      <protection/>
    </xf>
    <xf numFmtId="0" fontId="2" fillId="0" borderId="12" xfId="57" applyFont="1" applyBorder="1" applyAlignment="1" applyProtection="1">
      <alignment horizontal="center" vertical="center" wrapText="1"/>
      <protection/>
    </xf>
    <xf numFmtId="0" fontId="10" fillId="0" borderId="20" xfId="54" applyFont="1" applyBorder="1" applyAlignment="1">
      <alignment horizontal="center" vertical="center" wrapText="1"/>
      <protection/>
    </xf>
    <xf numFmtId="0" fontId="2" fillId="0" borderId="0" xfId="57" applyFont="1" applyBorder="1" applyAlignment="1" applyProtection="1">
      <alignment horizontal="center" vertical="center" wrapText="1"/>
      <protection/>
    </xf>
    <xf numFmtId="0" fontId="10" fillId="0" borderId="15" xfId="54" applyFont="1" applyBorder="1" applyAlignment="1">
      <alignment horizontal="center" vertical="center" wrapText="1"/>
      <protection/>
    </xf>
    <xf numFmtId="0" fontId="2" fillId="0" borderId="16" xfId="57" applyFont="1" applyBorder="1" applyAlignment="1" applyProtection="1">
      <alignment horizontal="center" vertical="center" wrapText="1"/>
      <protection/>
    </xf>
    <xf numFmtId="0" fontId="10" fillId="0" borderId="24" xfId="54" applyFont="1" applyBorder="1" applyAlignment="1">
      <alignment horizontal="center" vertical="center" wrapText="1"/>
      <protection/>
    </xf>
    <xf numFmtId="0" fontId="2" fillId="0" borderId="11" xfId="57" applyFont="1" applyBorder="1" applyAlignment="1" applyProtection="1">
      <alignment horizontal="center" wrapText="1"/>
      <protection/>
    </xf>
    <xf numFmtId="0" fontId="2" fillId="0" borderId="21" xfId="57" applyFont="1" applyBorder="1" applyAlignment="1" applyProtection="1">
      <alignment horizontal="center" wrapText="1"/>
      <protection/>
    </xf>
    <xf numFmtId="0" fontId="2" fillId="0" borderId="11" xfId="57" applyFont="1" applyBorder="1" applyAlignment="1" applyProtection="1">
      <alignment horizontal="center" vertical="center" wrapText="1"/>
      <protection/>
    </xf>
    <xf numFmtId="0" fontId="2" fillId="0" borderId="18" xfId="57" applyFont="1" applyBorder="1" applyAlignment="1" applyProtection="1">
      <alignment horizontal="center" vertical="center" wrapText="1"/>
      <protection/>
    </xf>
    <xf numFmtId="0" fontId="2" fillId="0" borderId="12" xfId="57" applyFont="1" applyBorder="1" applyAlignment="1">
      <alignment horizontal="center" vertical="center" wrapText="1"/>
      <protection/>
    </xf>
    <xf numFmtId="0" fontId="10" fillId="0" borderId="12" xfId="54" applyFont="1" applyBorder="1" applyAlignment="1">
      <alignment/>
      <protection/>
    </xf>
    <xf numFmtId="0" fontId="10" fillId="0" borderId="20" xfId="54" applyFont="1" applyBorder="1" applyAlignment="1">
      <alignment/>
      <protection/>
    </xf>
    <xf numFmtId="0" fontId="10" fillId="0" borderId="0" xfId="54" applyFont="1" applyAlignment="1">
      <alignment/>
      <protection/>
    </xf>
    <xf numFmtId="0" fontId="10" fillId="0" borderId="0" xfId="54" applyFont="1" applyBorder="1" applyAlignment="1">
      <alignment/>
      <protection/>
    </xf>
    <xf numFmtId="0" fontId="10" fillId="0" borderId="15" xfId="54" applyFont="1" applyBorder="1" applyAlignment="1">
      <alignment/>
      <protection/>
    </xf>
    <xf numFmtId="0" fontId="10" fillId="0" borderId="16" xfId="54" applyFont="1" applyBorder="1" applyAlignment="1">
      <alignment/>
      <protection/>
    </xf>
    <xf numFmtId="0" fontId="10" fillId="0" borderId="24" xfId="54" applyFont="1" applyBorder="1" applyAlignment="1">
      <alignment/>
      <protection/>
    </xf>
    <xf numFmtId="0" fontId="2" fillId="0" borderId="10" xfId="57" applyFont="1" applyBorder="1" applyAlignment="1">
      <alignment horizontal="center" vertical="center" wrapText="1"/>
      <protection/>
    </xf>
    <xf numFmtId="0" fontId="2" fillId="0" borderId="20" xfId="57" applyFont="1" applyBorder="1" applyAlignment="1">
      <alignment horizontal="center" vertical="center" wrapText="1"/>
      <protection/>
    </xf>
    <xf numFmtId="0" fontId="2" fillId="0" borderId="11" xfId="57" applyFont="1" applyBorder="1" applyAlignment="1">
      <alignment horizontal="center" vertical="center" wrapText="1"/>
      <protection/>
    </xf>
    <xf numFmtId="0" fontId="2" fillId="0" borderId="18" xfId="57" applyFont="1" applyBorder="1" applyAlignment="1">
      <alignment horizontal="center" vertical="center" wrapText="1"/>
      <protection/>
    </xf>
    <xf numFmtId="0" fontId="2" fillId="0" borderId="17" xfId="54" applyFont="1" applyBorder="1" applyAlignment="1" applyProtection="1">
      <alignment horizontal="center" vertical="center"/>
      <protection/>
    </xf>
    <xf numFmtId="0" fontId="2" fillId="0" borderId="14" xfId="54" applyFont="1" applyBorder="1" applyAlignment="1" applyProtection="1">
      <alignment horizontal="center" vertical="center"/>
      <protection/>
    </xf>
    <xf numFmtId="0" fontId="2" fillId="0" borderId="22" xfId="54" applyFont="1" applyBorder="1" applyAlignment="1" applyProtection="1">
      <alignment horizontal="center" vertical="center"/>
      <protection/>
    </xf>
    <xf numFmtId="0" fontId="2" fillId="0" borderId="10" xfId="54" applyFont="1" applyBorder="1" applyAlignment="1" applyProtection="1">
      <alignment horizontal="center" vertical="center" wrapText="1"/>
      <protection/>
    </xf>
    <xf numFmtId="0" fontId="2" fillId="0" borderId="13" xfId="54" applyFont="1" applyBorder="1" applyAlignment="1" applyProtection="1">
      <alignment horizontal="center" vertical="center" wrapText="1"/>
      <protection/>
    </xf>
    <xf numFmtId="0" fontId="2" fillId="0" borderId="23" xfId="54" applyFont="1" applyBorder="1" applyAlignment="1" applyProtection="1">
      <alignment horizontal="center" vertical="center" wrapText="1"/>
      <protection/>
    </xf>
    <xf numFmtId="0" fontId="2" fillId="0" borderId="0" xfId="54" applyFont="1" applyAlignment="1" applyProtection="1">
      <alignment horizontal="justify" vertical="top"/>
      <protection/>
    </xf>
    <xf numFmtId="0" fontId="10" fillId="0" borderId="0" xfId="54" applyAlignment="1" applyProtection="1">
      <alignment horizontal="justify" vertical="top"/>
      <protection/>
    </xf>
    <xf numFmtId="164" fontId="4" fillId="0" borderId="0" xfId="69" applyFont="1" applyAlignment="1" applyProtection="1">
      <alignment horizontal="center" vertical="center"/>
      <protection/>
    </xf>
    <xf numFmtId="0" fontId="2" fillId="0" borderId="12" xfId="54" applyFont="1" applyBorder="1" applyAlignment="1" applyProtection="1">
      <alignment horizontal="center" vertical="center" wrapText="1"/>
      <protection/>
    </xf>
    <xf numFmtId="0" fontId="2" fillId="0" borderId="0" xfId="54" applyFont="1" applyAlignment="1" applyProtection="1">
      <alignment horizontal="center" vertical="center" wrapText="1"/>
      <protection/>
    </xf>
    <xf numFmtId="0" fontId="2" fillId="0" borderId="16" xfId="54" applyFont="1" applyBorder="1" applyAlignment="1" applyProtection="1">
      <alignment horizontal="center" vertical="center" wrapText="1"/>
      <protection/>
    </xf>
    <xf numFmtId="0" fontId="2" fillId="0" borderId="20" xfId="54" applyFont="1" applyBorder="1" applyAlignment="1" applyProtection="1">
      <alignment horizontal="center" vertical="center"/>
      <protection/>
    </xf>
    <xf numFmtId="0" fontId="2" fillId="0" borderId="15" xfId="54" applyFont="1" applyBorder="1" applyAlignment="1" applyProtection="1">
      <alignment horizontal="center" vertical="center"/>
      <protection/>
    </xf>
    <xf numFmtId="0" fontId="2" fillId="0" borderId="24" xfId="54" applyFont="1" applyBorder="1" applyAlignment="1" applyProtection="1">
      <alignment horizontal="center" vertical="center"/>
      <protection/>
    </xf>
    <xf numFmtId="0" fontId="2" fillId="0" borderId="17" xfId="54" applyFont="1" applyBorder="1" applyAlignment="1" applyProtection="1">
      <alignment horizontal="center" vertical="center" wrapText="1"/>
      <protection/>
    </xf>
    <xf numFmtId="0" fontId="2" fillId="0" borderId="11" xfId="54" applyFont="1" applyBorder="1" applyAlignment="1" applyProtection="1">
      <alignment horizontal="center" vertical="center"/>
      <protection/>
    </xf>
    <xf numFmtId="0" fontId="2" fillId="0" borderId="18" xfId="54" applyFont="1" applyBorder="1" applyAlignment="1" applyProtection="1">
      <alignment horizontal="center" vertical="center"/>
      <protection/>
    </xf>
    <xf numFmtId="0" fontId="2" fillId="0" borderId="14" xfId="54" applyFont="1" applyBorder="1" applyAlignment="1" applyProtection="1">
      <alignment vertical="center" wrapText="1"/>
      <protection/>
    </xf>
    <xf numFmtId="0" fontId="2" fillId="0" borderId="22" xfId="54" applyFont="1" applyBorder="1" applyAlignment="1" applyProtection="1">
      <alignment vertical="center" wrapText="1"/>
      <protection/>
    </xf>
    <xf numFmtId="0" fontId="2" fillId="0" borderId="14" xfId="54" applyFont="1" applyBorder="1" applyAlignment="1" applyProtection="1">
      <alignment horizontal="center" vertical="center" wrapText="1"/>
      <protection/>
    </xf>
    <xf numFmtId="0" fontId="2" fillId="0" borderId="22" xfId="54" applyFont="1" applyBorder="1" applyAlignment="1" applyProtection="1">
      <alignment horizontal="center" vertical="center" wrapText="1"/>
      <protection/>
    </xf>
    <xf numFmtId="0" fontId="2" fillId="0" borderId="0" xfId="76" applyNumberFormat="1" applyFont="1" applyAlignment="1" applyProtection="1">
      <alignment horizontal="left" vertical="center"/>
      <protection/>
    </xf>
    <xf numFmtId="0" fontId="2" fillId="0" borderId="0" xfId="54" applyNumberFormat="1" applyFont="1" applyAlignment="1" applyProtection="1">
      <alignment horizontal="left" vertical="center"/>
      <protection/>
    </xf>
    <xf numFmtId="165" fontId="2" fillId="0" borderId="0" xfId="76" applyFont="1" applyAlignment="1" applyProtection="1">
      <alignment horizontal="left" vertical="center"/>
      <protection/>
    </xf>
    <xf numFmtId="0" fontId="2" fillId="0" borderId="0" xfId="54" applyFont="1" applyAlignment="1" applyProtection="1">
      <alignment horizontal="left" vertical="center"/>
      <protection/>
    </xf>
    <xf numFmtId="0" fontId="2" fillId="0" borderId="0" xfId="54" applyFont="1" applyAlignment="1" applyProtection="1">
      <alignment horizontal="justify" vertical="top" wrapText="1"/>
      <protection/>
    </xf>
    <xf numFmtId="0" fontId="10" fillId="0" borderId="0" xfId="54" applyAlignment="1" applyProtection="1">
      <alignment horizontal="justify" vertical="top" wrapText="1"/>
      <protection/>
    </xf>
    <xf numFmtId="0" fontId="2" fillId="0" borderId="20" xfId="54" applyFont="1" applyBorder="1" applyAlignment="1" applyProtection="1">
      <alignment horizontal="center" vertical="center" wrapText="1"/>
      <protection/>
    </xf>
    <xf numFmtId="0" fontId="2" fillId="0" borderId="0" xfId="54" applyFont="1" applyBorder="1" applyAlignment="1" applyProtection="1">
      <alignment horizontal="center" vertical="center" wrapText="1"/>
      <protection/>
    </xf>
    <xf numFmtId="0" fontId="2" fillId="0" borderId="15" xfId="54" applyFont="1" applyBorder="1" applyAlignment="1" applyProtection="1">
      <alignment horizontal="center" vertical="center" wrapText="1"/>
      <protection/>
    </xf>
    <xf numFmtId="0" fontId="2" fillId="0" borderId="24" xfId="54" applyFont="1" applyBorder="1" applyAlignment="1" applyProtection="1">
      <alignment horizontal="center" vertical="center" wrapText="1"/>
      <protection/>
    </xf>
    <xf numFmtId="165" fontId="2" fillId="0" borderId="0" xfId="76" applyFont="1" applyAlignment="1" applyProtection="1">
      <alignment horizontal="center" vertical="center"/>
      <protection/>
    </xf>
    <xf numFmtId="164" fontId="2" fillId="0" borderId="13" xfId="52" applyBorder="1" applyAlignment="1" applyProtection="1">
      <alignment horizontal="center" vertical="center"/>
      <protection/>
    </xf>
    <xf numFmtId="165" fontId="2" fillId="0" borderId="0" xfId="76" applyAlignment="1" applyProtection="1">
      <alignment horizontal="left" vertical="center"/>
      <protection/>
    </xf>
    <xf numFmtId="164" fontId="2" fillId="0" borderId="0" xfId="52" applyAlignment="1" applyProtection="1">
      <alignment horizontal="left" vertical="center"/>
      <protection/>
    </xf>
    <xf numFmtId="164" fontId="2" fillId="0" borderId="17" xfId="52" applyFont="1" applyBorder="1" applyAlignment="1" applyProtection="1">
      <alignment horizontal="center" vertical="center"/>
      <protection/>
    </xf>
    <xf numFmtId="0" fontId="2" fillId="0" borderId="0" xfId="52" applyNumberFormat="1" applyFont="1" applyAlignment="1" applyProtection="1">
      <alignment horizontal="justify" vertical="top" wrapText="1"/>
      <protection/>
    </xf>
    <xf numFmtId="164" fontId="2" fillId="0" borderId="12" xfId="52" applyBorder="1" applyAlignment="1" applyProtection="1">
      <alignment horizontal="center" vertical="center" wrapText="1"/>
      <protection/>
    </xf>
    <xf numFmtId="165" fontId="2" fillId="0" borderId="0" xfId="76" applyNumberFormat="1" applyFont="1" applyAlignment="1" applyProtection="1">
      <alignment horizontal="left" vertical="center"/>
      <protection/>
    </xf>
    <xf numFmtId="165" fontId="2" fillId="0" borderId="0" xfId="52" applyNumberFormat="1" applyAlignment="1" applyProtection="1">
      <alignment horizontal="left" vertical="center"/>
      <protection/>
    </xf>
    <xf numFmtId="165" fontId="2" fillId="0" borderId="0" xfId="76" applyNumberFormat="1" applyAlignment="1" applyProtection="1">
      <alignment horizontal="left" vertical="center"/>
      <protection/>
    </xf>
    <xf numFmtId="164" fontId="4" fillId="0" borderId="0" xfId="52" applyFont="1" applyAlignment="1" applyProtection="1">
      <alignment horizontal="center" wrapText="1"/>
      <protection/>
    </xf>
    <xf numFmtId="164" fontId="4" fillId="0" borderId="0" xfId="52" applyFont="1" applyAlignment="1" applyProtection="1">
      <alignment horizontal="center" vertical="top" wrapText="1"/>
      <protection/>
    </xf>
    <xf numFmtId="164" fontId="2" fillId="0" borderId="0" xfId="52" applyBorder="1" applyAlignment="1" applyProtection="1">
      <alignment horizontal="center" vertical="center" wrapText="1"/>
      <protection/>
    </xf>
    <xf numFmtId="164" fontId="2" fillId="0" borderId="16" xfId="52" applyBorder="1" applyAlignment="1" applyProtection="1">
      <alignment horizontal="center" vertical="center" wrapText="1"/>
      <protection/>
    </xf>
    <xf numFmtId="164" fontId="2" fillId="0" borderId="11" xfId="52" applyFont="1" applyBorder="1" applyAlignment="1" applyProtection="1">
      <alignment horizontal="center" vertical="center"/>
      <protection/>
    </xf>
    <xf numFmtId="164" fontId="13" fillId="0" borderId="18" xfId="52" applyFont="1" applyBorder="1" applyAlignment="1" applyProtection="1">
      <alignment horizontal="center" vertical="center"/>
      <protection/>
    </xf>
    <xf numFmtId="178" fontId="2" fillId="0" borderId="0" xfId="77" applyFont="1" applyAlignment="1" applyProtection="1">
      <alignment horizontal="left" vertical="center"/>
      <protection/>
    </xf>
    <xf numFmtId="178" fontId="2" fillId="0" borderId="0" xfId="77" applyFont="1" applyBorder="1" applyAlignment="1" applyProtection="1">
      <alignment horizontal="left" vertical="center"/>
      <protection/>
    </xf>
    <xf numFmtId="178" fontId="7" fillId="0" borderId="0" xfId="77" applyFont="1" applyAlignment="1" applyProtection="1">
      <alignment horizontal="left" vertical="center"/>
      <protection/>
    </xf>
    <xf numFmtId="178" fontId="2" fillId="0" borderId="0" xfId="77" applyNumberFormat="1" applyFont="1" applyAlignment="1" applyProtection="1">
      <alignment horizontal="left" vertical="center"/>
      <protection/>
    </xf>
    <xf numFmtId="178" fontId="2" fillId="0" borderId="0" xfId="54" applyNumberFormat="1" applyFont="1" applyAlignment="1" applyProtection="1">
      <alignment horizontal="left" vertical="center"/>
      <protection/>
    </xf>
    <xf numFmtId="178" fontId="2" fillId="0" borderId="0" xfId="77" applyNumberFormat="1" applyFont="1" applyAlignment="1" applyProtection="1">
      <alignment horizontal="center" vertical="center"/>
      <protection/>
    </xf>
    <xf numFmtId="0" fontId="2" fillId="0" borderId="0" xfId="54" applyFont="1" applyAlignment="1" applyProtection="1">
      <alignment horizontal="center" vertical="center"/>
      <protection/>
    </xf>
    <xf numFmtId="0" fontId="2" fillId="0" borderId="0" xfId="54" applyFont="1" applyAlignment="1" applyProtection="1">
      <alignment horizontal="left" vertical="center" indent="1"/>
      <protection/>
    </xf>
    <xf numFmtId="178" fontId="2" fillId="0" borderId="0" xfId="77" applyNumberFormat="1" applyFont="1" applyAlignment="1" applyProtection="1">
      <alignment horizontal="left" vertical="center" indent="1"/>
      <protection/>
    </xf>
    <xf numFmtId="178" fontId="2" fillId="0" borderId="0" xfId="54" applyNumberFormat="1" applyFont="1" applyAlignment="1" applyProtection="1">
      <alignment horizontal="left" vertical="center" indent="1"/>
      <protection/>
    </xf>
    <xf numFmtId="178" fontId="2" fillId="0" borderId="0" xfId="54" applyNumberFormat="1" applyFont="1" applyAlignment="1" applyProtection="1">
      <alignment horizontal="center" vertical="center"/>
      <protection/>
    </xf>
    <xf numFmtId="0" fontId="2" fillId="0" borderId="12" xfId="54" applyFont="1" applyBorder="1" applyAlignment="1" applyProtection="1">
      <alignment horizontal="center" vertical="center"/>
      <protection/>
    </xf>
    <xf numFmtId="0" fontId="2" fillId="0" borderId="16" xfId="54" applyFont="1" applyBorder="1" applyAlignment="1" applyProtection="1">
      <alignment horizontal="center" vertical="center"/>
      <protection/>
    </xf>
    <xf numFmtId="0" fontId="2" fillId="0" borderId="23" xfId="54" applyFont="1" applyBorder="1" applyAlignment="1" applyProtection="1">
      <alignment horizontal="center" vertical="center"/>
      <protection/>
    </xf>
    <xf numFmtId="0" fontId="2" fillId="0" borderId="0" xfId="54" applyFont="1" applyAlignment="1" applyProtection="1">
      <alignment horizontal="justify" vertical="center" wrapText="1"/>
      <protection/>
    </xf>
    <xf numFmtId="164" fontId="4" fillId="0" borderId="0" xfId="68" applyFont="1" applyAlignment="1" applyProtection="1">
      <alignment horizontal="center" vertical="center"/>
      <protection/>
    </xf>
    <xf numFmtId="0" fontId="15" fillId="0" borderId="0" xfId="54" applyFont="1" applyAlignment="1" applyProtection="1">
      <alignment horizontal="left" vertical="center"/>
      <protection/>
    </xf>
    <xf numFmtId="0" fontId="2" fillId="0" borderId="0" xfId="54" applyFont="1" applyAlignment="1" applyProtection="1">
      <alignment horizontal="left" vertical="center"/>
      <protection/>
    </xf>
    <xf numFmtId="165" fontId="2" fillId="0" borderId="0" xfId="73" applyFont="1" applyBorder="1" applyAlignment="1" applyProtection="1">
      <alignment horizontal="left" vertical="center"/>
      <protection/>
    </xf>
    <xf numFmtId="165" fontId="2" fillId="0" borderId="0" xfId="73" applyFont="1" applyBorder="1" applyAlignment="1" applyProtection="1">
      <alignment horizontal="left" vertical="center"/>
      <protection/>
    </xf>
    <xf numFmtId="0" fontId="15" fillId="0" borderId="0" xfId="73" applyNumberFormat="1" applyFont="1" applyAlignment="1" applyProtection="1">
      <alignment horizontal="left" vertical="center"/>
      <protection/>
    </xf>
    <xf numFmtId="165" fontId="2" fillId="0" borderId="0" xfId="73" applyFont="1" applyBorder="1" applyAlignment="1" applyProtection="1">
      <alignment horizontal="left" vertical="center" indent="1"/>
      <protection/>
    </xf>
    <xf numFmtId="0" fontId="2" fillId="0" borderId="17" xfId="54" applyFont="1" applyBorder="1" applyAlignment="1" applyProtection="1">
      <alignment horizontal="center" vertical="center" wrapText="1"/>
      <protection/>
    </xf>
    <xf numFmtId="0" fontId="2" fillId="0" borderId="22" xfId="54" applyFont="1" applyBorder="1" applyAlignment="1" applyProtection="1">
      <alignment horizontal="center" vertical="center" wrapText="1"/>
      <protection/>
    </xf>
    <xf numFmtId="0" fontId="2" fillId="0" borderId="10" xfId="54" applyFont="1" applyBorder="1" applyAlignment="1" applyProtection="1">
      <alignment horizontal="center" vertical="center"/>
      <protection/>
    </xf>
    <xf numFmtId="0" fontId="2" fillId="0" borderId="23" xfId="54" applyFont="1" applyBorder="1" applyAlignment="1" applyProtection="1">
      <alignment horizontal="center" vertical="center"/>
      <protection/>
    </xf>
    <xf numFmtId="0" fontId="2" fillId="0" borderId="0" xfId="73" applyNumberFormat="1" applyFont="1" applyAlignment="1" applyProtection="1">
      <alignment horizontal="left" vertical="center"/>
      <protection/>
    </xf>
    <xf numFmtId="0" fontId="15" fillId="0" borderId="0" xfId="54" applyNumberFormat="1" applyFont="1" applyAlignment="1" applyProtection="1">
      <alignment horizontal="left" vertical="center"/>
      <protection/>
    </xf>
    <xf numFmtId="0" fontId="2" fillId="0" borderId="13" xfId="54" applyFont="1" applyBorder="1" applyAlignment="1" applyProtection="1">
      <alignment horizontal="center" vertical="center"/>
      <protection/>
    </xf>
    <xf numFmtId="165" fontId="2" fillId="0" borderId="0" xfId="54" applyNumberFormat="1" applyFont="1" applyAlignment="1" applyProtection="1">
      <alignment horizontal="left" vertical="center"/>
      <protection/>
    </xf>
    <xf numFmtId="0" fontId="2" fillId="0" borderId="0" xfId="54" applyNumberFormat="1" applyFont="1" applyAlignment="1" applyProtection="1">
      <alignment horizontal="left" vertical="center"/>
      <protection/>
    </xf>
    <xf numFmtId="0" fontId="2" fillId="0" borderId="0" xfId="73" applyNumberFormat="1" applyFont="1" applyAlignment="1" applyProtection="1">
      <alignment horizontal="left" vertical="center"/>
      <protection/>
    </xf>
    <xf numFmtId="0" fontId="10" fillId="0" borderId="0" xfId="54" applyNumberFormat="1" applyFont="1" applyAlignment="1" applyProtection="1">
      <alignment horizontal="left" vertical="center"/>
      <protection/>
    </xf>
    <xf numFmtId="165" fontId="2" fillId="0" borderId="0" xfId="73" applyFont="1" applyAlignment="1" applyProtection="1">
      <alignment horizontal="left" vertical="center"/>
      <protection/>
    </xf>
    <xf numFmtId="0" fontId="10" fillId="0" borderId="0" xfId="54" applyFont="1" applyAlignment="1" applyProtection="1">
      <alignment horizontal="left" vertical="center"/>
      <protection/>
    </xf>
    <xf numFmtId="0" fontId="7" fillId="0" borderId="0" xfId="54" applyFont="1" applyAlignment="1" applyProtection="1">
      <alignment horizontal="right" vertical="center"/>
      <protection/>
    </xf>
    <xf numFmtId="0" fontId="2" fillId="0" borderId="13" xfId="54" applyFont="1" applyBorder="1" applyAlignment="1" applyProtection="1">
      <alignment horizontal="center" vertical="center"/>
      <protection/>
    </xf>
    <xf numFmtId="0" fontId="2" fillId="0" borderId="21" xfId="54" applyFont="1" applyBorder="1" applyAlignment="1" applyProtection="1">
      <alignment horizontal="center" vertical="center"/>
      <protection/>
    </xf>
    <xf numFmtId="164" fontId="4" fillId="0" borderId="0" xfId="68" applyAlignment="1" applyProtection="1">
      <alignment horizontal="center" vertical="center"/>
      <protection/>
    </xf>
    <xf numFmtId="164" fontId="2" fillId="0" borderId="12" xfId="68" applyFont="1" applyBorder="1" applyAlignment="1" applyProtection="1">
      <alignment horizontal="center" vertical="center" wrapText="1"/>
      <protection/>
    </xf>
    <xf numFmtId="0" fontId="2" fillId="0" borderId="11" xfId="54" applyNumberFormat="1" applyFont="1" applyBorder="1" applyAlignment="1" applyProtection="1">
      <alignment horizontal="center" vertical="center"/>
      <protection/>
    </xf>
    <xf numFmtId="0" fontId="2" fillId="0" borderId="18" xfId="54" applyNumberFormat="1" applyFont="1" applyBorder="1" applyAlignment="1" applyProtection="1">
      <alignment horizontal="center" vertical="center"/>
      <protection/>
    </xf>
    <xf numFmtId="165" fontId="2" fillId="0" borderId="0" xfId="73" applyAlignment="1" applyProtection="1">
      <alignment horizontal="left" vertical="center"/>
      <protection/>
    </xf>
    <xf numFmtId="164" fontId="7" fillId="0" borderId="0" xfId="52" applyFont="1" applyAlignment="1" applyProtection="1">
      <alignment horizontal="right" vertical="center"/>
      <protection/>
    </xf>
    <xf numFmtId="164" fontId="2" fillId="0" borderId="0" xfId="52" applyFont="1" applyAlignment="1" applyProtection="1">
      <alignment horizontal="justify" vertical="top"/>
      <protection/>
    </xf>
    <xf numFmtId="164" fontId="2" fillId="0" borderId="0" xfId="52" applyAlignment="1" applyProtection="1">
      <alignment horizontal="center" vertical="center" wrapText="1"/>
      <protection/>
    </xf>
    <xf numFmtId="165" fontId="2" fillId="0" borderId="0" xfId="73" applyFont="1" applyAlignment="1" applyProtection="1">
      <alignment horizontal="left" vertical="center"/>
      <protection/>
    </xf>
    <xf numFmtId="164" fontId="2" fillId="0" borderId="10" xfId="52" applyFont="1" applyBorder="1" applyAlignment="1" applyProtection="1">
      <alignment horizontal="center" vertical="center"/>
      <protection/>
    </xf>
    <xf numFmtId="164" fontId="2" fillId="0" borderId="18" xfId="52" applyFont="1" applyBorder="1" applyAlignment="1" applyProtection="1">
      <alignment horizontal="center" vertical="center"/>
      <protection/>
    </xf>
    <xf numFmtId="164" fontId="2" fillId="0" borderId="21" xfId="52" applyFont="1" applyBorder="1" applyAlignment="1" applyProtection="1">
      <alignment horizontal="center" vertical="center"/>
      <protection/>
    </xf>
    <xf numFmtId="164" fontId="2" fillId="0" borderId="14" xfId="52" applyBorder="1" applyAlignment="1" applyProtection="1">
      <alignment horizontal="center" vertical="center" wrapText="1"/>
      <protection/>
    </xf>
    <xf numFmtId="164" fontId="2" fillId="0" borderId="22" xfId="52" applyBorder="1" applyAlignment="1" applyProtection="1">
      <alignment horizontal="center" vertical="center" wrapText="1"/>
      <protection/>
    </xf>
    <xf numFmtId="164" fontId="2" fillId="0" borderId="17" xfId="52" applyFont="1" applyBorder="1" applyAlignment="1" applyProtection="1">
      <alignment horizontal="center" vertical="center" wrapText="1"/>
      <protection/>
    </xf>
    <xf numFmtId="164" fontId="2" fillId="0" borderId="17" xfId="56" applyFont="1" applyBorder="1" applyAlignment="1" applyProtection="1">
      <alignment horizontal="center" vertical="center"/>
      <protection/>
    </xf>
    <xf numFmtId="164" fontId="2" fillId="0" borderId="14" xfId="56" applyBorder="1" applyAlignment="1" applyProtection="1">
      <alignment horizontal="center" vertical="center"/>
      <protection/>
    </xf>
    <xf numFmtId="164" fontId="2" fillId="0" borderId="22" xfId="56" applyBorder="1" applyAlignment="1" applyProtection="1">
      <alignment horizontal="center" vertical="center"/>
      <protection/>
    </xf>
    <xf numFmtId="164" fontId="2" fillId="0" borderId="12" xfId="56" applyBorder="1" applyAlignment="1" applyProtection="1">
      <alignment horizontal="center" vertical="center" wrapText="1"/>
      <protection/>
    </xf>
    <xf numFmtId="164" fontId="2" fillId="0" borderId="0" xfId="56" applyBorder="1" applyAlignment="1" applyProtection="1">
      <alignment horizontal="center" vertical="center" wrapText="1"/>
      <protection/>
    </xf>
    <xf numFmtId="164" fontId="2" fillId="0" borderId="16" xfId="56" applyBorder="1" applyAlignment="1" applyProtection="1">
      <alignment horizontal="center" vertical="center" wrapText="1"/>
      <protection/>
    </xf>
    <xf numFmtId="164" fontId="2" fillId="0" borderId="20" xfId="56" applyBorder="1" applyAlignment="1" applyProtection="1">
      <alignment horizontal="center" vertical="center"/>
      <protection/>
    </xf>
    <xf numFmtId="164" fontId="2" fillId="0" borderId="15" xfId="56" applyBorder="1" applyAlignment="1" applyProtection="1">
      <alignment horizontal="center" vertical="center"/>
      <protection/>
    </xf>
    <xf numFmtId="164" fontId="2" fillId="0" borderId="24" xfId="56" applyBorder="1" applyAlignment="1" applyProtection="1">
      <alignment horizontal="center" vertical="center"/>
      <protection/>
    </xf>
    <xf numFmtId="164" fontId="2" fillId="0" borderId="17" xfId="56" applyBorder="1" applyAlignment="1" applyProtection="1">
      <alignment horizontal="center" vertical="center" wrapText="1"/>
      <protection/>
    </xf>
    <xf numFmtId="164" fontId="2" fillId="0" borderId="10" xfId="56" applyBorder="1" applyAlignment="1" applyProtection="1">
      <alignment horizontal="center" vertical="center"/>
      <protection/>
    </xf>
    <xf numFmtId="164" fontId="2" fillId="0" borderId="12" xfId="56" applyBorder="1" applyAlignment="1" applyProtection="1">
      <alignment horizontal="center" vertical="center"/>
      <protection/>
    </xf>
    <xf numFmtId="164" fontId="2" fillId="0" borderId="13" xfId="56" applyBorder="1" applyAlignment="1" applyProtection="1">
      <alignment horizontal="center" vertical="center"/>
      <protection/>
    </xf>
    <xf numFmtId="164" fontId="2" fillId="0" borderId="0" xfId="56" applyBorder="1" applyAlignment="1" applyProtection="1">
      <alignment horizontal="center" vertical="center"/>
      <protection/>
    </xf>
    <xf numFmtId="164" fontId="2" fillId="0" borderId="23" xfId="56" applyBorder="1" applyAlignment="1" applyProtection="1">
      <alignment horizontal="center" vertical="center"/>
      <protection/>
    </xf>
    <xf numFmtId="164" fontId="2" fillId="0" borderId="16" xfId="56" applyBorder="1" applyAlignment="1" applyProtection="1">
      <alignment horizontal="center" vertical="center"/>
      <protection/>
    </xf>
    <xf numFmtId="164" fontId="2" fillId="0" borderId="10" xfId="56" applyFont="1" applyBorder="1" applyAlignment="1" applyProtection="1">
      <alignment horizontal="center" vertical="center" wrapText="1"/>
      <protection/>
    </xf>
    <xf numFmtId="164" fontId="2" fillId="0" borderId="0" xfId="56" applyAlignment="1" applyProtection="1">
      <alignment horizontal="center" vertical="center"/>
      <protection/>
    </xf>
    <xf numFmtId="164" fontId="2" fillId="0" borderId="17" xfId="56" applyBorder="1" applyAlignment="1" applyProtection="1">
      <alignment horizontal="center" vertical="center"/>
      <protection/>
    </xf>
    <xf numFmtId="164" fontId="2" fillId="0" borderId="17" xfId="56" applyFont="1" applyBorder="1" applyAlignment="1" applyProtection="1">
      <alignment horizontal="center" vertical="center" wrapText="1"/>
      <protection/>
    </xf>
    <xf numFmtId="164" fontId="2" fillId="0" borderId="11" xfId="56" applyBorder="1" applyAlignment="1" applyProtection="1">
      <alignment horizontal="center" vertical="center"/>
      <protection/>
    </xf>
    <xf numFmtId="164" fontId="2" fillId="0" borderId="18" xfId="56" applyBorder="1" applyAlignment="1" applyProtection="1">
      <alignment horizontal="center" vertical="center"/>
      <protection/>
    </xf>
    <xf numFmtId="164" fontId="2" fillId="0" borderId="0" xfId="56" applyAlignment="1" applyProtection="1">
      <alignment horizontal="left" vertical="center"/>
      <protection/>
    </xf>
    <xf numFmtId="164" fontId="7" fillId="0" borderId="0" xfId="56" applyFont="1" applyAlignment="1" applyProtection="1">
      <alignment horizontal="right" vertical="center"/>
      <protection/>
    </xf>
    <xf numFmtId="49" fontId="2" fillId="0" borderId="0" xfId="73" applyNumberFormat="1" applyFont="1" applyAlignment="1" applyProtection="1">
      <alignment horizontal="left" vertical="center"/>
      <protection/>
    </xf>
    <xf numFmtId="164" fontId="2" fillId="0" borderId="0" xfId="56" applyFont="1" applyAlignment="1" applyProtection="1">
      <alignment horizontal="left" vertical="center"/>
      <protection/>
    </xf>
    <xf numFmtId="165" fontId="2" fillId="0" borderId="0" xfId="73" applyNumberFormat="1" applyFont="1" applyAlignment="1" applyProtection="1">
      <alignment horizontal="left" vertical="center"/>
      <protection/>
    </xf>
    <xf numFmtId="164" fontId="2" fillId="0" borderId="0" xfId="56" applyFont="1" applyAlignment="1">
      <alignment horizontal="left" vertical="center"/>
      <protection/>
    </xf>
    <xf numFmtId="164" fontId="2" fillId="0" borderId="0" xfId="56" applyFont="1" applyAlignment="1" applyProtection="1">
      <alignment horizontal="justify" vertical="top" wrapText="1"/>
      <protection/>
    </xf>
    <xf numFmtId="164" fontId="2" fillId="0" borderId="0" xfId="56" applyAlignment="1" applyProtection="1">
      <alignment horizontal="justify" vertical="top"/>
      <protection/>
    </xf>
    <xf numFmtId="164" fontId="7" fillId="0" borderId="0" xfId="56" applyFont="1" applyAlignment="1" applyProtection="1">
      <alignment horizontal="center" vertical="center"/>
      <protection/>
    </xf>
    <xf numFmtId="164" fontId="12" fillId="0" borderId="0" xfId="56" applyFont="1" applyAlignment="1" applyProtection="1">
      <alignment horizontal="left" vertical="center"/>
      <protection/>
    </xf>
    <xf numFmtId="0" fontId="2" fillId="0" borderId="0" xfId="56" applyNumberFormat="1" applyAlignment="1" applyProtection="1">
      <alignment horizontal="left" vertical="center"/>
      <protection/>
    </xf>
    <xf numFmtId="181" fontId="2" fillId="0" borderId="0" xfId="76" applyNumberFormat="1" applyFont="1" applyAlignment="1" applyProtection="1" quotePrefix="1">
      <alignment horizontal="left" vertical="center"/>
      <protection/>
    </xf>
    <xf numFmtId="181" fontId="2" fillId="0" borderId="0" xfId="76" applyNumberFormat="1" applyFont="1" applyAlignment="1" applyProtection="1">
      <alignment horizontal="left" vertical="center"/>
      <protection/>
    </xf>
    <xf numFmtId="0" fontId="7" fillId="0" borderId="0" xfId="76" applyNumberFormat="1" applyFont="1" applyAlignment="1" applyProtection="1">
      <alignment horizontal="right" vertical="center"/>
      <protection/>
    </xf>
    <xf numFmtId="181" fontId="12" fillId="0" borderId="0" xfId="76" applyNumberFormat="1" applyFont="1" applyAlignment="1" applyProtection="1">
      <alignment horizontal="left" vertical="center"/>
      <protection/>
    </xf>
    <xf numFmtId="0" fontId="12" fillId="0" borderId="0" xfId="76" applyNumberFormat="1" applyFont="1" applyAlignment="1" applyProtection="1">
      <alignment horizontal="left" vertical="center"/>
      <protection/>
    </xf>
    <xf numFmtId="165" fontId="2" fillId="0" borderId="0" xfId="54" applyNumberFormat="1" applyFont="1" applyAlignment="1" applyProtection="1">
      <alignment horizontal="left" vertical="center"/>
      <protection/>
    </xf>
    <xf numFmtId="0" fontId="2" fillId="0" borderId="0" xfId="76" applyNumberFormat="1" applyFont="1" applyAlignment="1" applyProtection="1">
      <alignment horizontal="right" vertical="center"/>
      <protection/>
    </xf>
    <xf numFmtId="165" fontId="2" fillId="0" borderId="0" xfId="76" applyFont="1" applyBorder="1" applyAlignment="1" applyProtection="1">
      <alignment horizontal="left" vertical="center"/>
      <protection/>
    </xf>
    <xf numFmtId="164" fontId="4" fillId="0" borderId="0" xfId="69" applyAlignment="1" applyProtection="1">
      <alignment horizontal="center" vertical="center"/>
      <protection/>
    </xf>
    <xf numFmtId="0" fontId="2" fillId="0" borderId="20" xfId="54" applyFont="1" applyBorder="1" applyAlignment="1" applyProtection="1">
      <alignment vertical="center" wrapText="1"/>
      <protection/>
    </xf>
    <xf numFmtId="0" fontId="2" fillId="0" borderId="0" xfId="54" applyFont="1" applyAlignment="1" applyProtection="1">
      <alignment vertical="center" wrapText="1"/>
      <protection/>
    </xf>
    <xf numFmtId="0" fontId="2" fillId="0" borderId="15" xfId="54" applyFont="1" applyBorder="1" applyAlignment="1" applyProtection="1">
      <alignment vertical="center" wrapText="1"/>
      <protection/>
    </xf>
    <xf numFmtId="0" fontId="2" fillId="0" borderId="16" xfId="54" applyFont="1" applyBorder="1" applyAlignment="1" applyProtection="1">
      <alignment vertical="center" wrapText="1"/>
      <protection/>
    </xf>
    <xf numFmtId="0" fontId="2" fillId="0" borderId="24" xfId="54" applyFont="1" applyBorder="1" applyAlignment="1" applyProtection="1">
      <alignment vertical="center" wrapText="1"/>
      <protection/>
    </xf>
    <xf numFmtId="165" fontId="2" fillId="0" borderId="0" xfId="73" applyFont="1" applyAlignment="1" applyProtection="1">
      <alignment horizontal="center" vertical="center"/>
      <protection/>
    </xf>
    <xf numFmtId="164" fontId="2" fillId="0" borderId="0" xfId="52" applyFont="1" applyAlignment="1" applyProtection="1">
      <alignment horizontal="left" vertical="center"/>
      <protection/>
    </xf>
    <xf numFmtId="164" fontId="2" fillId="0" borderId="0" xfId="52" applyFont="1" applyAlignment="1" applyProtection="1">
      <alignment horizontal="center" vertical="center"/>
      <protection/>
    </xf>
    <xf numFmtId="164" fontId="2" fillId="0" borderId="0" xfId="52" applyFont="1" applyAlignment="1" applyProtection="1">
      <alignment horizontal="right" vertical="center"/>
      <protection/>
    </xf>
    <xf numFmtId="165" fontId="7" fillId="0" borderId="0" xfId="73" applyFont="1" applyAlignment="1" applyProtection="1">
      <alignment horizontal="center" vertical="center"/>
      <protection/>
    </xf>
    <xf numFmtId="164" fontId="2" fillId="0" borderId="12" xfId="52" applyFont="1" applyBorder="1" applyAlignment="1" applyProtection="1">
      <alignment horizontal="center" vertical="center"/>
      <protection/>
    </xf>
    <xf numFmtId="164" fontId="2" fillId="0" borderId="12" xfId="52" applyFont="1" applyBorder="1" applyAlignment="1" applyProtection="1">
      <alignment horizontal="center" vertical="center" wrapText="1"/>
      <protection/>
    </xf>
    <xf numFmtId="164" fontId="2" fillId="0" borderId="0" xfId="52" applyFont="1" applyBorder="1" applyAlignment="1" applyProtection="1">
      <alignment horizontal="center" vertical="center" wrapText="1"/>
      <protection/>
    </xf>
    <xf numFmtId="164" fontId="2" fillId="0" borderId="16" xfId="52" applyFont="1" applyBorder="1" applyAlignment="1" applyProtection="1">
      <alignment horizontal="center" vertical="center" wrapText="1"/>
      <protection/>
    </xf>
    <xf numFmtId="164" fontId="2" fillId="0" borderId="20" xfId="52" applyFont="1" applyBorder="1" applyAlignment="1" applyProtection="1">
      <alignment horizontal="center" vertical="center"/>
      <protection/>
    </xf>
    <xf numFmtId="164" fontId="2" fillId="0" borderId="15" xfId="52" applyFont="1" applyBorder="1" applyAlignment="1" applyProtection="1">
      <alignment horizontal="center" vertical="center"/>
      <protection/>
    </xf>
    <xf numFmtId="164" fontId="2" fillId="0" borderId="24" xfId="52" applyFont="1" applyBorder="1" applyAlignment="1" applyProtection="1">
      <alignment horizontal="center" vertical="center"/>
      <protection/>
    </xf>
    <xf numFmtId="164" fontId="2" fillId="0" borderId="17" xfId="52" applyFont="1" applyBorder="1" applyAlignment="1" applyProtection="1">
      <alignment horizontal="center" vertical="center" wrapText="1"/>
      <protection/>
    </xf>
    <xf numFmtId="164" fontId="2" fillId="0" borderId="14" xfId="52" applyFont="1" applyBorder="1" applyAlignment="1" applyProtection="1">
      <alignment horizontal="center" vertical="center"/>
      <protection/>
    </xf>
    <xf numFmtId="164" fontId="2" fillId="0" borderId="22" xfId="52" applyFont="1" applyBorder="1" applyAlignment="1" applyProtection="1">
      <alignment horizontal="center" vertical="center"/>
      <protection/>
    </xf>
    <xf numFmtId="164" fontId="2" fillId="0" borderId="11" xfId="52" applyFont="1" applyBorder="1" applyAlignment="1" applyProtection="1">
      <alignment horizontal="center" vertical="center"/>
      <protection/>
    </xf>
    <xf numFmtId="164" fontId="2" fillId="0" borderId="18" xfId="52" applyFont="1" applyBorder="1" applyAlignment="1" applyProtection="1">
      <alignment horizontal="center" vertical="center"/>
      <protection/>
    </xf>
    <xf numFmtId="164" fontId="2" fillId="0" borderId="14" xfId="52" applyFont="1" applyBorder="1" applyAlignment="1" applyProtection="1">
      <alignment horizontal="center" vertical="center" wrapText="1"/>
      <protection/>
    </xf>
    <xf numFmtId="164" fontId="2" fillId="0" borderId="22" xfId="52" applyFont="1" applyBorder="1" applyAlignment="1" applyProtection="1">
      <alignment horizontal="center" vertical="center" wrapText="1"/>
      <protection/>
    </xf>
    <xf numFmtId="164" fontId="2" fillId="0" borderId="17" xfId="52" applyFont="1" applyBorder="1" applyAlignment="1" applyProtection="1">
      <alignment horizontal="center" vertical="center"/>
      <protection/>
    </xf>
    <xf numFmtId="164" fontId="2" fillId="0" borderId="10" xfId="52" applyFont="1" applyBorder="1" applyAlignment="1" applyProtection="1">
      <alignment horizontal="center" vertical="center" wrapText="1"/>
      <protection/>
    </xf>
    <xf numFmtId="164" fontId="2" fillId="0" borderId="13" xfId="52" applyFont="1" applyBorder="1" applyAlignment="1" applyProtection="1">
      <alignment horizontal="center" vertical="center"/>
      <protection/>
    </xf>
    <xf numFmtId="164" fontId="2" fillId="0" borderId="23" xfId="52" applyFont="1" applyBorder="1" applyAlignment="1" applyProtection="1">
      <alignment horizontal="center" vertical="center"/>
      <protection/>
    </xf>
    <xf numFmtId="164" fontId="2" fillId="0" borderId="0" xfId="52" applyFont="1" applyAlignment="1" applyProtection="1">
      <alignment horizontal="left" vertical="center"/>
      <protection/>
    </xf>
    <xf numFmtId="164" fontId="4" fillId="0" borderId="0" xfId="52" applyFont="1" applyAlignment="1" applyProtection="1">
      <alignment horizontal="center" vertical="center" wrapText="1"/>
      <protection/>
    </xf>
    <xf numFmtId="164" fontId="4" fillId="0" borderId="0" xfId="52" applyFont="1" applyAlignment="1" applyProtection="1">
      <alignment horizontal="center" vertical="center"/>
      <protection/>
    </xf>
    <xf numFmtId="164" fontId="2" fillId="0" borderId="13" xfId="52" applyFont="1" applyBorder="1" applyAlignment="1" applyProtection="1">
      <alignment horizontal="center" vertical="center" wrapText="1"/>
      <protection/>
    </xf>
    <xf numFmtId="164" fontId="2" fillId="0" borderId="23" xfId="52" applyFont="1" applyBorder="1" applyAlignment="1" applyProtection="1">
      <alignment horizontal="center" vertical="center" wrapText="1"/>
      <protection/>
    </xf>
    <xf numFmtId="164" fontId="2" fillId="0" borderId="20" xfId="52" applyFont="1" applyBorder="1" applyAlignment="1" applyProtection="1">
      <alignment horizontal="center" vertical="center" wrapText="1"/>
      <protection/>
    </xf>
    <xf numFmtId="164" fontId="2" fillId="0" borderId="24" xfId="52" applyFont="1" applyBorder="1" applyAlignment="1" applyProtection="1">
      <alignment horizontal="center" vertical="center" wrapText="1"/>
      <protection/>
    </xf>
    <xf numFmtId="164" fontId="2" fillId="0" borderId="11" xfId="52" applyFont="1" applyBorder="1" applyAlignment="1" applyProtection="1">
      <alignment horizontal="center" vertical="center" wrapText="1"/>
      <protection/>
    </xf>
    <xf numFmtId="164" fontId="2" fillId="0" borderId="21" xfId="52" applyFont="1" applyBorder="1" applyAlignment="1" applyProtection="1">
      <alignment horizontal="center" vertical="center"/>
      <protection/>
    </xf>
    <xf numFmtId="165" fontId="0" fillId="0" borderId="0" xfId="73" applyFont="1" applyAlignment="1" applyProtection="1">
      <alignment horizontal="left" vertical="center"/>
      <protection/>
    </xf>
    <xf numFmtId="0" fontId="7" fillId="0" borderId="0" xfId="52" applyNumberFormat="1" applyFont="1" applyAlignment="1" applyProtection="1">
      <alignment horizontal="right" vertical="center"/>
      <protection/>
    </xf>
    <xf numFmtId="164" fontId="2" fillId="0" borderId="21" xfId="52" applyBorder="1" applyAlignment="1" applyProtection="1">
      <alignment horizontal="center" vertical="center"/>
      <protection/>
    </xf>
    <xf numFmtId="0" fontId="2" fillId="0" borderId="0" xfId="52" applyNumberFormat="1" applyAlignment="1" applyProtection="1">
      <alignment horizontal="left" vertical="center"/>
      <protection/>
    </xf>
    <xf numFmtId="164" fontId="2" fillId="0" borderId="12" xfId="52" applyFont="1" applyBorder="1" applyAlignment="1" applyProtection="1">
      <alignment horizontal="center" vertical="center" wrapText="1"/>
      <protection/>
    </xf>
    <xf numFmtId="164" fontId="56" fillId="0" borderId="10" xfId="52" applyFont="1" applyBorder="1" applyAlignment="1" applyProtection="1">
      <alignment horizontal="center" vertical="center" wrapText="1"/>
      <protection/>
    </xf>
    <xf numFmtId="165" fontId="0" fillId="0" borderId="0" xfId="73" applyNumberFormat="1" applyFont="1" applyAlignment="1" applyProtection="1">
      <alignment horizontal="left" vertical="center"/>
      <protection/>
    </xf>
    <xf numFmtId="165" fontId="2" fillId="0" borderId="0" xfId="73" applyNumberFormat="1" applyAlignment="1" applyProtection="1">
      <alignment horizontal="left" vertical="center"/>
      <protection/>
    </xf>
    <xf numFmtId="164" fontId="2" fillId="0" borderId="0" xfId="52" applyFont="1" applyAlignment="1" applyProtection="1">
      <alignment horizontal="justify" vertical="center" wrapText="1"/>
      <protection/>
    </xf>
    <xf numFmtId="164" fontId="2" fillId="0" borderId="0" xfId="52" applyFont="1" applyAlignment="1" applyProtection="1">
      <alignment vertical="center"/>
      <protection locked="0"/>
    </xf>
    <xf numFmtId="164" fontId="2" fillId="0" borderId="0" xfId="52" applyAlignment="1" applyProtection="1">
      <alignment horizontal="left" vertical="top" wrapText="1"/>
      <protection/>
    </xf>
    <xf numFmtId="164" fontId="4" fillId="0" borderId="0" xfId="68" applyFont="1" applyAlignment="1" applyProtection="1">
      <alignment horizontal="center" vertical="center" wrapText="1"/>
      <protection/>
    </xf>
    <xf numFmtId="165" fontId="2" fillId="0" borderId="0" xfId="73" applyAlignment="1" applyProtection="1">
      <alignment horizontal="center" vertical="center"/>
      <protection/>
    </xf>
    <xf numFmtId="164" fontId="7" fillId="0" borderId="0" xfId="52" applyFont="1" applyAlignment="1" applyProtection="1">
      <alignment horizontal="right" vertical="center"/>
      <protection/>
    </xf>
    <xf numFmtId="164" fontId="2" fillId="0" borderId="13" xfId="52" applyFont="1" applyBorder="1" applyAlignment="1" applyProtection="1">
      <alignment horizontal="center" vertical="center" wrapText="1"/>
      <protection/>
    </xf>
    <xf numFmtId="164" fontId="2" fillId="0" borderId="0" xfId="52" applyFont="1" applyBorder="1" applyAlignment="1" applyProtection="1">
      <alignment horizontal="center" vertical="center" wrapText="1"/>
      <protection/>
    </xf>
    <xf numFmtId="164" fontId="7" fillId="0" borderId="0" xfId="52" applyFont="1" applyBorder="1" applyAlignment="1" applyProtection="1">
      <alignment horizontal="right" vertical="center"/>
      <protection/>
    </xf>
    <xf numFmtId="164" fontId="2" fillId="0" borderId="22" xfId="52" applyFont="1" applyBorder="1" applyAlignment="1" applyProtection="1">
      <alignment horizontal="center" vertical="center" wrapText="1"/>
      <protection/>
    </xf>
    <xf numFmtId="165" fontId="2" fillId="0" borderId="0" xfId="73" applyNumberFormat="1" applyFont="1" applyAlignment="1" applyProtection="1" quotePrefix="1">
      <alignment horizontal="left" vertical="center"/>
      <protection/>
    </xf>
    <xf numFmtId="165" fontId="2" fillId="0" borderId="0" xfId="52" applyNumberFormat="1" applyFont="1" applyAlignment="1" applyProtection="1">
      <alignment horizontal="left" vertical="center"/>
      <protection/>
    </xf>
    <xf numFmtId="164" fontId="2" fillId="0" borderId="14" xfId="52" applyFont="1" applyBorder="1" applyAlignment="1" applyProtection="1">
      <alignment horizontal="center" vertical="center" wrapText="1"/>
      <protection/>
    </xf>
    <xf numFmtId="2" fontId="4" fillId="0" borderId="0" xfId="68" applyNumberFormat="1" applyFont="1" applyAlignment="1" applyProtection="1">
      <alignment horizontal="center" vertical="center"/>
      <protection/>
    </xf>
    <xf numFmtId="2" fontId="4" fillId="0" borderId="0" xfId="68" applyNumberFormat="1" applyFont="1" applyAlignment="1" applyProtection="1">
      <alignment horizontal="center" vertical="center"/>
      <protection/>
    </xf>
    <xf numFmtId="2" fontId="2" fillId="0" borderId="12" xfId="52" applyNumberFormat="1" applyBorder="1" applyAlignment="1" applyProtection="1">
      <alignment horizontal="center" vertical="center" wrapText="1"/>
      <protection/>
    </xf>
    <xf numFmtId="2" fontId="7" fillId="0" borderId="0" xfId="52" applyNumberFormat="1" applyFont="1" applyAlignment="1" applyProtection="1">
      <alignment horizontal="right" vertical="center"/>
      <protection/>
    </xf>
    <xf numFmtId="0" fontId="2" fillId="0" borderId="17" xfId="52" applyNumberFormat="1" applyBorder="1" applyAlignment="1" applyProtection="1">
      <alignment horizontal="center" vertical="center" wrapText="1"/>
      <protection/>
    </xf>
    <xf numFmtId="0" fontId="2" fillId="0" borderId="14" xfId="52" applyNumberFormat="1" applyBorder="1" applyAlignment="1" applyProtection="1">
      <alignment horizontal="center" vertical="center" wrapText="1"/>
      <protection/>
    </xf>
    <xf numFmtId="0" fontId="2" fillId="0" borderId="14" xfId="52" applyNumberFormat="1" applyBorder="1" applyAlignment="1" applyProtection="1">
      <alignment horizontal="center" vertical="center"/>
      <protection/>
    </xf>
    <xf numFmtId="0" fontId="2" fillId="0" borderId="22" xfId="52" applyNumberFormat="1" applyBorder="1" applyAlignment="1" applyProtection="1">
      <alignment horizontal="center" vertical="center"/>
      <protection/>
    </xf>
    <xf numFmtId="164" fontId="7" fillId="0" borderId="0" xfId="52" applyNumberFormat="1" applyFont="1" applyBorder="1" applyAlignment="1" applyProtection="1">
      <alignment horizontal="center" vertical="center"/>
      <protection/>
    </xf>
    <xf numFmtId="164" fontId="2" fillId="0" borderId="0" xfId="52" applyAlignment="1" applyProtection="1">
      <alignment vertical="center"/>
      <protection/>
    </xf>
    <xf numFmtId="164" fontId="7" fillId="0" borderId="0" xfId="52" applyFont="1" applyAlignment="1" applyProtection="1">
      <alignment horizontal="left" vertical="center"/>
      <protection locked="0"/>
    </xf>
    <xf numFmtId="164" fontId="7" fillId="0" borderId="0" xfId="52" applyFont="1" applyAlignment="1" applyProtection="1">
      <alignment horizontal="center" vertical="center"/>
      <protection locked="0"/>
    </xf>
    <xf numFmtId="0" fontId="2" fillId="0" borderId="12" xfId="52" applyNumberFormat="1" applyFont="1" applyBorder="1" applyAlignment="1" applyProtection="1">
      <alignment horizontal="center" vertical="center" wrapText="1"/>
      <protection/>
    </xf>
    <xf numFmtId="0" fontId="2" fillId="0" borderId="0" xfId="52" applyNumberFormat="1" applyFont="1" applyBorder="1" applyAlignment="1" applyProtection="1">
      <alignment horizontal="center" vertical="center" wrapText="1"/>
      <protection/>
    </xf>
    <xf numFmtId="0" fontId="2" fillId="0" borderId="16" xfId="52" applyNumberFormat="1" applyFont="1" applyBorder="1" applyAlignment="1" applyProtection="1">
      <alignment horizontal="center" vertical="center" wrapText="1"/>
      <protection/>
    </xf>
    <xf numFmtId="0" fontId="2" fillId="0" borderId="20" xfId="52" applyNumberFormat="1" applyBorder="1" applyAlignment="1" applyProtection="1">
      <alignment horizontal="center" vertical="center"/>
      <protection/>
    </xf>
    <xf numFmtId="0" fontId="2" fillId="0" borderId="15" xfId="52" applyNumberFormat="1" applyBorder="1" applyAlignment="1" applyProtection="1">
      <alignment horizontal="center" vertical="center"/>
      <protection/>
    </xf>
    <xf numFmtId="0" fontId="2" fillId="0" borderId="24" xfId="52" applyNumberFormat="1" applyBorder="1" applyAlignment="1" applyProtection="1">
      <alignment horizontal="center" vertical="center"/>
      <protection/>
    </xf>
    <xf numFmtId="0" fontId="2" fillId="0" borderId="11" xfId="52" applyNumberFormat="1" applyFont="1" applyBorder="1" applyAlignment="1" applyProtection="1">
      <alignment horizontal="center" vertical="center"/>
      <protection/>
    </xf>
    <xf numFmtId="0" fontId="2" fillId="0" borderId="18" xfId="52" applyNumberFormat="1" applyFont="1" applyBorder="1" applyAlignment="1" applyProtection="1">
      <alignment horizontal="center" vertical="center"/>
      <protection/>
    </xf>
    <xf numFmtId="0" fontId="2" fillId="0" borderId="10" xfId="52" applyNumberFormat="1" applyFont="1" applyBorder="1" applyAlignment="1" applyProtection="1">
      <alignment horizontal="center" vertical="center" wrapText="1"/>
      <protection/>
    </xf>
    <xf numFmtId="0" fontId="2" fillId="0" borderId="13" xfId="52" applyNumberFormat="1" applyFont="1" applyBorder="1" applyAlignment="1" applyProtection="1">
      <alignment horizontal="center" vertical="center" wrapText="1"/>
      <protection/>
    </xf>
    <xf numFmtId="0" fontId="2" fillId="0" borderId="23" xfId="52" applyNumberFormat="1" applyFont="1" applyBorder="1" applyAlignment="1" applyProtection="1">
      <alignment horizontal="center" vertical="center" wrapText="1"/>
      <protection/>
    </xf>
    <xf numFmtId="0" fontId="2" fillId="0" borderId="22" xfId="52" applyNumberFormat="1" applyBorder="1" applyAlignment="1" applyProtection="1">
      <alignment horizontal="center" vertical="center" wrapText="1"/>
      <protection/>
    </xf>
    <xf numFmtId="0" fontId="2" fillId="0" borderId="13" xfId="52" applyNumberFormat="1" applyBorder="1" applyAlignment="1" applyProtection="1">
      <alignment horizontal="center" vertical="center" wrapText="1"/>
      <protection/>
    </xf>
    <xf numFmtId="0" fontId="2" fillId="0" borderId="23" xfId="52" applyNumberFormat="1" applyBorder="1" applyAlignment="1" applyProtection="1">
      <alignment horizontal="center" vertical="center" wrapText="1"/>
      <protection/>
    </xf>
    <xf numFmtId="0" fontId="2" fillId="0" borderId="10" xfId="52" applyNumberFormat="1" applyFont="1" applyBorder="1" applyAlignment="1" applyProtection="1">
      <alignment horizontal="center" vertical="center" wrapText="1"/>
      <protection/>
    </xf>
    <xf numFmtId="0" fontId="2" fillId="0" borderId="12" xfId="52" applyNumberFormat="1" applyFont="1" applyBorder="1" applyAlignment="1" applyProtection="1">
      <alignment horizontal="center" vertical="center" wrapText="1"/>
      <protection/>
    </xf>
    <xf numFmtId="0" fontId="2" fillId="0" borderId="13" xfId="52" applyNumberFormat="1" applyFont="1" applyBorder="1" applyAlignment="1" applyProtection="1">
      <alignment horizontal="center" vertical="center" wrapText="1"/>
      <protection/>
    </xf>
    <xf numFmtId="0" fontId="2" fillId="0" borderId="0" xfId="52" applyNumberFormat="1" applyFont="1" applyBorder="1" applyAlignment="1" applyProtection="1">
      <alignment horizontal="center" vertical="center" wrapText="1"/>
      <protection/>
    </xf>
    <xf numFmtId="0" fontId="2" fillId="0" borderId="23" xfId="52" applyNumberFormat="1" applyFont="1" applyBorder="1" applyAlignment="1" applyProtection="1">
      <alignment horizontal="center" vertical="center" wrapText="1"/>
      <protection/>
    </xf>
    <xf numFmtId="0" fontId="2" fillId="0" borderId="16" xfId="52" applyNumberFormat="1" applyFont="1" applyBorder="1" applyAlignment="1" applyProtection="1">
      <alignment horizontal="center" vertical="center" wrapText="1"/>
      <protection/>
    </xf>
    <xf numFmtId="164" fontId="2" fillId="0" borderId="0" xfId="52" applyFont="1" applyAlignment="1" applyProtection="1">
      <alignment horizontal="right" vertical="center"/>
      <protection/>
    </xf>
    <xf numFmtId="164" fontId="2" fillId="0" borderId="0" xfId="52" applyAlignment="1" applyProtection="1">
      <alignment horizontal="right" vertical="center"/>
      <protection/>
    </xf>
    <xf numFmtId="0" fontId="2" fillId="0" borderId="10" xfId="52" applyNumberFormat="1" applyBorder="1" applyAlignment="1" applyProtection="1">
      <alignment horizontal="center" vertical="center" wrapText="1"/>
      <protection/>
    </xf>
    <xf numFmtId="0" fontId="2" fillId="0" borderId="12" xfId="52" applyNumberFormat="1" applyBorder="1" applyAlignment="1" applyProtection="1">
      <alignment horizontal="center" vertical="center" wrapText="1"/>
      <protection/>
    </xf>
    <xf numFmtId="0" fontId="2" fillId="0" borderId="0" xfId="52" applyNumberFormat="1" applyBorder="1" applyAlignment="1" applyProtection="1">
      <alignment horizontal="center" vertical="center" wrapText="1"/>
      <protection/>
    </xf>
    <xf numFmtId="0" fontId="2" fillId="0" borderId="16" xfId="52" applyNumberFormat="1" applyBorder="1" applyAlignment="1" applyProtection="1">
      <alignment horizontal="center" vertical="center" wrapText="1"/>
      <protection/>
    </xf>
    <xf numFmtId="0" fontId="4" fillId="0" borderId="0" xfId="68" applyNumberFormat="1" applyFont="1" applyAlignment="1" applyProtection="1">
      <alignment horizontal="center" vertical="center" wrapText="1"/>
      <protection/>
    </xf>
    <xf numFmtId="0" fontId="4" fillId="0" borderId="0" xfId="68" applyNumberFormat="1" applyFont="1" applyAlignment="1" applyProtection="1">
      <alignment horizontal="center" vertical="center"/>
      <protection/>
    </xf>
    <xf numFmtId="0" fontId="2" fillId="0" borderId="11" xfId="52" applyNumberFormat="1" applyBorder="1" applyAlignment="1" applyProtection="1">
      <alignment horizontal="center" vertical="center"/>
      <protection/>
    </xf>
    <xf numFmtId="0" fontId="2" fillId="0" borderId="18" xfId="52" applyNumberFormat="1" applyBorder="1" applyAlignment="1" applyProtection="1">
      <alignment horizontal="center" vertical="center"/>
      <protection/>
    </xf>
    <xf numFmtId="0" fontId="2" fillId="0" borderId="17" xfId="52" applyNumberFormat="1" applyBorder="1" applyAlignment="1" applyProtection="1">
      <alignment horizontal="center" vertical="center"/>
      <protection/>
    </xf>
    <xf numFmtId="164" fontId="2" fillId="0" borderId="0" xfId="52" applyFont="1" applyAlignment="1" applyProtection="1">
      <alignment horizontal="center" vertical="center" wrapText="1"/>
      <protection/>
    </xf>
    <xf numFmtId="49" fontId="2" fillId="0" borderId="0" xfId="73" applyNumberFormat="1" applyFont="1" applyAlignment="1" applyProtection="1">
      <alignment horizontal="left" vertical="center"/>
      <protection/>
    </xf>
    <xf numFmtId="49" fontId="2" fillId="0" borderId="0" xfId="54" applyNumberFormat="1" applyFont="1" applyAlignment="1" applyProtection="1">
      <alignment horizontal="left" vertical="center"/>
      <protection/>
    </xf>
    <xf numFmtId="0" fontId="2" fillId="0" borderId="0" xfId="54" applyFont="1" applyAlignment="1" applyProtection="1">
      <alignment horizontal="justify" vertical="top" wrapText="1"/>
      <protection/>
    </xf>
    <xf numFmtId="49" fontId="56" fillId="0" borderId="0" xfId="73" applyNumberFormat="1" applyFont="1" applyAlignment="1" applyProtection="1">
      <alignment horizontal="left" vertical="center"/>
      <protection/>
    </xf>
    <xf numFmtId="49" fontId="12" fillId="0" borderId="0" xfId="73" applyNumberFormat="1" applyFont="1" applyAlignment="1" applyProtection="1">
      <alignment horizontal="left" vertical="center"/>
      <protection/>
    </xf>
    <xf numFmtId="165" fontId="2" fillId="0" borderId="0" xfId="73" applyNumberFormat="1" applyFont="1" applyAlignment="1" applyProtection="1">
      <alignment horizontal="left" vertical="center"/>
      <protection/>
    </xf>
    <xf numFmtId="165" fontId="10" fillId="0" borderId="0" xfId="54" applyNumberFormat="1" applyFont="1" applyAlignment="1" applyProtection="1">
      <alignment horizontal="left" vertical="center"/>
      <protection/>
    </xf>
    <xf numFmtId="49" fontId="2" fillId="0" borderId="0" xfId="54" applyNumberFormat="1" applyFont="1" applyAlignment="1" applyProtection="1">
      <alignment horizontal="left" vertical="center"/>
      <protection/>
    </xf>
    <xf numFmtId="49" fontId="12" fillId="0" borderId="0" xfId="54" applyNumberFormat="1" applyFont="1" applyAlignment="1" applyProtection="1">
      <alignment horizontal="left" vertical="center"/>
      <protection/>
    </xf>
    <xf numFmtId="173" fontId="2" fillId="0" borderId="17" xfId="54" applyNumberFormat="1" applyFont="1" applyBorder="1" applyAlignment="1" applyProtection="1">
      <alignment horizontal="center" vertical="center" wrapText="1"/>
      <protection/>
    </xf>
    <xf numFmtId="0" fontId="2" fillId="0" borderId="14" xfId="54" applyFont="1" applyBorder="1" applyAlignment="1" applyProtection="1">
      <alignment horizontal="center" vertical="center" wrapText="1"/>
      <protection/>
    </xf>
    <xf numFmtId="173" fontId="2" fillId="0" borderId="17" xfId="54" applyNumberFormat="1" applyFont="1" applyBorder="1" applyAlignment="1" applyProtection="1">
      <alignment horizontal="center" vertical="center" wrapText="1"/>
      <protection/>
    </xf>
    <xf numFmtId="173" fontId="2" fillId="0" borderId="10" xfId="54" applyNumberFormat="1" applyFont="1" applyBorder="1" applyAlignment="1" applyProtection="1">
      <alignment horizontal="center" vertical="center" wrapText="1"/>
      <protection/>
    </xf>
    <xf numFmtId="0" fontId="2" fillId="0" borderId="13" xfId="54" applyFont="1" applyBorder="1" applyAlignment="1" applyProtection="1">
      <alignment horizontal="center" vertical="center" wrapText="1"/>
      <protection/>
    </xf>
    <xf numFmtId="173" fontId="2" fillId="0" borderId="11" xfId="54" applyNumberFormat="1" applyFont="1" applyBorder="1" applyAlignment="1" applyProtection="1">
      <alignment horizontal="center" vertical="center"/>
      <protection/>
    </xf>
    <xf numFmtId="173" fontId="2" fillId="0" borderId="18" xfId="54" applyNumberFormat="1" applyFont="1" applyBorder="1" applyAlignment="1" applyProtection="1">
      <alignment horizontal="center" vertical="center"/>
      <protection/>
    </xf>
    <xf numFmtId="190" fontId="2" fillId="0" borderId="0" xfId="73" applyNumberFormat="1" applyFont="1" applyAlignment="1" applyProtection="1">
      <alignment horizontal="left" vertical="center"/>
      <protection/>
    </xf>
    <xf numFmtId="164" fontId="2" fillId="0" borderId="0" xfId="52" applyFont="1" applyAlignment="1" applyProtection="1">
      <alignment horizontal="justify" vertical="top" wrapText="1"/>
      <protection/>
    </xf>
    <xf numFmtId="164" fontId="2" fillId="0" borderId="0" xfId="52" applyFont="1" applyAlignment="1" applyProtection="1">
      <alignment vertical="center"/>
      <protection/>
    </xf>
    <xf numFmtId="190" fontId="56" fillId="0" borderId="0" xfId="73" applyNumberFormat="1" applyFont="1" applyAlignment="1" applyProtection="1">
      <alignment horizontal="left" vertical="center"/>
      <protection/>
    </xf>
    <xf numFmtId="164" fontId="7" fillId="0" borderId="0" xfId="73" applyNumberFormat="1" applyFont="1" applyAlignment="1" applyProtection="1">
      <alignment horizontal="right" vertical="center"/>
      <protection/>
    </xf>
    <xf numFmtId="164" fontId="2" fillId="0" borderId="23" xfId="52" applyFont="1" applyBorder="1" applyAlignment="1" applyProtection="1">
      <alignment horizontal="center" vertical="center" wrapText="1"/>
      <protection/>
    </xf>
    <xf numFmtId="164" fontId="2" fillId="0" borderId="14" xfId="52" applyBorder="1" applyAlignment="1" applyProtection="1">
      <alignment vertical="center" wrapText="1"/>
      <protection/>
    </xf>
    <xf numFmtId="164" fontId="2" fillId="0" borderId="13" xfId="52" applyBorder="1" applyAlignment="1" applyProtection="1">
      <alignment vertical="center" wrapText="1"/>
      <protection/>
    </xf>
    <xf numFmtId="164" fontId="2" fillId="0" borderId="22" xfId="52" applyBorder="1" applyAlignment="1" applyProtection="1">
      <alignment vertical="center" wrapText="1"/>
      <protection/>
    </xf>
    <xf numFmtId="165" fontId="2" fillId="0" borderId="0" xfId="80" applyFont="1" applyAlignment="1" applyProtection="1">
      <alignment horizontal="left"/>
      <protection/>
    </xf>
    <xf numFmtId="164" fontId="2" fillId="0" borderId="0" xfId="52" applyFont="1" applyAlignment="1" applyProtection="1">
      <alignment horizontal="left"/>
      <protection/>
    </xf>
    <xf numFmtId="165" fontId="2" fillId="0" borderId="0" xfId="80" applyFont="1" applyBorder="1" applyAlignment="1" applyProtection="1">
      <alignment horizontal="left"/>
      <protection/>
    </xf>
    <xf numFmtId="164" fontId="2" fillId="0" borderId="0" xfId="52" applyFont="1" applyBorder="1" applyAlignment="1" applyProtection="1">
      <alignment horizontal="left"/>
      <protection/>
    </xf>
    <xf numFmtId="164" fontId="2" fillId="0" borderId="12" xfId="62" applyFont="1" applyBorder="1" applyAlignment="1" applyProtection="1">
      <alignment horizontal="center" vertical="center" wrapText="1"/>
      <protection/>
    </xf>
    <xf numFmtId="164" fontId="2" fillId="0" borderId="12" xfId="52" applyFont="1" applyBorder="1" applyAlignment="1" applyProtection="1">
      <alignment horizontal="center" vertical="center"/>
      <protection/>
    </xf>
    <xf numFmtId="164" fontId="2" fillId="0" borderId="0" xfId="52" applyFont="1" applyAlignment="1" applyProtection="1">
      <alignment horizontal="center" vertical="center"/>
      <protection/>
    </xf>
    <xf numFmtId="164" fontId="2" fillId="0" borderId="16" xfId="52" applyFont="1" applyBorder="1" applyAlignment="1" applyProtection="1">
      <alignment horizontal="center" vertical="center"/>
      <protection/>
    </xf>
    <xf numFmtId="164" fontId="2" fillId="0" borderId="20" xfId="62" applyFont="1" applyBorder="1" applyAlignment="1" applyProtection="1">
      <alignment horizontal="center" vertical="center"/>
      <protection/>
    </xf>
    <xf numFmtId="164" fontId="2" fillId="0" borderId="15" xfId="62" applyFont="1" applyBorder="1" applyAlignment="1" applyProtection="1">
      <alignment horizontal="center" vertical="center"/>
      <protection/>
    </xf>
    <xf numFmtId="164" fontId="2" fillId="0" borderId="24" xfId="62" applyFont="1" applyBorder="1" applyAlignment="1" applyProtection="1">
      <alignment horizontal="center" vertical="center"/>
      <protection/>
    </xf>
    <xf numFmtId="164" fontId="2" fillId="0" borderId="11" xfId="62" applyFont="1" applyBorder="1" applyAlignment="1" applyProtection="1">
      <alignment horizontal="center" vertical="center" wrapText="1"/>
      <protection/>
    </xf>
    <xf numFmtId="164" fontId="2" fillId="0" borderId="18" xfId="62" applyFont="1" applyBorder="1" applyAlignment="1" applyProtection="1">
      <alignment horizontal="center" vertical="center" wrapText="1"/>
      <protection/>
    </xf>
    <xf numFmtId="164" fontId="2" fillId="0" borderId="21" xfId="62" applyFont="1" applyBorder="1" applyAlignment="1" applyProtection="1">
      <alignment horizontal="center" vertical="center" wrapText="1"/>
      <protection/>
    </xf>
    <xf numFmtId="164" fontId="2" fillId="0" borderId="10" xfId="62" applyFont="1" applyBorder="1" applyAlignment="1" applyProtection="1">
      <alignment horizontal="center" vertical="center" wrapText="1"/>
      <protection/>
    </xf>
    <xf numFmtId="164" fontId="2" fillId="0" borderId="13" xfId="62" applyFont="1" applyBorder="1" applyAlignment="1" applyProtection="1">
      <alignment horizontal="center" vertical="center" wrapText="1"/>
      <protection/>
    </xf>
    <xf numFmtId="164" fontId="2" fillId="0" borderId="23" xfId="62" applyFont="1" applyBorder="1" applyAlignment="1" applyProtection="1">
      <alignment horizontal="center" vertical="center" wrapText="1"/>
      <protection/>
    </xf>
    <xf numFmtId="164" fontId="2" fillId="0" borderId="17" xfId="62" applyFont="1" applyBorder="1" applyAlignment="1" applyProtection="1">
      <alignment horizontal="center" vertical="center" wrapText="1"/>
      <protection/>
    </xf>
    <xf numFmtId="164" fontId="2" fillId="0" borderId="22" xfId="62" applyFont="1" applyBorder="1" applyAlignment="1" applyProtection="1">
      <alignment horizontal="center" vertical="center" wrapText="1"/>
      <protection/>
    </xf>
    <xf numFmtId="0" fontId="2" fillId="0" borderId="17" xfId="59" applyFont="1" applyBorder="1" applyAlignment="1" applyProtection="1">
      <alignment horizontal="center" vertical="center" wrapText="1"/>
      <protection/>
    </xf>
    <xf numFmtId="0" fontId="10" fillId="0" borderId="22" xfId="54" applyBorder="1" applyAlignment="1" applyProtection="1">
      <alignment horizontal="center" vertical="center"/>
      <protection/>
    </xf>
    <xf numFmtId="0" fontId="10" fillId="0" borderId="22" xfId="54" applyBorder="1" applyAlignment="1" applyProtection="1">
      <alignment horizontal="center" vertical="center" wrapText="1"/>
      <protection/>
    </xf>
    <xf numFmtId="0" fontId="2" fillId="0" borderId="10" xfId="59" applyFont="1" applyBorder="1" applyAlignment="1" applyProtection="1">
      <alignment horizontal="center" vertical="center" wrapText="1"/>
      <protection/>
    </xf>
    <xf numFmtId="0" fontId="10" fillId="0" borderId="23" xfId="54" applyBorder="1" applyAlignment="1" applyProtection="1">
      <alignment horizontal="center" vertical="center"/>
      <protection/>
    </xf>
    <xf numFmtId="0" fontId="2" fillId="0" borderId="0" xfId="59" applyFont="1" applyAlignment="1" applyProtection="1">
      <alignment horizontal="justify" vertical="top"/>
      <protection/>
    </xf>
    <xf numFmtId="0" fontId="2" fillId="0" borderId="12" xfId="59" applyFont="1" applyBorder="1" applyAlignment="1" applyProtection="1">
      <alignment horizontal="center" vertical="center" wrapText="1"/>
      <protection/>
    </xf>
    <xf numFmtId="0" fontId="2" fillId="0" borderId="0" xfId="59" applyFont="1" applyBorder="1" applyAlignment="1" applyProtection="1">
      <alignment horizontal="center" vertical="center" wrapText="1"/>
      <protection/>
    </xf>
    <xf numFmtId="0" fontId="2" fillId="0" borderId="16" xfId="59" applyFont="1" applyBorder="1" applyAlignment="1" applyProtection="1">
      <alignment horizontal="center" vertical="center" wrapText="1"/>
      <protection/>
    </xf>
    <xf numFmtId="0" fontId="2" fillId="0" borderId="20" xfId="59" applyFont="1" applyBorder="1" applyAlignment="1" applyProtection="1">
      <alignment horizontal="center" vertical="center" wrapText="1"/>
      <protection/>
    </xf>
    <xf numFmtId="0" fontId="2" fillId="0" borderId="15" xfId="59" applyFont="1" applyBorder="1" applyAlignment="1" applyProtection="1">
      <alignment horizontal="center" vertical="center" wrapText="1"/>
      <protection/>
    </xf>
    <xf numFmtId="0" fontId="2" fillId="0" borderId="24" xfId="59" applyFont="1" applyBorder="1" applyAlignment="1" applyProtection="1">
      <alignment horizontal="center" vertical="center" wrapText="1"/>
      <protection/>
    </xf>
    <xf numFmtId="0" fontId="2" fillId="0" borderId="12" xfId="59" applyFont="1" applyBorder="1" applyAlignment="1" applyProtection="1">
      <alignment horizontal="center" vertical="center"/>
      <protection/>
    </xf>
    <xf numFmtId="0" fontId="10" fillId="0" borderId="12" xfId="58" applyBorder="1" applyAlignment="1" applyProtection="1">
      <alignment horizontal="center" vertical="center"/>
      <protection/>
    </xf>
    <xf numFmtId="0" fontId="10" fillId="0" borderId="16" xfId="58" applyBorder="1" applyAlignment="1" applyProtection="1">
      <alignment horizontal="center" vertical="center"/>
      <protection/>
    </xf>
    <xf numFmtId="0" fontId="2" fillId="0" borderId="23" xfId="59" applyFont="1" applyBorder="1" applyAlignment="1" applyProtection="1">
      <alignment horizontal="center" vertical="center" wrapText="1"/>
      <protection/>
    </xf>
    <xf numFmtId="0" fontId="2" fillId="0" borderId="0" xfId="60" applyFont="1" applyAlignment="1" applyProtection="1">
      <alignment horizontal="justify" vertical="top"/>
      <protection/>
    </xf>
    <xf numFmtId="0" fontId="10" fillId="0" borderId="0" xfId="54" applyFont="1" applyAlignment="1" applyProtection="1">
      <alignment horizontal="justify" vertical="top"/>
      <protection/>
    </xf>
    <xf numFmtId="0" fontId="4" fillId="0" borderId="0" xfId="71" applyFont="1" applyAlignment="1" applyProtection="1">
      <alignment horizontal="center" vertical="center"/>
      <protection/>
    </xf>
    <xf numFmtId="0" fontId="2" fillId="0" borderId="12" xfId="60" applyFont="1" applyBorder="1" applyAlignment="1" applyProtection="1">
      <alignment horizontal="center" vertical="center" wrapText="1"/>
      <protection/>
    </xf>
    <xf numFmtId="0" fontId="10" fillId="0" borderId="0" xfId="54" applyAlignment="1" applyProtection="1">
      <alignment horizontal="center" vertical="center" wrapText="1"/>
      <protection/>
    </xf>
    <xf numFmtId="0" fontId="10" fillId="0" borderId="16" xfId="54" applyBorder="1" applyAlignment="1" applyProtection="1">
      <alignment horizontal="center" vertical="center" wrapText="1"/>
      <protection/>
    </xf>
    <xf numFmtId="0" fontId="2" fillId="0" borderId="20" xfId="60" applyFont="1" applyBorder="1" applyAlignment="1" applyProtection="1">
      <alignment horizontal="center" vertical="center" wrapText="1"/>
      <protection/>
    </xf>
    <xf numFmtId="0" fontId="2" fillId="0" borderId="15" xfId="60" applyFont="1" applyBorder="1" applyAlignment="1" applyProtection="1">
      <alignment horizontal="center" vertical="center" wrapText="1"/>
      <protection/>
    </xf>
    <xf numFmtId="0" fontId="2" fillId="0" borderId="24" xfId="60" applyFont="1" applyBorder="1" applyAlignment="1" applyProtection="1">
      <alignment horizontal="center" vertical="center" wrapText="1"/>
      <protection/>
    </xf>
    <xf numFmtId="0" fontId="2" fillId="0" borderId="10" xfId="60" applyFont="1" applyBorder="1" applyAlignment="1" applyProtection="1">
      <alignment horizontal="center" vertical="center"/>
      <protection/>
    </xf>
    <xf numFmtId="0" fontId="2" fillId="0" borderId="12" xfId="60" applyFont="1" applyBorder="1" applyAlignment="1" applyProtection="1">
      <alignment horizontal="center" vertical="center"/>
      <protection/>
    </xf>
    <xf numFmtId="0" fontId="2" fillId="0" borderId="20" xfId="60" applyFont="1" applyBorder="1" applyAlignment="1" applyProtection="1">
      <alignment horizontal="center" vertical="center"/>
      <protection/>
    </xf>
    <xf numFmtId="0" fontId="2" fillId="0" borderId="23" xfId="60" applyFont="1" applyBorder="1" applyAlignment="1" applyProtection="1">
      <alignment horizontal="center" vertical="center"/>
      <protection/>
    </xf>
    <xf numFmtId="0" fontId="2" fillId="0" borderId="16" xfId="60" applyFont="1" applyBorder="1" applyAlignment="1" applyProtection="1">
      <alignment horizontal="center" vertical="center"/>
      <protection/>
    </xf>
    <xf numFmtId="0" fontId="2" fillId="0" borderId="24" xfId="60" applyFont="1" applyBorder="1" applyAlignment="1" applyProtection="1">
      <alignment horizontal="center" vertical="center"/>
      <protection/>
    </xf>
    <xf numFmtId="0" fontId="2" fillId="0" borderId="10" xfId="60" applyFont="1" applyBorder="1" applyAlignment="1" applyProtection="1">
      <alignment horizontal="center" vertical="center" wrapText="1"/>
      <protection/>
    </xf>
    <xf numFmtId="0" fontId="2" fillId="0" borderId="13" xfId="60" applyFont="1" applyBorder="1" applyAlignment="1" applyProtection="1">
      <alignment horizontal="center" vertical="center" wrapText="1"/>
      <protection/>
    </xf>
    <xf numFmtId="0" fontId="2" fillId="0" borderId="23" xfId="60" applyFont="1" applyBorder="1" applyAlignment="1" applyProtection="1">
      <alignment horizontal="center" vertical="center" wrapText="1"/>
      <protection/>
    </xf>
    <xf numFmtId="165" fontId="2" fillId="0" borderId="0" xfId="81" applyNumberFormat="1" applyFont="1" applyAlignment="1" applyProtection="1">
      <alignment horizontal="left" vertical="center"/>
      <protection/>
    </xf>
    <xf numFmtId="164" fontId="2" fillId="0" borderId="0" xfId="61" applyFont="1" applyAlignment="1" applyProtection="1">
      <alignment horizontal="justify" vertical="top" wrapText="1"/>
      <protection/>
    </xf>
    <xf numFmtId="164" fontId="2" fillId="0" borderId="0" xfId="61" applyAlignment="1" applyProtection="1">
      <alignment horizontal="justify" vertical="top" wrapText="1"/>
      <protection/>
    </xf>
    <xf numFmtId="165" fontId="2" fillId="0" borderId="0" xfId="81" applyNumberFormat="1" applyFont="1" applyAlignment="1" applyProtection="1">
      <alignment horizontal="center" vertical="center"/>
      <protection/>
    </xf>
    <xf numFmtId="165" fontId="2" fillId="0" borderId="0" xfId="74" applyFont="1" applyAlignment="1" applyProtection="1">
      <alignment horizontal="center" vertical="center"/>
      <protection/>
    </xf>
    <xf numFmtId="165" fontId="2" fillId="0" borderId="0" xfId="74" applyFont="1" applyAlignment="1" applyProtection="1">
      <alignment horizontal="left" vertical="center"/>
      <protection/>
    </xf>
    <xf numFmtId="0" fontId="2" fillId="0" borderId="0" xfId="81" applyNumberFormat="1" applyFont="1" applyAlignment="1" applyProtection="1">
      <alignment horizontal="left" vertical="center"/>
      <protection/>
    </xf>
    <xf numFmtId="165" fontId="7" fillId="0" borderId="0" xfId="81" applyNumberFormat="1" applyFont="1" applyAlignment="1" applyProtection="1">
      <alignment horizontal="left" vertical="center"/>
      <protection/>
    </xf>
    <xf numFmtId="194" fontId="2" fillId="0" borderId="0" xfId="74" applyNumberFormat="1" applyFont="1" applyFill="1" applyAlignment="1" applyProtection="1">
      <alignment horizontal="center" vertical="center"/>
      <protection/>
    </xf>
    <xf numFmtId="0" fontId="10" fillId="0" borderId="0" xfId="54" applyAlignment="1" applyProtection="1">
      <alignment vertical="center"/>
      <protection/>
    </xf>
    <xf numFmtId="165" fontId="7" fillId="0" borderId="0" xfId="61" applyNumberFormat="1" applyFont="1" applyAlignment="1" applyProtection="1">
      <alignment horizontal="left" vertical="center"/>
      <protection/>
    </xf>
    <xf numFmtId="165" fontId="10" fillId="0" borderId="0" xfId="54" applyNumberFormat="1" applyAlignment="1" applyProtection="1">
      <alignment horizontal="left" vertical="center"/>
      <protection/>
    </xf>
    <xf numFmtId="164" fontId="2" fillId="0" borderId="17" xfId="61" applyFont="1" applyBorder="1" applyAlignment="1" applyProtection="1">
      <alignment horizontal="center" vertical="center" wrapText="1"/>
      <protection/>
    </xf>
    <xf numFmtId="164" fontId="2" fillId="0" borderId="22" xfId="61" applyFont="1" applyBorder="1" applyAlignment="1" applyProtection="1">
      <alignment horizontal="center" vertical="center" wrapText="1"/>
      <protection/>
    </xf>
    <xf numFmtId="164" fontId="2" fillId="0" borderId="10" xfId="61" applyFont="1" applyBorder="1" applyAlignment="1" applyProtection="1">
      <alignment horizontal="center" vertical="center" wrapText="1"/>
      <protection/>
    </xf>
    <xf numFmtId="164" fontId="2" fillId="0" borderId="23" xfId="61" applyFont="1" applyBorder="1" applyAlignment="1" applyProtection="1">
      <alignment horizontal="center" vertical="center" wrapText="1"/>
      <protection/>
    </xf>
    <xf numFmtId="164" fontId="2" fillId="0" borderId="12" xfId="61" applyBorder="1" applyAlignment="1" applyProtection="1">
      <alignment horizontal="center" vertical="center"/>
      <protection/>
    </xf>
    <xf numFmtId="164" fontId="2" fillId="0" borderId="0" xfId="61" applyAlignment="1" applyProtection="1">
      <alignment horizontal="center" vertical="center"/>
      <protection/>
    </xf>
    <xf numFmtId="164" fontId="2" fillId="0" borderId="16" xfId="61" applyBorder="1" applyAlignment="1" applyProtection="1">
      <alignment horizontal="center" vertical="center"/>
      <protection/>
    </xf>
    <xf numFmtId="164" fontId="2" fillId="0" borderId="20" xfId="61" applyBorder="1" applyAlignment="1" applyProtection="1">
      <alignment horizontal="center" vertical="center"/>
      <protection/>
    </xf>
    <xf numFmtId="164" fontId="2" fillId="0" borderId="15" xfId="61" applyBorder="1" applyAlignment="1" applyProtection="1">
      <alignment horizontal="center" vertical="center"/>
      <protection/>
    </xf>
    <xf numFmtId="164" fontId="2" fillId="0" borderId="24" xfId="61" applyBorder="1" applyAlignment="1" applyProtection="1">
      <alignment horizontal="center" vertical="center"/>
      <protection/>
    </xf>
    <xf numFmtId="164" fontId="2" fillId="0" borderId="14" xfId="61" applyFont="1" applyBorder="1" applyAlignment="1" applyProtection="1">
      <alignment horizontal="center" vertical="center" wrapText="1"/>
      <protection/>
    </xf>
    <xf numFmtId="164" fontId="2" fillId="0" borderId="17" xfId="61" applyBorder="1" applyAlignment="1" applyProtection="1">
      <alignment horizontal="center" vertical="center" wrapText="1"/>
      <protection/>
    </xf>
    <xf numFmtId="164" fontId="2" fillId="0" borderId="14" xfId="61" applyBorder="1" applyAlignment="1" applyProtection="1">
      <alignment horizontal="center" vertical="center" wrapText="1"/>
      <protection/>
    </xf>
    <xf numFmtId="164" fontId="2" fillId="0" borderId="22" xfId="61" applyBorder="1" applyAlignment="1" applyProtection="1">
      <alignment horizontal="center" vertical="center" wrapText="1"/>
      <protection/>
    </xf>
    <xf numFmtId="0" fontId="2" fillId="0" borderId="0" xfId="54" applyFont="1" applyAlignment="1" applyProtection="1">
      <alignment horizontal="left" vertical="center" wrapText="1"/>
      <protection/>
    </xf>
    <xf numFmtId="0" fontId="2" fillId="0" borderId="0" xfId="54" applyFont="1" applyAlignment="1" applyProtection="1">
      <alignment horizontal="left" vertical="center" wrapText="1"/>
      <protection/>
    </xf>
    <xf numFmtId="0" fontId="2" fillId="0" borderId="15" xfId="54" applyFont="1" applyBorder="1" applyAlignment="1" applyProtection="1">
      <alignment horizontal="left" vertical="center" wrapText="1"/>
      <protection/>
    </xf>
    <xf numFmtId="0" fontId="2" fillId="0" borderId="14" xfId="54" applyFont="1" applyBorder="1" applyAlignment="1" applyProtection="1">
      <alignment horizontal="left" vertical="center" wrapText="1" indent="1"/>
      <protection/>
    </xf>
    <xf numFmtId="0" fontId="2" fillId="0" borderId="0" xfId="54" applyFont="1" applyAlignment="1" applyProtection="1">
      <alignment horizontal="justify" vertical="top"/>
      <protection locked="0"/>
    </xf>
    <xf numFmtId="0" fontId="2" fillId="0" borderId="0" xfId="54" applyFont="1" applyBorder="1" applyAlignment="1" applyProtection="1">
      <alignment horizontal="left" vertical="center" wrapText="1"/>
      <protection/>
    </xf>
    <xf numFmtId="0" fontId="2" fillId="0" borderId="15" xfId="54" applyFont="1" applyBorder="1" applyAlignment="1" applyProtection="1">
      <alignment horizontal="left" vertical="center"/>
      <protection/>
    </xf>
    <xf numFmtId="0" fontId="2" fillId="0" borderId="0" xfId="54" applyFont="1" applyBorder="1" applyAlignment="1" applyProtection="1">
      <alignment horizontal="left" vertical="center"/>
      <protection/>
    </xf>
    <xf numFmtId="0" fontId="2" fillId="0" borderId="16" xfId="54" applyFont="1" applyBorder="1" applyAlignment="1" applyProtection="1">
      <alignment horizontal="left" vertical="center"/>
      <protection/>
    </xf>
    <xf numFmtId="0" fontId="2" fillId="0" borderId="24" xfId="54" applyFont="1" applyBorder="1" applyAlignment="1" applyProtection="1">
      <alignment horizontal="left" vertical="center"/>
      <protection/>
    </xf>
    <xf numFmtId="0" fontId="2" fillId="0" borderId="22" xfId="54" applyFont="1" applyBorder="1" applyAlignment="1" applyProtection="1">
      <alignment horizontal="left" vertical="center" wrapText="1" indent="1"/>
      <protection/>
    </xf>
    <xf numFmtId="0" fontId="4" fillId="0" borderId="0" xfId="68" applyNumberFormat="1" applyFont="1" applyAlignment="1" applyProtection="1">
      <alignment horizontal="center" vertical="center"/>
      <protection locked="0"/>
    </xf>
    <xf numFmtId="0" fontId="4" fillId="0" borderId="0" xfId="68" applyNumberFormat="1" applyFont="1" applyAlignment="1" applyProtection="1">
      <alignment horizontal="center" vertical="center"/>
      <protection locked="0"/>
    </xf>
    <xf numFmtId="0" fontId="2" fillId="0" borderId="17" xfId="54" applyFont="1" applyBorder="1" applyAlignment="1" applyProtection="1">
      <alignment horizontal="center" vertical="center"/>
      <protection/>
    </xf>
    <xf numFmtId="0" fontId="2" fillId="0" borderId="14" xfId="54" applyFont="1" applyBorder="1" applyAlignment="1" applyProtection="1">
      <alignment horizontal="center" vertical="center"/>
      <protection/>
    </xf>
    <xf numFmtId="0" fontId="2" fillId="0" borderId="22" xfId="54" applyFont="1" applyBorder="1" applyAlignment="1" applyProtection="1">
      <alignment horizontal="center" vertical="center"/>
      <protection/>
    </xf>
    <xf numFmtId="165" fontId="7" fillId="0" borderId="0" xfId="54" applyNumberFormat="1" applyFont="1" applyAlignment="1" applyProtection="1">
      <alignment horizontal="left" vertical="center"/>
      <protection/>
    </xf>
    <xf numFmtId="164" fontId="4" fillId="0" borderId="0" xfId="68" applyFont="1" applyAlignment="1" applyProtection="1">
      <alignment horizontal="center" vertical="center"/>
      <protection locked="0"/>
    </xf>
    <xf numFmtId="164" fontId="4" fillId="0" borderId="0" xfId="68" applyFont="1" applyAlignment="1" applyProtection="1">
      <alignment horizontal="center" vertical="center"/>
      <protection locked="0"/>
    </xf>
    <xf numFmtId="0" fontId="7" fillId="0" borderId="0" xfId="73" applyNumberFormat="1" applyFont="1" applyAlignment="1" applyProtection="1">
      <alignment horizontal="left" vertical="center"/>
      <protection/>
    </xf>
    <xf numFmtId="0" fontId="2" fillId="0" borderId="0" xfId="54" applyFont="1" applyAlignment="1" applyProtection="1">
      <alignment horizontal="center" vertical="center" wrapText="1"/>
      <protection/>
    </xf>
    <xf numFmtId="0" fontId="2" fillId="0" borderId="0" xfId="54" applyFont="1" applyBorder="1" applyAlignment="1" applyProtection="1">
      <alignment horizontal="center" vertical="center"/>
      <protection/>
    </xf>
    <xf numFmtId="164" fontId="7" fillId="0" borderId="0" xfId="52" applyFont="1" applyBorder="1" applyAlignment="1" applyProtection="1">
      <alignment horizontal="right" vertical="center"/>
      <protection/>
    </xf>
    <xf numFmtId="0" fontId="2" fillId="0" borderId="0" xfId="52" applyNumberFormat="1" applyFont="1" applyAlignment="1" applyProtection="1">
      <alignment horizontal="right" vertical="center"/>
      <protection/>
    </xf>
    <xf numFmtId="0" fontId="2" fillId="0" borderId="0" xfId="52" applyNumberFormat="1" applyFont="1" applyAlignment="1" applyProtection="1">
      <alignment horizontal="right" vertical="center"/>
      <protection/>
    </xf>
    <xf numFmtId="164" fontId="2" fillId="0" borderId="10" xfId="52" applyFont="1" applyBorder="1" applyAlignment="1" applyProtection="1">
      <alignment horizontal="center" vertical="center"/>
      <protection/>
    </xf>
    <xf numFmtId="164" fontId="2" fillId="0" borderId="16" xfId="52" applyFont="1" applyBorder="1" applyAlignment="1" applyProtection="1">
      <alignment horizontal="center" vertical="center"/>
      <protection/>
    </xf>
    <xf numFmtId="164" fontId="2" fillId="0" borderId="15" xfId="52" applyFont="1" applyBorder="1" applyAlignment="1" applyProtection="1">
      <alignment horizontal="center" vertical="center" wrapText="1"/>
      <protection/>
    </xf>
    <xf numFmtId="0" fontId="2" fillId="0" borderId="0" xfId="54" applyFont="1" applyAlignment="1" applyProtection="1">
      <alignment horizontal="right" vertical="center"/>
      <protection/>
    </xf>
    <xf numFmtId="0" fontId="2" fillId="0" borderId="0" xfId="54" applyFont="1" applyAlignment="1" applyProtection="1">
      <alignment horizontal="right" vertical="center"/>
      <protection/>
    </xf>
    <xf numFmtId="0" fontId="2" fillId="0" borderId="0" xfId="54" applyFont="1" applyBorder="1" applyAlignment="1" applyProtection="1">
      <alignment horizontal="center" vertical="center" wrapText="1"/>
      <protection/>
    </xf>
    <xf numFmtId="0" fontId="2" fillId="0" borderId="15" xfId="54" applyFont="1" applyBorder="1" applyAlignment="1" applyProtection="1">
      <alignment horizontal="center" vertical="center" wrapText="1"/>
      <protection/>
    </xf>
    <xf numFmtId="164" fontId="7" fillId="0" borderId="0" xfId="52" applyFont="1" applyFill="1" applyBorder="1" applyAlignment="1" applyProtection="1">
      <alignment horizontal="right" vertical="top"/>
      <protection/>
    </xf>
    <xf numFmtId="164" fontId="2" fillId="0" borderId="0" xfId="52" applyFont="1" applyAlignment="1" applyProtection="1">
      <alignment horizontal="left" vertical="center" wrapText="1"/>
      <protection/>
    </xf>
    <xf numFmtId="164" fontId="2" fillId="0" borderId="15" xfId="52" applyFont="1" applyBorder="1" applyAlignment="1" applyProtection="1">
      <alignment horizontal="left" vertical="center" wrapText="1"/>
      <protection/>
    </xf>
    <xf numFmtId="164" fontId="2" fillId="0" borderId="0" xfId="52" applyFont="1" applyAlignment="1" applyProtection="1">
      <alignment vertical="center"/>
      <protection/>
    </xf>
    <xf numFmtId="164" fontId="2" fillId="0" borderId="15" xfId="52" applyFont="1" applyBorder="1" applyAlignment="1" applyProtection="1">
      <alignment vertical="center"/>
      <protection/>
    </xf>
    <xf numFmtId="164" fontId="2" fillId="0" borderId="0" xfId="52" applyFont="1" applyBorder="1" applyAlignment="1" applyProtection="1">
      <alignment vertical="center"/>
      <protection/>
    </xf>
    <xf numFmtId="164" fontId="2" fillId="0" borderId="0" xfId="52" applyFont="1" applyBorder="1" applyAlignment="1" applyProtection="1">
      <alignment vertical="center" wrapText="1"/>
      <protection/>
    </xf>
    <xf numFmtId="164" fontId="2" fillId="0" borderId="0" xfId="52" applyFont="1" applyBorder="1" applyAlignment="1" applyProtection="1">
      <alignment horizontal="left" vertical="center" wrapText="1"/>
      <protection/>
    </xf>
    <xf numFmtId="164" fontId="4" fillId="0" borderId="0" xfId="52" applyFont="1" applyAlignment="1" applyProtection="1">
      <alignment horizontal="center" vertical="center"/>
      <protection/>
    </xf>
    <xf numFmtId="164" fontId="2" fillId="0" borderId="20" xfId="52" applyFont="1" applyBorder="1" applyAlignment="1" applyProtection="1">
      <alignment horizontal="center" vertical="center" wrapText="1"/>
      <protection/>
    </xf>
    <xf numFmtId="164" fontId="2" fillId="0" borderId="15" xfId="52" applyFont="1" applyBorder="1" applyAlignment="1" applyProtection="1">
      <alignment horizontal="center" vertical="center" wrapText="1"/>
      <protection/>
    </xf>
    <xf numFmtId="164" fontId="2" fillId="0" borderId="16" xfId="52" applyFont="1" applyBorder="1" applyAlignment="1" applyProtection="1">
      <alignment horizontal="center" vertical="center" wrapText="1"/>
      <protection/>
    </xf>
    <xf numFmtId="164" fontId="2" fillId="0" borderId="24" xfId="52" applyFont="1" applyBorder="1" applyAlignment="1" applyProtection="1">
      <alignment horizontal="center" vertical="center" wrapText="1"/>
      <protection/>
    </xf>
    <xf numFmtId="164" fontId="2" fillId="0" borderId="20" xfId="52" applyFont="1" applyBorder="1" applyAlignment="1" applyProtection="1">
      <alignment horizontal="center" vertical="center"/>
      <protection/>
    </xf>
    <xf numFmtId="164" fontId="2" fillId="0" borderId="13" xfId="52" applyFont="1" applyBorder="1" applyAlignment="1" applyProtection="1">
      <alignment horizontal="center" vertical="center"/>
      <protection/>
    </xf>
    <xf numFmtId="164" fontId="2" fillId="0" borderId="15" xfId="52" applyFont="1" applyBorder="1" applyAlignment="1" applyProtection="1">
      <alignment horizontal="center" vertical="center"/>
      <protection/>
    </xf>
    <xf numFmtId="164" fontId="2" fillId="0" borderId="23" xfId="52" applyFont="1" applyBorder="1" applyAlignment="1" applyProtection="1">
      <alignment horizontal="center" vertical="center"/>
      <protection/>
    </xf>
    <xf numFmtId="164" fontId="2" fillId="0" borderId="24" xfId="52" applyFont="1" applyBorder="1" applyAlignment="1" applyProtection="1">
      <alignment horizontal="center" vertical="center"/>
      <protection/>
    </xf>
    <xf numFmtId="164" fontId="2" fillId="0" borderId="0" xfId="73" applyNumberFormat="1" applyFont="1" applyAlignment="1" applyProtection="1">
      <alignment horizontal="justify" vertical="top" wrapText="1"/>
      <protection/>
    </xf>
    <xf numFmtId="165" fontId="2" fillId="0" borderId="0" xfId="73" applyFont="1" applyAlignment="1" applyProtection="1">
      <alignment horizontal="left" vertical="center" indent="1"/>
      <protection/>
    </xf>
    <xf numFmtId="164" fontId="2" fillId="0" borderId="10" xfId="55" applyBorder="1" applyAlignment="1" applyProtection="1">
      <alignment horizontal="center" vertical="center" wrapText="1"/>
      <protection/>
    </xf>
    <xf numFmtId="164" fontId="2" fillId="0" borderId="12" xfId="55" applyBorder="1" applyAlignment="1" applyProtection="1">
      <alignment horizontal="center" vertical="center" wrapText="1"/>
      <protection/>
    </xf>
    <xf numFmtId="196" fontId="2" fillId="0" borderId="0" xfId="73" applyNumberFormat="1" applyFont="1" applyAlignment="1" applyProtection="1">
      <alignment horizontal="left" vertical="center"/>
      <protection/>
    </xf>
    <xf numFmtId="165" fontId="2" fillId="0" borderId="0" xfId="73" applyFont="1" applyAlignment="1" applyProtection="1">
      <alignment horizontal="center" vertical="center"/>
      <protection/>
    </xf>
    <xf numFmtId="164" fontId="2" fillId="0" borderId="12" xfId="55" applyBorder="1" applyAlignment="1" applyProtection="1">
      <alignment horizontal="center" vertical="center"/>
      <protection/>
    </xf>
    <xf numFmtId="164" fontId="2" fillId="0" borderId="0" xfId="55" applyAlignment="1" applyProtection="1">
      <alignment horizontal="center" vertical="center"/>
      <protection/>
    </xf>
    <xf numFmtId="164" fontId="2" fillId="0" borderId="16" xfId="55" applyBorder="1" applyAlignment="1" applyProtection="1">
      <alignment horizontal="center" vertical="center"/>
      <protection/>
    </xf>
    <xf numFmtId="164" fontId="2" fillId="0" borderId="20" xfId="55" applyBorder="1" applyAlignment="1" applyProtection="1">
      <alignment horizontal="center" vertical="center"/>
      <protection/>
    </xf>
    <xf numFmtId="164" fontId="2" fillId="0" borderId="15" xfId="55" applyBorder="1" applyAlignment="1" applyProtection="1">
      <alignment horizontal="center" vertical="center"/>
      <protection/>
    </xf>
    <xf numFmtId="164" fontId="2" fillId="0" borderId="24" xfId="55" applyBorder="1" applyAlignment="1" applyProtection="1">
      <alignment horizontal="center" vertical="center"/>
      <protection/>
    </xf>
    <xf numFmtId="164" fontId="2" fillId="0" borderId="10" xfId="55" applyFont="1" applyBorder="1" applyAlignment="1" applyProtection="1">
      <alignment horizontal="center" vertical="center" wrapText="1"/>
      <protection/>
    </xf>
    <xf numFmtId="164" fontId="2" fillId="0" borderId="20" xfId="55" applyBorder="1" applyAlignment="1" applyProtection="1">
      <alignment horizontal="center" vertical="center" wrapText="1"/>
      <protection/>
    </xf>
    <xf numFmtId="164" fontId="2" fillId="0" borderId="13" xfId="55" applyBorder="1" applyAlignment="1" applyProtection="1">
      <alignment horizontal="center" vertical="center" wrapText="1"/>
      <protection/>
    </xf>
    <xf numFmtId="164" fontId="2" fillId="0" borderId="0" xfId="55" applyAlignment="1" applyProtection="1">
      <alignment horizontal="center" vertical="center" wrapText="1"/>
      <protection/>
    </xf>
    <xf numFmtId="164" fontId="2" fillId="0" borderId="15" xfId="55" applyBorder="1" applyAlignment="1" applyProtection="1">
      <alignment horizontal="center" vertical="center" wrapText="1"/>
      <protection/>
    </xf>
    <xf numFmtId="164" fontId="2" fillId="0" borderId="11" xfId="55" applyBorder="1" applyAlignment="1" applyProtection="1">
      <alignment horizontal="center" vertical="center"/>
      <protection/>
    </xf>
    <xf numFmtId="164" fontId="2" fillId="0" borderId="18" xfId="55" applyBorder="1" applyAlignment="1" applyProtection="1">
      <alignment horizontal="center" vertical="center"/>
      <protection/>
    </xf>
    <xf numFmtId="164" fontId="2" fillId="0" borderId="21" xfId="55" applyBorder="1" applyAlignment="1" applyProtection="1">
      <alignment horizontal="center" vertical="center"/>
      <protection/>
    </xf>
    <xf numFmtId="195" fontId="2" fillId="0" borderId="0" xfId="73" applyNumberFormat="1" applyFont="1" applyAlignment="1" applyProtection="1">
      <alignment horizontal="left" vertical="center"/>
      <protection/>
    </xf>
    <xf numFmtId="0" fontId="16" fillId="0" borderId="0" xfId="54" applyFont="1" applyAlignment="1" applyProtection="1">
      <alignment horizontal="center"/>
      <protection/>
    </xf>
    <xf numFmtId="164" fontId="4" fillId="0" borderId="0" xfId="69" applyFont="1" applyAlignment="1" applyProtection="1">
      <alignment horizontal="right" vertical="center"/>
      <protection/>
    </xf>
    <xf numFmtId="0" fontId="4" fillId="0" borderId="0" xfId="54" applyFont="1" applyAlignment="1" applyProtection="1">
      <alignment horizontal="right"/>
      <protection/>
    </xf>
    <xf numFmtId="0" fontId="2" fillId="0" borderId="10" xfId="54" applyFont="1" applyBorder="1" applyAlignment="1" applyProtection="1">
      <alignment horizontal="center" vertical="center"/>
      <protection/>
    </xf>
    <xf numFmtId="0" fontId="2" fillId="0" borderId="0" xfId="54" applyFont="1" applyAlignment="1" applyProtection="1">
      <alignment horizontal="left"/>
      <protection/>
    </xf>
    <xf numFmtId="0" fontId="4" fillId="0" borderId="0" xfId="54" applyFont="1" applyAlignment="1" applyProtection="1">
      <alignment horizontal="left"/>
      <protection/>
    </xf>
    <xf numFmtId="0" fontId="2" fillId="0" borderId="0" xfId="54" applyFont="1" applyBorder="1" applyAlignment="1" applyProtection="1">
      <alignment horizontal="center" vertical="center"/>
      <protection/>
    </xf>
    <xf numFmtId="0" fontId="2" fillId="0" borderId="0" xfId="54" applyFont="1" applyAlignment="1">
      <alignment horizontal="justify" vertical="top" wrapText="1"/>
      <protection/>
    </xf>
    <xf numFmtId="0" fontId="2" fillId="0" borderId="0" xfId="54" applyFont="1" applyAlignment="1">
      <alignment horizontal="justify" vertical="top" wrapText="1"/>
      <protection/>
    </xf>
    <xf numFmtId="0" fontId="10" fillId="0" borderId="0" xfId="54" applyAlignment="1">
      <alignment horizontal="justify" vertical="top" wrapText="1"/>
      <protection/>
    </xf>
    <xf numFmtId="164" fontId="16" fillId="0" borderId="0" xfId="54" applyNumberFormat="1" applyFont="1" applyBorder="1" applyAlignment="1" applyProtection="1">
      <alignment horizontal="center"/>
      <protection/>
    </xf>
    <xf numFmtId="164" fontId="2" fillId="0" borderId="0" xfId="52" applyFont="1" applyAlignment="1" applyProtection="1">
      <alignment horizontal="left" vertical="justify" wrapText="1"/>
      <protection/>
    </xf>
    <xf numFmtId="164" fontId="2" fillId="0" borderId="12" xfId="52" applyBorder="1" applyAlignment="1">
      <alignment horizontal="center" vertical="center"/>
      <protection/>
    </xf>
    <xf numFmtId="164" fontId="2" fillId="0" borderId="16" xfId="52" applyBorder="1" applyAlignment="1" applyProtection="1">
      <alignment vertical="center" wrapText="1"/>
      <protection/>
    </xf>
    <xf numFmtId="164" fontId="2" fillId="0" borderId="0" xfId="52" applyAlignment="1">
      <alignment horizontal="center" vertical="center"/>
      <protection/>
    </xf>
  </cellXfs>
  <cellStyles count="7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2" xfId="52"/>
    <cellStyle name="Standard 2 2" xfId="53"/>
    <cellStyle name="Standard 3" xfId="54"/>
    <cellStyle name="Standard 4" xfId="55"/>
    <cellStyle name="Standard 5" xfId="56"/>
    <cellStyle name="Standard_Entwurf VOLK 2003-04" xfId="57"/>
    <cellStyle name="Standard_REAS Bericht 2000" xfId="58"/>
    <cellStyle name="Standard_TAB24_27" xfId="59"/>
    <cellStyle name="Standard_TAB28_29" xfId="60"/>
    <cellStyle name="Standard_VS Hauptbericht 2001-02" xfId="61"/>
    <cellStyle name="Standard_VS Hauptbericht 2001-02 2" xfId="62"/>
    <cellStyle name="Überschrift" xfId="63"/>
    <cellStyle name="Überschrift 1" xfId="64"/>
    <cellStyle name="Überschrift 2" xfId="65"/>
    <cellStyle name="Überschrift 3" xfId="66"/>
    <cellStyle name="Überschrift 4" xfId="67"/>
    <cellStyle name="Überschrift 5" xfId="68"/>
    <cellStyle name="Überschrift 6" xfId="69"/>
    <cellStyle name="überschrift_TAB24_27" xfId="70"/>
    <cellStyle name="überschrift_TAB28_29" xfId="71"/>
    <cellStyle name="Verknüpfte Zelle" xfId="72"/>
    <cellStyle name="Vorspalte" xfId="73"/>
    <cellStyle name="Vorspalte 2" xfId="74"/>
    <cellStyle name="Vorspalte 2 2" xfId="75"/>
    <cellStyle name="Vorspalte 3" xfId="76"/>
    <cellStyle name="vorspalte 4" xfId="77"/>
    <cellStyle name="Vorspalte 5" xfId="78"/>
    <cellStyle name="vorspalte_REAS Bericht 2000" xfId="79"/>
    <cellStyle name="Vorspalte_TAB33_34" xfId="80"/>
    <cellStyle name="Vorspalte_TAB35" xfId="81"/>
    <cellStyle name="Currency" xfId="82"/>
    <cellStyle name="Currency [0]" xfId="83"/>
    <cellStyle name="Warnender Text" xfId="84"/>
    <cellStyle name="Zelle überprüfen"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 Id="rId3" Type="http://schemas.openxmlformats.org/officeDocument/2006/relationships/image" Target="../media/image12.emf" /><Relationship Id="rId4" Type="http://schemas.openxmlformats.org/officeDocument/2006/relationships/image" Target="../media/image1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24</xdr:row>
      <xdr:rowOff>0</xdr:rowOff>
    </xdr:from>
    <xdr:to>
      <xdr:col>17</xdr:col>
      <xdr:colOff>0</xdr:colOff>
      <xdr:row>24</xdr:row>
      <xdr:rowOff>0</xdr:rowOff>
    </xdr:to>
    <xdr:sp>
      <xdr:nvSpPr>
        <xdr:cNvPr id="1" name="Text 21"/>
        <xdr:cNvSpPr txBox="1">
          <a:spLocks noChangeArrowheads="1"/>
        </xdr:cNvSpPr>
      </xdr:nvSpPr>
      <xdr:spPr>
        <a:xfrm>
          <a:off x="6829425" y="3390900"/>
          <a:ext cx="0" cy="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______
</a:t>
          </a:r>
          <a:r>
            <a:rPr lang="en-US" cap="none" sz="800" b="0" i="0" u="none" baseline="0">
              <a:solidFill>
                <a:srgbClr val="000000"/>
              </a:solidFill>
              <a:latin typeface="Arial"/>
              <a:ea typeface="Arial"/>
              <a:cs typeface="Arial"/>
            </a:rPr>
            <a:t>
</a:t>
          </a:r>
        </a:p>
      </xdr:txBody>
    </xdr:sp>
    <xdr:clientData/>
  </xdr:twoCellAnchor>
  <xdr:twoCellAnchor>
    <xdr:from>
      <xdr:col>17</xdr:col>
      <xdr:colOff>0</xdr:colOff>
      <xdr:row>24</xdr:row>
      <xdr:rowOff>0</xdr:rowOff>
    </xdr:from>
    <xdr:to>
      <xdr:col>17</xdr:col>
      <xdr:colOff>0</xdr:colOff>
      <xdr:row>24</xdr:row>
      <xdr:rowOff>0</xdr:rowOff>
    </xdr:to>
    <xdr:sp>
      <xdr:nvSpPr>
        <xdr:cNvPr id="2" name="Text 22"/>
        <xdr:cNvSpPr txBox="1">
          <a:spLocks noChangeArrowheads="1"/>
        </xdr:cNvSpPr>
      </xdr:nvSpPr>
      <xdr:spPr>
        <a:xfrm>
          <a:off x="6829425" y="3390900"/>
          <a:ext cx="0" cy="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männlich</a:t>
          </a:r>
        </a:p>
      </xdr:txBody>
    </xdr:sp>
    <xdr:clientData/>
  </xdr:twoCellAnchor>
  <xdr:twoCellAnchor>
    <xdr:from>
      <xdr:col>17</xdr:col>
      <xdr:colOff>0</xdr:colOff>
      <xdr:row>24</xdr:row>
      <xdr:rowOff>0</xdr:rowOff>
    </xdr:from>
    <xdr:to>
      <xdr:col>17</xdr:col>
      <xdr:colOff>0</xdr:colOff>
      <xdr:row>24</xdr:row>
      <xdr:rowOff>0</xdr:rowOff>
    </xdr:to>
    <xdr:sp>
      <xdr:nvSpPr>
        <xdr:cNvPr id="3" name="Text 23"/>
        <xdr:cNvSpPr txBox="1">
          <a:spLocks noChangeArrowheads="1"/>
        </xdr:cNvSpPr>
      </xdr:nvSpPr>
      <xdr:spPr>
        <a:xfrm>
          <a:off x="6829425" y="3390900"/>
          <a:ext cx="0" cy="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weiblich</a:t>
          </a:r>
        </a:p>
      </xdr:txBody>
    </xdr:sp>
    <xdr:clientData/>
  </xdr:twoCellAnchor>
  <xdr:twoCellAnchor>
    <xdr:from>
      <xdr:col>17</xdr:col>
      <xdr:colOff>0</xdr:colOff>
      <xdr:row>24</xdr:row>
      <xdr:rowOff>0</xdr:rowOff>
    </xdr:from>
    <xdr:to>
      <xdr:col>17</xdr:col>
      <xdr:colOff>0</xdr:colOff>
      <xdr:row>24</xdr:row>
      <xdr:rowOff>0</xdr:rowOff>
    </xdr:to>
    <xdr:sp>
      <xdr:nvSpPr>
        <xdr:cNvPr id="4" name="Text 24"/>
        <xdr:cNvSpPr txBox="1">
          <a:spLocks noChangeArrowheads="1"/>
        </xdr:cNvSpPr>
      </xdr:nvSpPr>
      <xdr:spPr>
        <a:xfrm>
          <a:off x="6829425" y="3390900"/>
          <a:ext cx="0" cy="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insgesamt</a:t>
          </a:r>
        </a:p>
      </xdr:txBody>
    </xdr:sp>
    <xdr:clientData/>
  </xdr:twoCellAnchor>
  <xdr:twoCellAnchor>
    <xdr:from>
      <xdr:col>17</xdr:col>
      <xdr:colOff>0</xdr:colOff>
      <xdr:row>24</xdr:row>
      <xdr:rowOff>0</xdr:rowOff>
    </xdr:from>
    <xdr:to>
      <xdr:col>17</xdr:col>
      <xdr:colOff>0</xdr:colOff>
      <xdr:row>24</xdr:row>
      <xdr:rowOff>0</xdr:rowOff>
    </xdr:to>
    <xdr:sp>
      <xdr:nvSpPr>
        <xdr:cNvPr id="5" name="Text 25"/>
        <xdr:cNvSpPr txBox="1">
          <a:spLocks noChangeArrowheads="1"/>
        </xdr:cNvSpPr>
      </xdr:nvSpPr>
      <xdr:spPr>
        <a:xfrm>
          <a:off x="6829425" y="3390900"/>
          <a:ext cx="0" cy="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männlich</a:t>
          </a:r>
        </a:p>
      </xdr:txBody>
    </xdr:sp>
    <xdr:clientData/>
  </xdr:twoCellAnchor>
  <xdr:twoCellAnchor>
    <xdr:from>
      <xdr:col>17</xdr:col>
      <xdr:colOff>0</xdr:colOff>
      <xdr:row>24</xdr:row>
      <xdr:rowOff>0</xdr:rowOff>
    </xdr:from>
    <xdr:to>
      <xdr:col>17</xdr:col>
      <xdr:colOff>0</xdr:colOff>
      <xdr:row>24</xdr:row>
      <xdr:rowOff>0</xdr:rowOff>
    </xdr:to>
    <xdr:sp>
      <xdr:nvSpPr>
        <xdr:cNvPr id="6" name="Text 26"/>
        <xdr:cNvSpPr txBox="1">
          <a:spLocks noChangeArrowheads="1"/>
        </xdr:cNvSpPr>
      </xdr:nvSpPr>
      <xdr:spPr>
        <a:xfrm>
          <a:off x="6829425" y="3390900"/>
          <a:ext cx="0" cy="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weiblich</a:t>
          </a:r>
        </a:p>
      </xdr:txBody>
    </xdr:sp>
    <xdr:clientData/>
  </xdr:twoCellAnchor>
  <xdr:twoCellAnchor>
    <xdr:from>
      <xdr:col>17</xdr:col>
      <xdr:colOff>0</xdr:colOff>
      <xdr:row>24</xdr:row>
      <xdr:rowOff>0</xdr:rowOff>
    </xdr:from>
    <xdr:to>
      <xdr:col>17</xdr:col>
      <xdr:colOff>0</xdr:colOff>
      <xdr:row>24</xdr:row>
      <xdr:rowOff>0</xdr:rowOff>
    </xdr:to>
    <xdr:sp>
      <xdr:nvSpPr>
        <xdr:cNvPr id="7" name="Text 27"/>
        <xdr:cNvSpPr txBox="1">
          <a:spLocks noChangeArrowheads="1"/>
        </xdr:cNvSpPr>
      </xdr:nvSpPr>
      <xdr:spPr>
        <a:xfrm>
          <a:off x="6829425" y="3390900"/>
          <a:ext cx="0" cy="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insgesamt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43</xdr:row>
      <xdr:rowOff>0</xdr:rowOff>
    </xdr:from>
    <xdr:to>
      <xdr:col>3</xdr:col>
      <xdr:colOff>0</xdr:colOff>
      <xdr:row>46</xdr:row>
      <xdr:rowOff>0</xdr:rowOff>
    </xdr:to>
    <xdr:sp>
      <xdr:nvSpPr>
        <xdr:cNvPr id="1" name="Text 20"/>
        <xdr:cNvSpPr txBox="1">
          <a:spLocks noChangeArrowheads="1"/>
        </xdr:cNvSpPr>
      </xdr:nvSpPr>
      <xdr:spPr>
        <a:xfrm>
          <a:off x="1933575" y="5295900"/>
          <a:ext cx="0" cy="57150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Kurse</a:t>
          </a:r>
        </a:p>
      </xdr:txBody>
    </xdr:sp>
    <xdr:clientData/>
  </xdr:twoCellAnchor>
  <xdr:twoCellAnchor>
    <xdr:from>
      <xdr:col>0</xdr:col>
      <xdr:colOff>0</xdr:colOff>
      <xdr:row>0</xdr:row>
      <xdr:rowOff>0</xdr:rowOff>
    </xdr:from>
    <xdr:to>
      <xdr:col>0</xdr:col>
      <xdr:colOff>0</xdr:colOff>
      <xdr:row>0</xdr:row>
      <xdr:rowOff>0</xdr:rowOff>
    </xdr:to>
    <xdr:sp>
      <xdr:nvSpPr>
        <xdr:cNvPr id="2" name="Text 1"/>
        <xdr:cNvSpPr txBox="1">
          <a:spLocks noChangeArrowheads="1"/>
        </xdr:cNvSpPr>
      </xdr:nvSpPr>
      <xdr:spPr>
        <a:xfrm>
          <a:off x="0" y="0"/>
          <a:ext cx="0" cy="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______</a:t>
          </a:r>
        </a:p>
      </xdr:txBody>
    </xdr:sp>
    <xdr:clientData/>
  </xdr:twoCellAnchor>
  <xdr:twoCellAnchor>
    <xdr:from>
      <xdr:col>0</xdr:col>
      <xdr:colOff>0</xdr:colOff>
      <xdr:row>0</xdr:row>
      <xdr:rowOff>0</xdr:rowOff>
    </xdr:from>
    <xdr:to>
      <xdr:col>0</xdr:col>
      <xdr:colOff>0</xdr:colOff>
      <xdr:row>0</xdr:row>
      <xdr:rowOff>0</xdr:rowOff>
    </xdr:to>
    <xdr:sp>
      <xdr:nvSpPr>
        <xdr:cNvPr id="3" name="Text 1"/>
        <xdr:cNvSpPr txBox="1">
          <a:spLocks noChangeArrowheads="1"/>
        </xdr:cNvSpPr>
      </xdr:nvSpPr>
      <xdr:spPr>
        <a:xfrm>
          <a:off x="0" y="0"/>
          <a:ext cx="0" cy="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______</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23</xdr:row>
      <xdr:rowOff>0</xdr:rowOff>
    </xdr:from>
    <xdr:to>
      <xdr:col>10</xdr:col>
      <xdr:colOff>0</xdr:colOff>
      <xdr:row>27</xdr:row>
      <xdr:rowOff>0</xdr:rowOff>
    </xdr:to>
    <xdr:sp>
      <xdr:nvSpPr>
        <xdr:cNvPr id="1" name="Text 13"/>
        <xdr:cNvSpPr txBox="1">
          <a:spLocks noChangeArrowheads="1"/>
        </xdr:cNvSpPr>
      </xdr:nvSpPr>
      <xdr:spPr>
        <a:xfrm>
          <a:off x="6372225" y="3019425"/>
          <a:ext cx="0" cy="542925"/>
        </a:xfrm>
        <a:prstGeom prst="rect">
          <a:avLst/>
        </a:prstGeom>
        <a:noFill/>
        <a:ln w="1" cmpd="sng">
          <a:noFill/>
        </a:ln>
      </xdr:spPr>
      <xdr:txBody>
        <a:bodyPr vertOverflow="clip" wrap="square" lIns="27432" tIns="27432" rIns="27432" bIns="27432" anchor="ctr"/>
        <a:p>
          <a:pPr algn="ctr">
            <a:defRPr/>
          </a:pPr>
          <a:r>
            <a:rPr lang="en-US" cap="none" sz="800" b="0" i="0" u="none" baseline="0">
              <a:solidFill>
                <a:srgbClr val="000000"/>
              </a:solidFill>
            </a:rPr>
            <a:t>GastschülerÉÒ</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110</xdr:row>
      <xdr:rowOff>47625</xdr:rowOff>
    </xdr:from>
    <xdr:to>
      <xdr:col>17</xdr:col>
      <xdr:colOff>295275</xdr:colOff>
      <xdr:row>110</xdr:row>
      <xdr:rowOff>47625</xdr:rowOff>
    </xdr:to>
    <xdr:sp>
      <xdr:nvSpPr>
        <xdr:cNvPr id="1" name="Text 6"/>
        <xdr:cNvSpPr txBox="1">
          <a:spLocks noChangeArrowheads="1"/>
        </xdr:cNvSpPr>
      </xdr:nvSpPr>
      <xdr:spPr>
        <a:xfrm>
          <a:off x="0" y="9458325"/>
          <a:ext cx="7200900" cy="0"/>
        </a:xfrm>
        <a:prstGeom prst="rect">
          <a:avLst/>
        </a:prstGeom>
        <a:noFill/>
        <a:ln w="1" cmpd="sng">
          <a:noFill/>
        </a:ln>
      </xdr:spPr>
      <xdr:txBody>
        <a:bodyPr vertOverflow="clip" wrap="square" lIns="27432" tIns="27432" rIns="27432" bIns="0"/>
        <a:p>
          <a:pPr algn="just">
            <a:defRPr/>
          </a:pPr>
          <a:r>
            <a:rPr lang="en-US" cap="none" sz="800" b="0" i="0" u="none" baseline="0">
              <a:solidFill>
                <a:srgbClr val="000000"/>
              </a:solidFill>
            </a:rPr>
            <a:t>   ÉÒ Einschl. Lehrkräfte im Aushilfsdienst sowie der mit Dienstbezügen abwesenden Lehrkräfte (z. B. wegen längerer Krankheit, Kur oder Mutter-schutzfrist). Teilzeitbeschäftigt sind Lehrkräfte mit mindestens der Hälfte der Unterrichtspflichtzeit.</a:t>
          </a:r>
        </a:p>
      </xdr:txBody>
    </xdr:sp>
    <xdr:clientData/>
  </xdr:twoCellAnchor>
  <xdr:oneCellAnchor>
    <xdr:from>
      <xdr:col>18</xdr:col>
      <xdr:colOff>0</xdr:colOff>
      <xdr:row>6</xdr:row>
      <xdr:rowOff>123825</xdr:rowOff>
    </xdr:from>
    <xdr:ext cx="76200" cy="180975"/>
    <xdr:sp fLocksText="0">
      <xdr:nvSpPr>
        <xdr:cNvPr id="2" name="Text Box 82"/>
        <xdr:cNvSpPr txBox="1">
          <a:spLocks noChangeArrowheads="1"/>
        </xdr:cNvSpPr>
      </xdr:nvSpPr>
      <xdr:spPr>
        <a:xfrm>
          <a:off x="7239000" y="9048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18</xdr:col>
      <xdr:colOff>0</xdr:colOff>
      <xdr:row>7</xdr:row>
      <xdr:rowOff>76200</xdr:rowOff>
    </xdr:from>
    <xdr:ext cx="76200" cy="180975"/>
    <xdr:sp fLocksText="0">
      <xdr:nvSpPr>
        <xdr:cNvPr id="3" name="Text Box 85"/>
        <xdr:cNvSpPr txBox="1">
          <a:spLocks noChangeArrowheads="1"/>
        </xdr:cNvSpPr>
      </xdr:nvSpPr>
      <xdr:spPr>
        <a:xfrm>
          <a:off x="7239000" y="100012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87</xdr:row>
      <xdr:rowOff>0</xdr:rowOff>
    </xdr:from>
    <xdr:to>
      <xdr:col>18</xdr:col>
      <xdr:colOff>0</xdr:colOff>
      <xdr:row>87</xdr:row>
      <xdr:rowOff>0</xdr:rowOff>
    </xdr:to>
    <xdr:sp>
      <xdr:nvSpPr>
        <xdr:cNvPr id="1" name="Text 6"/>
        <xdr:cNvSpPr txBox="1">
          <a:spLocks noChangeArrowheads="1"/>
        </xdr:cNvSpPr>
      </xdr:nvSpPr>
      <xdr:spPr>
        <a:xfrm>
          <a:off x="9525" y="9963150"/>
          <a:ext cx="10915650" cy="0"/>
        </a:xfrm>
        <a:prstGeom prst="rect">
          <a:avLst/>
        </a:prstGeom>
        <a:noFill/>
        <a:ln w="1" cmpd="sng">
          <a:noFill/>
        </a:ln>
      </xdr:spPr>
      <xdr:txBody>
        <a:bodyPr vertOverflow="clip" wrap="square" lIns="27432" tIns="27432" rIns="27432" bIns="0"/>
        <a:p>
          <a:pPr algn="just">
            <a:defRPr/>
          </a:pPr>
          <a:r>
            <a:rPr lang="en-US" cap="none" sz="800" b="0" i="0" u="none" baseline="0">
              <a:solidFill>
                <a:srgbClr val="000000"/>
              </a:solidFill>
            </a:rPr>
            <a:t>   ÉÒ Einschl. Lehrkräfte im Aushilfsdienst sowie der mit Dienstbezügen abwesenden Lehrkräfte (z. B. wegen längerer Krankheit, Kur oder Mutter-schutzfrist). Teilzeitbeschäftigt sind Lehrkräfte mit mindestens der Hälfte der Unterrichtspflichtzeit.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409575</xdr:colOff>
      <xdr:row>34</xdr:row>
      <xdr:rowOff>19050</xdr:rowOff>
    </xdr:from>
    <xdr:ext cx="76200" cy="180975"/>
    <xdr:sp fLocksText="0">
      <xdr:nvSpPr>
        <xdr:cNvPr id="1" name="Text Box 12"/>
        <xdr:cNvSpPr txBox="1">
          <a:spLocks noChangeArrowheads="1"/>
        </xdr:cNvSpPr>
      </xdr:nvSpPr>
      <xdr:spPr>
        <a:xfrm>
          <a:off x="6057900" y="46386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409575</xdr:colOff>
      <xdr:row>34</xdr:row>
      <xdr:rowOff>19050</xdr:rowOff>
    </xdr:from>
    <xdr:ext cx="76200" cy="180975"/>
    <xdr:sp fLocksText="0">
      <xdr:nvSpPr>
        <xdr:cNvPr id="2" name="Text Box 13"/>
        <xdr:cNvSpPr txBox="1">
          <a:spLocks noChangeArrowheads="1"/>
        </xdr:cNvSpPr>
      </xdr:nvSpPr>
      <xdr:spPr>
        <a:xfrm>
          <a:off x="6934200" y="46386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71</xdr:row>
      <xdr:rowOff>0</xdr:rowOff>
    </xdr:from>
    <xdr:to>
      <xdr:col>3</xdr:col>
      <xdr:colOff>0</xdr:colOff>
      <xdr:row>73</xdr:row>
      <xdr:rowOff>0</xdr:rowOff>
    </xdr:to>
    <xdr:sp>
      <xdr:nvSpPr>
        <xdr:cNvPr id="1" name="Text 8"/>
        <xdr:cNvSpPr txBox="1">
          <a:spLocks noChangeArrowheads="1"/>
        </xdr:cNvSpPr>
      </xdr:nvSpPr>
      <xdr:spPr>
        <a:xfrm>
          <a:off x="1266825" y="10163175"/>
          <a:ext cx="0" cy="32385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römisch-katholisch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21</xdr:row>
      <xdr:rowOff>0</xdr:rowOff>
    </xdr:from>
    <xdr:to>
      <xdr:col>17</xdr:col>
      <xdr:colOff>0</xdr:colOff>
      <xdr:row>21</xdr:row>
      <xdr:rowOff>0</xdr:rowOff>
    </xdr:to>
    <xdr:sp>
      <xdr:nvSpPr>
        <xdr:cNvPr id="1" name="Text 21"/>
        <xdr:cNvSpPr txBox="1">
          <a:spLocks noChangeArrowheads="1"/>
        </xdr:cNvSpPr>
      </xdr:nvSpPr>
      <xdr:spPr>
        <a:xfrm>
          <a:off x="9096375" y="3267075"/>
          <a:ext cx="0" cy="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______
</a:t>
          </a:r>
          <a:r>
            <a:rPr lang="en-US" cap="none" sz="800" b="0" i="0" u="none" baseline="0">
              <a:solidFill>
                <a:srgbClr val="000000"/>
              </a:solidFill>
              <a:latin typeface="Arial"/>
              <a:ea typeface="Arial"/>
              <a:cs typeface="Arial"/>
            </a:rPr>
            <a:t>
</a:t>
          </a:r>
        </a:p>
      </xdr:txBody>
    </xdr:sp>
    <xdr:clientData/>
  </xdr:twoCellAnchor>
  <xdr:twoCellAnchor>
    <xdr:from>
      <xdr:col>17</xdr:col>
      <xdr:colOff>0</xdr:colOff>
      <xdr:row>21</xdr:row>
      <xdr:rowOff>0</xdr:rowOff>
    </xdr:from>
    <xdr:to>
      <xdr:col>17</xdr:col>
      <xdr:colOff>0</xdr:colOff>
      <xdr:row>21</xdr:row>
      <xdr:rowOff>0</xdr:rowOff>
    </xdr:to>
    <xdr:sp>
      <xdr:nvSpPr>
        <xdr:cNvPr id="2" name="Text 22"/>
        <xdr:cNvSpPr txBox="1">
          <a:spLocks noChangeArrowheads="1"/>
        </xdr:cNvSpPr>
      </xdr:nvSpPr>
      <xdr:spPr>
        <a:xfrm>
          <a:off x="9096375" y="3267075"/>
          <a:ext cx="0" cy="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männlich</a:t>
          </a:r>
        </a:p>
      </xdr:txBody>
    </xdr:sp>
    <xdr:clientData/>
  </xdr:twoCellAnchor>
  <xdr:twoCellAnchor>
    <xdr:from>
      <xdr:col>17</xdr:col>
      <xdr:colOff>0</xdr:colOff>
      <xdr:row>21</xdr:row>
      <xdr:rowOff>0</xdr:rowOff>
    </xdr:from>
    <xdr:to>
      <xdr:col>17</xdr:col>
      <xdr:colOff>0</xdr:colOff>
      <xdr:row>21</xdr:row>
      <xdr:rowOff>0</xdr:rowOff>
    </xdr:to>
    <xdr:sp>
      <xdr:nvSpPr>
        <xdr:cNvPr id="3" name="Text 23"/>
        <xdr:cNvSpPr txBox="1">
          <a:spLocks noChangeArrowheads="1"/>
        </xdr:cNvSpPr>
      </xdr:nvSpPr>
      <xdr:spPr>
        <a:xfrm>
          <a:off x="9096375" y="3267075"/>
          <a:ext cx="0" cy="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weiblich</a:t>
          </a:r>
        </a:p>
      </xdr:txBody>
    </xdr:sp>
    <xdr:clientData/>
  </xdr:twoCellAnchor>
  <xdr:twoCellAnchor>
    <xdr:from>
      <xdr:col>17</xdr:col>
      <xdr:colOff>0</xdr:colOff>
      <xdr:row>21</xdr:row>
      <xdr:rowOff>0</xdr:rowOff>
    </xdr:from>
    <xdr:to>
      <xdr:col>17</xdr:col>
      <xdr:colOff>0</xdr:colOff>
      <xdr:row>21</xdr:row>
      <xdr:rowOff>0</xdr:rowOff>
    </xdr:to>
    <xdr:sp>
      <xdr:nvSpPr>
        <xdr:cNvPr id="4" name="Text 24"/>
        <xdr:cNvSpPr txBox="1">
          <a:spLocks noChangeArrowheads="1"/>
        </xdr:cNvSpPr>
      </xdr:nvSpPr>
      <xdr:spPr>
        <a:xfrm>
          <a:off x="9096375" y="3267075"/>
          <a:ext cx="0" cy="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insgesamt</a:t>
          </a:r>
        </a:p>
      </xdr:txBody>
    </xdr:sp>
    <xdr:clientData/>
  </xdr:twoCellAnchor>
  <xdr:twoCellAnchor>
    <xdr:from>
      <xdr:col>17</xdr:col>
      <xdr:colOff>0</xdr:colOff>
      <xdr:row>21</xdr:row>
      <xdr:rowOff>0</xdr:rowOff>
    </xdr:from>
    <xdr:to>
      <xdr:col>17</xdr:col>
      <xdr:colOff>0</xdr:colOff>
      <xdr:row>21</xdr:row>
      <xdr:rowOff>0</xdr:rowOff>
    </xdr:to>
    <xdr:sp>
      <xdr:nvSpPr>
        <xdr:cNvPr id="5" name="Text 25"/>
        <xdr:cNvSpPr txBox="1">
          <a:spLocks noChangeArrowheads="1"/>
        </xdr:cNvSpPr>
      </xdr:nvSpPr>
      <xdr:spPr>
        <a:xfrm>
          <a:off x="9096375" y="3267075"/>
          <a:ext cx="0" cy="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männlich</a:t>
          </a:r>
        </a:p>
      </xdr:txBody>
    </xdr:sp>
    <xdr:clientData/>
  </xdr:twoCellAnchor>
  <xdr:twoCellAnchor>
    <xdr:from>
      <xdr:col>17</xdr:col>
      <xdr:colOff>0</xdr:colOff>
      <xdr:row>21</xdr:row>
      <xdr:rowOff>0</xdr:rowOff>
    </xdr:from>
    <xdr:to>
      <xdr:col>17</xdr:col>
      <xdr:colOff>0</xdr:colOff>
      <xdr:row>21</xdr:row>
      <xdr:rowOff>0</xdr:rowOff>
    </xdr:to>
    <xdr:sp>
      <xdr:nvSpPr>
        <xdr:cNvPr id="6" name="Text 26"/>
        <xdr:cNvSpPr txBox="1">
          <a:spLocks noChangeArrowheads="1"/>
        </xdr:cNvSpPr>
      </xdr:nvSpPr>
      <xdr:spPr>
        <a:xfrm>
          <a:off x="9096375" y="3267075"/>
          <a:ext cx="0" cy="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weiblich</a:t>
          </a:r>
        </a:p>
      </xdr:txBody>
    </xdr:sp>
    <xdr:clientData/>
  </xdr:twoCellAnchor>
  <xdr:twoCellAnchor>
    <xdr:from>
      <xdr:col>17</xdr:col>
      <xdr:colOff>0</xdr:colOff>
      <xdr:row>21</xdr:row>
      <xdr:rowOff>0</xdr:rowOff>
    </xdr:from>
    <xdr:to>
      <xdr:col>17</xdr:col>
      <xdr:colOff>0</xdr:colOff>
      <xdr:row>21</xdr:row>
      <xdr:rowOff>0</xdr:rowOff>
    </xdr:to>
    <xdr:sp>
      <xdr:nvSpPr>
        <xdr:cNvPr id="7" name="Text 27"/>
        <xdr:cNvSpPr txBox="1">
          <a:spLocks noChangeArrowheads="1"/>
        </xdr:cNvSpPr>
      </xdr:nvSpPr>
      <xdr:spPr>
        <a:xfrm>
          <a:off x="9096375" y="3267075"/>
          <a:ext cx="0" cy="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insgesamt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35</xdr:row>
      <xdr:rowOff>123825</xdr:rowOff>
    </xdr:from>
    <xdr:to>
      <xdr:col>13</xdr:col>
      <xdr:colOff>0</xdr:colOff>
      <xdr:row>36</xdr:row>
      <xdr:rowOff>133350</xdr:rowOff>
    </xdr:to>
    <xdr:sp>
      <xdr:nvSpPr>
        <xdr:cNvPr id="1" name="Text 10"/>
        <xdr:cNvSpPr txBox="1">
          <a:spLocks noChangeArrowheads="1"/>
        </xdr:cNvSpPr>
      </xdr:nvSpPr>
      <xdr:spPr>
        <a:xfrm>
          <a:off x="8039100" y="4438650"/>
          <a:ext cx="0" cy="152400"/>
        </a:xfrm>
        <a:prstGeom prst="rect">
          <a:avLst/>
        </a:prstGeom>
        <a:noFill/>
        <a:ln w="1" cmpd="sng">
          <a:noFill/>
        </a:ln>
      </xdr:spPr>
      <xdr:txBody>
        <a:bodyPr vertOverflow="clip" wrap="square" lIns="0" tIns="27432" rIns="27432" bIns="27432" anchor="ctr"/>
        <a:p>
          <a:pPr algn="r">
            <a:defRPr/>
          </a:pPr>
          <a:r>
            <a:rPr lang="en-US" cap="none" sz="800" b="0" i="0" u="none" baseline="0">
              <a:solidFill>
                <a:srgbClr val="000000"/>
              </a:solidFill>
            </a:rPr>
            <a:t>ÊÒ</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9</xdr:row>
      <xdr:rowOff>114300</xdr:rowOff>
    </xdr:from>
    <xdr:to>
      <xdr:col>49</xdr:col>
      <xdr:colOff>0</xdr:colOff>
      <xdr:row>11</xdr:row>
      <xdr:rowOff>0</xdr:rowOff>
    </xdr:to>
    <xdr:sp>
      <xdr:nvSpPr>
        <xdr:cNvPr id="1" name="Text 13"/>
        <xdr:cNvSpPr txBox="1">
          <a:spLocks noChangeArrowheads="1"/>
        </xdr:cNvSpPr>
      </xdr:nvSpPr>
      <xdr:spPr>
        <a:xfrm>
          <a:off x="29365575" y="1562100"/>
          <a:ext cx="0" cy="13335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Ê)</a:t>
          </a:r>
        </a:p>
      </xdr:txBody>
    </xdr:sp>
    <xdr:clientData/>
  </xdr:twoCellAnchor>
  <xdr:twoCellAnchor>
    <xdr:from>
      <xdr:col>49</xdr:col>
      <xdr:colOff>0</xdr:colOff>
      <xdr:row>17</xdr:row>
      <xdr:rowOff>114300</xdr:rowOff>
    </xdr:from>
    <xdr:to>
      <xdr:col>49</xdr:col>
      <xdr:colOff>0</xdr:colOff>
      <xdr:row>19</xdr:row>
      <xdr:rowOff>0</xdr:rowOff>
    </xdr:to>
    <xdr:sp>
      <xdr:nvSpPr>
        <xdr:cNvPr id="2" name="Text 14"/>
        <xdr:cNvSpPr txBox="1">
          <a:spLocks noChangeArrowheads="1"/>
        </xdr:cNvSpPr>
      </xdr:nvSpPr>
      <xdr:spPr>
        <a:xfrm>
          <a:off x="29365575" y="2590800"/>
          <a:ext cx="0" cy="13335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Ê)</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152400</xdr:colOff>
      <xdr:row>51</xdr:row>
      <xdr:rowOff>19050</xdr:rowOff>
    </xdr:from>
    <xdr:to>
      <xdr:col>30</xdr:col>
      <xdr:colOff>276225</xdr:colOff>
      <xdr:row>53</xdr:row>
      <xdr:rowOff>38100</xdr:rowOff>
    </xdr:to>
    <xdr:sp>
      <xdr:nvSpPr>
        <xdr:cNvPr id="1" name="Text 6"/>
        <xdr:cNvSpPr txBox="1">
          <a:spLocks noChangeArrowheads="1"/>
        </xdr:cNvSpPr>
      </xdr:nvSpPr>
      <xdr:spPr>
        <a:xfrm>
          <a:off x="13639800" y="5667375"/>
          <a:ext cx="1647825" cy="276225"/>
        </a:xfrm>
        <a:prstGeom prst="rect">
          <a:avLst/>
        </a:prstGeom>
        <a:noFill/>
        <a:ln w="1" cmpd="sng">
          <a:noFill/>
        </a:ln>
      </xdr:spPr>
      <xdr:txBody>
        <a:bodyPr vertOverflow="clip" wrap="square" lIns="18288" tIns="0" rIns="0" bIns="0" anchor="ctr"/>
        <a:p>
          <a:pPr algn="ctr">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428625</xdr:colOff>
      <xdr:row>91</xdr:row>
      <xdr:rowOff>85725</xdr:rowOff>
    </xdr:from>
    <xdr:ext cx="76200" cy="238125"/>
    <xdr:sp fLocksText="0">
      <xdr:nvSpPr>
        <xdr:cNvPr id="1" name="Text Box 15"/>
        <xdr:cNvSpPr txBox="1">
          <a:spLocks noChangeArrowheads="1"/>
        </xdr:cNvSpPr>
      </xdr:nvSpPr>
      <xdr:spPr>
        <a:xfrm>
          <a:off x="9067800" y="149161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91</xdr:row>
      <xdr:rowOff>85725</xdr:rowOff>
    </xdr:from>
    <xdr:ext cx="76200" cy="238125"/>
    <xdr:sp fLocksText="0">
      <xdr:nvSpPr>
        <xdr:cNvPr id="2" name="Text Box 16"/>
        <xdr:cNvSpPr txBox="1">
          <a:spLocks noChangeArrowheads="1"/>
        </xdr:cNvSpPr>
      </xdr:nvSpPr>
      <xdr:spPr>
        <a:xfrm>
          <a:off x="9067800" y="149161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361950</xdr:colOff>
      <xdr:row>91</xdr:row>
      <xdr:rowOff>123825</xdr:rowOff>
    </xdr:from>
    <xdr:ext cx="76200" cy="247650"/>
    <xdr:sp fLocksText="0">
      <xdr:nvSpPr>
        <xdr:cNvPr id="3" name="Text Box 17"/>
        <xdr:cNvSpPr txBox="1">
          <a:spLocks noChangeArrowheads="1"/>
        </xdr:cNvSpPr>
      </xdr:nvSpPr>
      <xdr:spPr>
        <a:xfrm>
          <a:off x="9001125" y="14954250"/>
          <a:ext cx="76200"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590550</xdr:colOff>
      <xdr:row>91</xdr:row>
      <xdr:rowOff>19050</xdr:rowOff>
    </xdr:from>
    <xdr:ext cx="85725" cy="247650"/>
    <xdr:sp fLocksText="0">
      <xdr:nvSpPr>
        <xdr:cNvPr id="4" name="Text Box 22"/>
        <xdr:cNvSpPr txBox="1">
          <a:spLocks noChangeArrowheads="1"/>
        </xdr:cNvSpPr>
      </xdr:nvSpPr>
      <xdr:spPr>
        <a:xfrm>
          <a:off x="9229725" y="1484947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552450</xdr:colOff>
      <xdr:row>93</xdr:row>
      <xdr:rowOff>123825</xdr:rowOff>
    </xdr:from>
    <xdr:ext cx="76200" cy="247650"/>
    <xdr:sp fLocksText="0">
      <xdr:nvSpPr>
        <xdr:cNvPr id="5" name="Text Box 23"/>
        <xdr:cNvSpPr txBox="1">
          <a:spLocks noChangeArrowheads="1"/>
        </xdr:cNvSpPr>
      </xdr:nvSpPr>
      <xdr:spPr>
        <a:xfrm>
          <a:off x="9191625" y="15335250"/>
          <a:ext cx="76200"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97</xdr:row>
      <xdr:rowOff>0</xdr:rowOff>
    </xdr:from>
    <xdr:ext cx="85725" cy="247650"/>
    <xdr:sp fLocksText="0">
      <xdr:nvSpPr>
        <xdr:cNvPr id="6" name="Text Box 24"/>
        <xdr:cNvSpPr txBox="1">
          <a:spLocks noChangeArrowheads="1"/>
        </xdr:cNvSpPr>
      </xdr:nvSpPr>
      <xdr:spPr>
        <a:xfrm>
          <a:off x="8991600" y="159734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666750</xdr:colOff>
      <xdr:row>92</xdr:row>
      <xdr:rowOff>152400</xdr:rowOff>
    </xdr:from>
    <xdr:ext cx="76200" cy="238125"/>
    <xdr:sp fLocksText="0">
      <xdr:nvSpPr>
        <xdr:cNvPr id="7" name="Text Box 28"/>
        <xdr:cNvSpPr txBox="1">
          <a:spLocks noChangeArrowheads="1"/>
        </xdr:cNvSpPr>
      </xdr:nvSpPr>
      <xdr:spPr>
        <a:xfrm>
          <a:off x="9305925" y="151733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571500</xdr:colOff>
      <xdr:row>95</xdr:row>
      <xdr:rowOff>104775</xdr:rowOff>
    </xdr:from>
    <xdr:ext cx="76200" cy="238125"/>
    <xdr:sp fLocksText="0">
      <xdr:nvSpPr>
        <xdr:cNvPr id="8" name="Text Box 37"/>
        <xdr:cNvSpPr txBox="1">
          <a:spLocks noChangeArrowheads="1"/>
        </xdr:cNvSpPr>
      </xdr:nvSpPr>
      <xdr:spPr>
        <a:xfrm>
          <a:off x="9210675" y="15697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103</xdr:row>
      <xdr:rowOff>123825</xdr:rowOff>
    </xdr:from>
    <xdr:ext cx="76200" cy="247650"/>
    <xdr:sp fLocksText="0">
      <xdr:nvSpPr>
        <xdr:cNvPr id="9" name="Text Box 43"/>
        <xdr:cNvSpPr txBox="1">
          <a:spLocks noChangeArrowheads="1"/>
        </xdr:cNvSpPr>
      </xdr:nvSpPr>
      <xdr:spPr>
        <a:xfrm>
          <a:off x="9067800" y="17240250"/>
          <a:ext cx="76200"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95</xdr:row>
      <xdr:rowOff>38100</xdr:rowOff>
    </xdr:from>
    <xdr:ext cx="85725" cy="238125"/>
    <xdr:sp fLocksText="0">
      <xdr:nvSpPr>
        <xdr:cNvPr id="10" name="Text Box 44"/>
        <xdr:cNvSpPr txBox="1">
          <a:spLocks noChangeArrowheads="1"/>
        </xdr:cNvSpPr>
      </xdr:nvSpPr>
      <xdr:spPr>
        <a:xfrm>
          <a:off x="8991600" y="156305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98</xdr:row>
      <xdr:rowOff>0</xdr:rowOff>
    </xdr:from>
    <xdr:ext cx="85725" cy="247650"/>
    <xdr:sp fLocksText="0">
      <xdr:nvSpPr>
        <xdr:cNvPr id="11" name="Text Box 47"/>
        <xdr:cNvSpPr txBox="1">
          <a:spLocks noChangeArrowheads="1"/>
        </xdr:cNvSpPr>
      </xdr:nvSpPr>
      <xdr:spPr>
        <a:xfrm>
          <a:off x="8991600" y="161639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99</xdr:row>
      <xdr:rowOff>0</xdr:rowOff>
    </xdr:from>
    <xdr:ext cx="85725" cy="247650"/>
    <xdr:sp fLocksText="0">
      <xdr:nvSpPr>
        <xdr:cNvPr id="12" name="Text Box 48"/>
        <xdr:cNvSpPr txBox="1">
          <a:spLocks noChangeArrowheads="1"/>
        </xdr:cNvSpPr>
      </xdr:nvSpPr>
      <xdr:spPr>
        <a:xfrm>
          <a:off x="8991600" y="163544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100</xdr:row>
      <xdr:rowOff>0</xdr:rowOff>
    </xdr:from>
    <xdr:ext cx="85725" cy="247650"/>
    <xdr:sp fLocksText="0">
      <xdr:nvSpPr>
        <xdr:cNvPr id="13" name="Text Box 49"/>
        <xdr:cNvSpPr txBox="1">
          <a:spLocks noChangeArrowheads="1"/>
        </xdr:cNvSpPr>
      </xdr:nvSpPr>
      <xdr:spPr>
        <a:xfrm>
          <a:off x="8991600" y="165449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101</xdr:row>
      <xdr:rowOff>0</xdr:rowOff>
    </xdr:from>
    <xdr:ext cx="85725" cy="247650"/>
    <xdr:sp fLocksText="0">
      <xdr:nvSpPr>
        <xdr:cNvPr id="14" name="Text Box 50"/>
        <xdr:cNvSpPr txBox="1">
          <a:spLocks noChangeArrowheads="1"/>
        </xdr:cNvSpPr>
      </xdr:nvSpPr>
      <xdr:spPr>
        <a:xfrm>
          <a:off x="8991600" y="167354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102</xdr:row>
      <xdr:rowOff>0</xdr:rowOff>
    </xdr:from>
    <xdr:ext cx="85725" cy="247650"/>
    <xdr:sp fLocksText="0">
      <xdr:nvSpPr>
        <xdr:cNvPr id="15" name="Text Box 51"/>
        <xdr:cNvSpPr txBox="1">
          <a:spLocks noChangeArrowheads="1"/>
        </xdr:cNvSpPr>
      </xdr:nvSpPr>
      <xdr:spPr>
        <a:xfrm>
          <a:off x="8991600" y="169259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103</xdr:row>
      <xdr:rowOff>0</xdr:rowOff>
    </xdr:from>
    <xdr:ext cx="85725" cy="247650"/>
    <xdr:sp fLocksText="0">
      <xdr:nvSpPr>
        <xdr:cNvPr id="16" name="Text Box 52"/>
        <xdr:cNvSpPr txBox="1">
          <a:spLocks noChangeArrowheads="1"/>
        </xdr:cNvSpPr>
      </xdr:nvSpPr>
      <xdr:spPr>
        <a:xfrm>
          <a:off x="8991600" y="171164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104</xdr:row>
      <xdr:rowOff>0</xdr:rowOff>
    </xdr:from>
    <xdr:ext cx="85725" cy="247650"/>
    <xdr:sp fLocksText="0">
      <xdr:nvSpPr>
        <xdr:cNvPr id="17" name="Text Box 53"/>
        <xdr:cNvSpPr txBox="1">
          <a:spLocks noChangeArrowheads="1"/>
        </xdr:cNvSpPr>
      </xdr:nvSpPr>
      <xdr:spPr>
        <a:xfrm>
          <a:off x="8991600" y="173069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105</xdr:row>
      <xdr:rowOff>0</xdr:rowOff>
    </xdr:from>
    <xdr:ext cx="85725" cy="247650"/>
    <xdr:sp fLocksText="0">
      <xdr:nvSpPr>
        <xdr:cNvPr id="18" name="Text Box 54"/>
        <xdr:cNvSpPr txBox="1">
          <a:spLocks noChangeArrowheads="1"/>
        </xdr:cNvSpPr>
      </xdr:nvSpPr>
      <xdr:spPr>
        <a:xfrm>
          <a:off x="8991600" y="174974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104</xdr:row>
      <xdr:rowOff>123825</xdr:rowOff>
    </xdr:from>
    <xdr:ext cx="76200" cy="247650"/>
    <xdr:sp fLocksText="0">
      <xdr:nvSpPr>
        <xdr:cNvPr id="19" name="Text Box 55"/>
        <xdr:cNvSpPr txBox="1">
          <a:spLocks noChangeArrowheads="1"/>
        </xdr:cNvSpPr>
      </xdr:nvSpPr>
      <xdr:spPr>
        <a:xfrm>
          <a:off x="9067800" y="17430750"/>
          <a:ext cx="76200"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105</xdr:row>
      <xdr:rowOff>0</xdr:rowOff>
    </xdr:from>
    <xdr:ext cx="85725" cy="247650"/>
    <xdr:sp fLocksText="0">
      <xdr:nvSpPr>
        <xdr:cNvPr id="20" name="Text Box 56"/>
        <xdr:cNvSpPr txBox="1">
          <a:spLocks noChangeArrowheads="1"/>
        </xdr:cNvSpPr>
      </xdr:nvSpPr>
      <xdr:spPr>
        <a:xfrm>
          <a:off x="8991600" y="174974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106</xdr:row>
      <xdr:rowOff>0</xdr:rowOff>
    </xdr:from>
    <xdr:ext cx="85725" cy="247650"/>
    <xdr:sp fLocksText="0">
      <xdr:nvSpPr>
        <xdr:cNvPr id="21" name="Text Box 57"/>
        <xdr:cNvSpPr txBox="1">
          <a:spLocks noChangeArrowheads="1"/>
        </xdr:cNvSpPr>
      </xdr:nvSpPr>
      <xdr:spPr>
        <a:xfrm>
          <a:off x="8991600" y="176879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105</xdr:row>
      <xdr:rowOff>123825</xdr:rowOff>
    </xdr:from>
    <xdr:ext cx="76200" cy="247650"/>
    <xdr:sp fLocksText="0">
      <xdr:nvSpPr>
        <xdr:cNvPr id="22" name="Text Box 58"/>
        <xdr:cNvSpPr txBox="1">
          <a:spLocks noChangeArrowheads="1"/>
        </xdr:cNvSpPr>
      </xdr:nvSpPr>
      <xdr:spPr>
        <a:xfrm>
          <a:off x="9067800" y="17621250"/>
          <a:ext cx="76200"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106</xdr:row>
      <xdr:rowOff>0</xdr:rowOff>
    </xdr:from>
    <xdr:ext cx="85725" cy="247650"/>
    <xdr:sp fLocksText="0">
      <xdr:nvSpPr>
        <xdr:cNvPr id="23" name="Text Box 59"/>
        <xdr:cNvSpPr txBox="1">
          <a:spLocks noChangeArrowheads="1"/>
        </xdr:cNvSpPr>
      </xdr:nvSpPr>
      <xdr:spPr>
        <a:xfrm>
          <a:off x="8991600" y="176879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107</xdr:row>
      <xdr:rowOff>0</xdr:rowOff>
    </xdr:from>
    <xdr:ext cx="85725" cy="247650"/>
    <xdr:sp fLocksText="0">
      <xdr:nvSpPr>
        <xdr:cNvPr id="24" name="Text Box 60"/>
        <xdr:cNvSpPr txBox="1">
          <a:spLocks noChangeArrowheads="1"/>
        </xdr:cNvSpPr>
      </xdr:nvSpPr>
      <xdr:spPr>
        <a:xfrm>
          <a:off x="8991600" y="178784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106</xdr:row>
      <xdr:rowOff>123825</xdr:rowOff>
    </xdr:from>
    <xdr:ext cx="76200" cy="247650"/>
    <xdr:sp fLocksText="0">
      <xdr:nvSpPr>
        <xdr:cNvPr id="25" name="Text Box 61"/>
        <xdr:cNvSpPr txBox="1">
          <a:spLocks noChangeArrowheads="1"/>
        </xdr:cNvSpPr>
      </xdr:nvSpPr>
      <xdr:spPr>
        <a:xfrm>
          <a:off x="9067800" y="17811750"/>
          <a:ext cx="76200"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107</xdr:row>
      <xdr:rowOff>0</xdr:rowOff>
    </xdr:from>
    <xdr:ext cx="85725" cy="247650"/>
    <xdr:sp fLocksText="0">
      <xdr:nvSpPr>
        <xdr:cNvPr id="26" name="Text Box 62"/>
        <xdr:cNvSpPr txBox="1">
          <a:spLocks noChangeArrowheads="1"/>
        </xdr:cNvSpPr>
      </xdr:nvSpPr>
      <xdr:spPr>
        <a:xfrm>
          <a:off x="8991600" y="17878425"/>
          <a:ext cx="8572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107</xdr:row>
      <xdr:rowOff>104775</xdr:rowOff>
    </xdr:from>
    <xdr:ext cx="85725" cy="238125"/>
    <xdr:sp fLocksText="0">
      <xdr:nvSpPr>
        <xdr:cNvPr id="27" name="Text Box 63"/>
        <xdr:cNvSpPr txBox="1">
          <a:spLocks noChangeArrowheads="1"/>
        </xdr:cNvSpPr>
      </xdr:nvSpPr>
      <xdr:spPr>
        <a:xfrm>
          <a:off x="8991600" y="179832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107</xdr:row>
      <xdr:rowOff>38100</xdr:rowOff>
    </xdr:from>
    <xdr:ext cx="76200" cy="238125"/>
    <xdr:sp fLocksText="0">
      <xdr:nvSpPr>
        <xdr:cNvPr id="28" name="Text Box 64"/>
        <xdr:cNvSpPr txBox="1">
          <a:spLocks noChangeArrowheads="1"/>
        </xdr:cNvSpPr>
      </xdr:nvSpPr>
      <xdr:spPr>
        <a:xfrm>
          <a:off x="9067800" y="17916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107</xdr:row>
      <xdr:rowOff>104775</xdr:rowOff>
    </xdr:from>
    <xdr:ext cx="85725" cy="238125"/>
    <xdr:sp fLocksText="0">
      <xdr:nvSpPr>
        <xdr:cNvPr id="29" name="Text Box 65"/>
        <xdr:cNvSpPr txBox="1">
          <a:spLocks noChangeArrowheads="1"/>
        </xdr:cNvSpPr>
      </xdr:nvSpPr>
      <xdr:spPr>
        <a:xfrm>
          <a:off x="8991600" y="179832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108</xdr:row>
      <xdr:rowOff>104775</xdr:rowOff>
    </xdr:from>
    <xdr:ext cx="85725" cy="238125"/>
    <xdr:sp fLocksText="0">
      <xdr:nvSpPr>
        <xdr:cNvPr id="30" name="Text Box 66"/>
        <xdr:cNvSpPr txBox="1">
          <a:spLocks noChangeArrowheads="1"/>
        </xdr:cNvSpPr>
      </xdr:nvSpPr>
      <xdr:spPr>
        <a:xfrm>
          <a:off x="8991600" y="181737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108</xdr:row>
      <xdr:rowOff>38100</xdr:rowOff>
    </xdr:from>
    <xdr:ext cx="76200" cy="238125"/>
    <xdr:sp fLocksText="0">
      <xdr:nvSpPr>
        <xdr:cNvPr id="31" name="Text Box 67"/>
        <xdr:cNvSpPr txBox="1">
          <a:spLocks noChangeArrowheads="1"/>
        </xdr:cNvSpPr>
      </xdr:nvSpPr>
      <xdr:spPr>
        <a:xfrm>
          <a:off x="9067800" y="181070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108</xdr:row>
      <xdr:rowOff>104775</xdr:rowOff>
    </xdr:from>
    <xdr:ext cx="85725" cy="238125"/>
    <xdr:sp fLocksText="0">
      <xdr:nvSpPr>
        <xdr:cNvPr id="32" name="Text Box 68"/>
        <xdr:cNvSpPr txBox="1">
          <a:spLocks noChangeArrowheads="1"/>
        </xdr:cNvSpPr>
      </xdr:nvSpPr>
      <xdr:spPr>
        <a:xfrm>
          <a:off x="8991600" y="181737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109</xdr:row>
      <xdr:rowOff>104775</xdr:rowOff>
    </xdr:from>
    <xdr:ext cx="85725" cy="238125"/>
    <xdr:sp fLocksText="0">
      <xdr:nvSpPr>
        <xdr:cNvPr id="33" name="Text Box 69"/>
        <xdr:cNvSpPr txBox="1">
          <a:spLocks noChangeArrowheads="1"/>
        </xdr:cNvSpPr>
      </xdr:nvSpPr>
      <xdr:spPr>
        <a:xfrm>
          <a:off x="8991600" y="183642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109</xdr:row>
      <xdr:rowOff>38100</xdr:rowOff>
    </xdr:from>
    <xdr:ext cx="76200" cy="238125"/>
    <xdr:sp fLocksText="0">
      <xdr:nvSpPr>
        <xdr:cNvPr id="34" name="Text Box 70"/>
        <xdr:cNvSpPr txBox="1">
          <a:spLocks noChangeArrowheads="1"/>
        </xdr:cNvSpPr>
      </xdr:nvSpPr>
      <xdr:spPr>
        <a:xfrm>
          <a:off x="9067800" y="18297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109</xdr:row>
      <xdr:rowOff>104775</xdr:rowOff>
    </xdr:from>
    <xdr:ext cx="85725" cy="238125"/>
    <xdr:sp fLocksText="0">
      <xdr:nvSpPr>
        <xdr:cNvPr id="35" name="Text Box 71"/>
        <xdr:cNvSpPr txBox="1">
          <a:spLocks noChangeArrowheads="1"/>
        </xdr:cNvSpPr>
      </xdr:nvSpPr>
      <xdr:spPr>
        <a:xfrm>
          <a:off x="8991600" y="183642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110</xdr:row>
      <xdr:rowOff>104775</xdr:rowOff>
    </xdr:from>
    <xdr:ext cx="85725" cy="238125"/>
    <xdr:sp fLocksText="0">
      <xdr:nvSpPr>
        <xdr:cNvPr id="36" name="Text Box 72"/>
        <xdr:cNvSpPr txBox="1">
          <a:spLocks noChangeArrowheads="1"/>
        </xdr:cNvSpPr>
      </xdr:nvSpPr>
      <xdr:spPr>
        <a:xfrm>
          <a:off x="8991600" y="185547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110</xdr:row>
      <xdr:rowOff>38100</xdr:rowOff>
    </xdr:from>
    <xdr:ext cx="76200" cy="238125"/>
    <xdr:sp fLocksText="0">
      <xdr:nvSpPr>
        <xdr:cNvPr id="37" name="Text Box 73"/>
        <xdr:cNvSpPr txBox="1">
          <a:spLocks noChangeArrowheads="1"/>
        </xdr:cNvSpPr>
      </xdr:nvSpPr>
      <xdr:spPr>
        <a:xfrm>
          <a:off x="9067800" y="184880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110</xdr:row>
      <xdr:rowOff>104775</xdr:rowOff>
    </xdr:from>
    <xdr:ext cx="85725" cy="238125"/>
    <xdr:sp fLocksText="0">
      <xdr:nvSpPr>
        <xdr:cNvPr id="38" name="Text Box 74"/>
        <xdr:cNvSpPr txBox="1">
          <a:spLocks noChangeArrowheads="1"/>
        </xdr:cNvSpPr>
      </xdr:nvSpPr>
      <xdr:spPr>
        <a:xfrm>
          <a:off x="8991600" y="185547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111</xdr:row>
      <xdr:rowOff>104775</xdr:rowOff>
    </xdr:from>
    <xdr:ext cx="85725" cy="238125"/>
    <xdr:sp fLocksText="0">
      <xdr:nvSpPr>
        <xdr:cNvPr id="39" name="Text Box 75"/>
        <xdr:cNvSpPr txBox="1">
          <a:spLocks noChangeArrowheads="1"/>
        </xdr:cNvSpPr>
      </xdr:nvSpPr>
      <xdr:spPr>
        <a:xfrm>
          <a:off x="8991600" y="187452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111</xdr:row>
      <xdr:rowOff>38100</xdr:rowOff>
    </xdr:from>
    <xdr:ext cx="76200" cy="238125"/>
    <xdr:sp fLocksText="0">
      <xdr:nvSpPr>
        <xdr:cNvPr id="40" name="Text Box 76"/>
        <xdr:cNvSpPr txBox="1">
          <a:spLocks noChangeArrowheads="1"/>
        </xdr:cNvSpPr>
      </xdr:nvSpPr>
      <xdr:spPr>
        <a:xfrm>
          <a:off x="9067800" y="18678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111</xdr:row>
      <xdr:rowOff>104775</xdr:rowOff>
    </xdr:from>
    <xdr:ext cx="85725" cy="238125"/>
    <xdr:sp fLocksText="0">
      <xdr:nvSpPr>
        <xdr:cNvPr id="41" name="Text Box 77"/>
        <xdr:cNvSpPr txBox="1">
          <a:spLocks noChangeArrowheads="1"/>
        </xdr:cNvSpPr>
      </xdr:nvSpPr>
      <xdr:spPr>
        <a:xfrm>
          <a:off x="8991600" y="187452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112</xdr:row>
      <xdr:rowOff>104775</xdr:rowOff>
    </xdr:from>
    <xdr:ext cx="85725" cy="238125"/>
    <xdr:sp fLocksText="0">
      <xdr:nvSpPr>
        <xdr:cNvPr id="42" name="Text Box 78"/>
        <xdr:cNvSpPr txBox="1">
          <a:spLocks noChangeArrowheads="1"/>
        </xdr:cNvSpPr>
      </xdr:nvSpPr>
      <xdr:spPr>
        <a:xfrm>
          <a:off x="8991600" y="189357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112</xdr:row>
      <xdr:rowOff>38100</xdr:rowOff>
    </xdr:from>
    <xdr:ext cx="76200" cy="238125"/>
    <xdr:sp fLocksText="0">
      <xdr:nvSpPr>
        <xdr:cNvPr id="43" name="Text Box 79"/>
        <xdr:cNvSpPr txBox="1">
          <a:spLocks noChangeArrowheads="1"/>
        </xdr:cNvSpPr>
      </xdr:nvSpPr>
      <xdr:spPr>
        <a:xfrm>
          <a:off x="9067800" y="188690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112</xdr:row>
      <xdr:rowOff>104775</xdr:rowOff>
    </xdr:from>
    <xdr:ext cx="85725" cy="238125"/>
    <xdr:sp fLocksText="0">
      <xdr:nvSpPr>
        <xdr:cNvPr id="44" name="Text Box 80"/>
        <xdr:cNvSpPr txBox="1">
          <a:spLocks noChangeArrowheads="1"/>
        </xdr:cNvSpPr>
      </xdr:nvSpPr>
      <xdr:spPr>
        <a:xfrm>
          <a:off x="8991600" y="189357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113</xdr:row>
      <xdr:rowOff>104775</xdr:rowOff>
    </xdr:from>
    <xdr:ext cx="85725" cy="238125"/>
    <xdr:sp fLocksText="0">
      <xdr:nvSpPr>
        <xdr:cNvPr id="45" name="Text Box 81"/>
        <xdr:cNvSpPr txBox="1">
          <a:spLocks noChangeArrowheads="1"/>
        </xdr:cNvSpPr>
      </xdr:nvSpPr>
      <xdr:spPr>
        <a:xfrm>
          <a:off x="8991600" y="191262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113</xdr:row>
      <xdr:rowOff>38100</xdr:rowOff>
    </xdr:from>
    <xdr:ext cx="76200" cy="238125"/>
    <xdr:sp fLocksText="0">
      <xdr:nvSpPr>
        <xdr:cNvPr id="46" name="Text Box 82"/>
        <xdr:cNvSpPr txBox="1">
          <a:spLocks noChangeArrowheads="1"/>
        </xdr:cNvSpPr>
      </xdr:nvSpPr>
      <xdr:spPr>
        <a:xfrm>
          <a:off x="9067800" y="19059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113</xdr:row>
      <xdr:rowOff>104775</xdr:rowOff>
    </xdr:from>
    <xdr:ext cx="85725" cy="238125"/>
    <xdr:sp fLocksText="0">
      <xdr:nvSpPr>
        <xdr:cNvPr id="47" name="Text Box 83"/>
        <xdr:cNvSpPr txBox="1">
          <a:spLocks noChangeArrowheads="1"/>
        </xdr:cNvSpPr>
      </xdr:nvSpPr>
      <xdr:spPr>
        <a:xfrm>
          <a:off x="8991600" y="191262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114</xdr:row>
      <xdr:rowOff>104775</xdr:rowOff>
    </xdr:from>
    <xdr:ext cx="85725" cy="238125"/>
    <xdr:sp fLocksText="0">
      <xdr:nvSpPr>
        <xdr:cNvPr id="48" name="Text Box 84"/>
        <xdr:cNvSpPr txBox="1">
          <a:spLocks noChangeArrowheads="1"/>
        </xdr:cNvSpPr>
      </xdr:nvSpPr>
      <xdr:spPr>
        <a:xfrm>
          <a:off x="8991600" y="193167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114</xdr:row>
      <xdr:rowOff>38100</xdr:rowOff>
    </xdr:from>
    <xdr:ext cx="76200" cy="238125"/>
    <xdr:sp fLocksText="0">
      <xdr:nvSpPr>
        <xdr:cNvPr id="49" name="Text Box 85"/>
        <xdr:cNvSpPr txBox="1">
          <a:spLocks noChangeArrowheads="1"/>
        </xdr:cNvSpPr>
      </xdr:nvSpPr>
      <xdr:spPr>
        <a:xfrm>
          <a:off x="9067800" y="192500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114</xdr:row>
      <xdr:rowOff>104775</xdr:rowOff>
    </xdr:from>
    <xdr:ext cx="85725" cy="238125"/>
    <xdr:sp fLocksText="0">
      <xdr:nvSpPr>
        <xdr:cNvPr id="50" name="Text Box 86"/>
        <xdr:cNvSpPr txBox="1">
          <a:spLocks noChangeArrowheads="1"/>
        </xdr:cNvSpPr>
      </xdr:nvSpPr>
      <xdr:spPr>
        <a:xfrm>
          <a:off x="8991600" y="193167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115</xdr:row>
      <xdr:rowOff>104775</xdr:rowOff>
    </xdr:from>
    <xdr:ext cx="85725" cy="238125"/>
    <xdr:sp fLocksText="0">
      <xdr:nvSpPr>
        <xdr:cNvPr id="51" name="Text Box 87"/>
        <xdr:cNvSpPr txBox="1">
          <a:spLocks noChangeArrowheads="1"/>
        </xdr:cNvSpPr>
      </xdr:nvSpPr>
      <xdr:spPr>
        <a:xfrm>
          <a:off x="8991600" y="195072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115</xdr:row>
      <xdr:rowOff>38100</xdr:rowOff>
    </xdr:from>
    <xdr:ext cx="76200" cy="238125"/>
    <xdr:sp fLocksText="0">
      <xdr:nvSpPr>
        <xdr:cNvPr id="52" name="Text Box 88"/>
        <xdr:cNvSpPr txBox="1">
          <a:spLocks noChangeArrowheads="1"/>
        </xdr:cNvSpPr>
      </xdr:nvSpPr>
      <xdr:spPr>
        <a:xfrm>
          <a:off x="9067800" y="19440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115</xdr:row>
      <xdr:rowOff>104775</xdr:rowOff>
    </xdr:from>
    <xdr:ext cx="85725" cy="238125"/>
    <xdr:sp fLocksText="0">
      <xdr:nvSpPr>
        <xdr:cNvPr id="53" name="Text Box 89"/>
        <xdr:cNvSpPr txBox="1">
          <a:spLocks noChangeArrowheads="1"/>
        </xdr:cNvSpPr>
      </xdr:nvSpPr>
      <xdr:spPr>
        <a:xfrm>
          <a:off x="8991600" y="195072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116</xdr:row>
      <xdr:rowOff>104775</xdr:rowOff>
    </xdr:from>
    <xdr:ext cx="85725" cy="238125"/>
    <xdr:sp fLocksText="0">
      <xdr:nvSpPr>
        <xdr:cNvPr id="54" name="Text Box 90"/>
        <xdr:cNvSpPr txBox="1">
          <a:spLocks noChangeArrowheads="1"/>
        </xdr:cNvSpPr>
      </xdr:nvSpPr>
      <xdr:spPr>
        <a:xfrm>
          <a:off x="8991600" y="196977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116</xdr:row>
      <xdr:rowOff>38100</xdr:rowOff>
    </xdr:from>
    <xdr:ext cx="76200" cy="238125"/>
    <xdr:sp fLocksText="0">
      <xdr:nvSpPr>
        <xdr:cNvPr id="55" name="Text Box 91"/>
        <xdr:cNvSpPr txBox="1">
          <a:spLocks noChangeArrowheads="1"/>
        </xdr:cNvSpPr>
      </xdr:nvSpPr>
      <xdr:spPr>
        <a:xfrm>
          <a:off x="9067800" y="196310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116</xdr:row>
      <xdr:rowOff>104775</xdr:rowOff>
    </xdr:from>
    <xdr:ext cx="85725" cy="238125"/>
    <xdr:sp fLocksText="0">
      <xdr:nvSpPr>
        <xdr:cNvPr id="56" name="Text Box 92"/>
        <xdr:cNvSpPr txBox="1">
          <a:spLocks noChangeArrowheads="1"/>
        </xdr:cNvSpPr>
      </xdr:nvSpPr>
      <xdr:spPr>
        <a:xfrm>
          <a:off x="8991600" y="196977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117</xdr:row>
      <xdr:rowOff>104775</xdr:rowOff>
    </xdr:from>
    <xdr:ext cx="85725" cy="238125"/>
    <xdr:sp fLocksText="0">
      <xdr:nvSpPr>
        <xdr:cNvPr id="57" name="Text Box 93"/>
        <xdr:cNvSpPr txBox="1">
          <a:spLocks noChangeArrowheads="1"/>
        </xdr:cNvSpPr>
      </xdr:nvSpPr>
      <xdr:spPr>
        <a:xfrm>
          <a:off x="8991600" y="198882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117</xdr:row>
      <xdr:rowOff>104775</xdr:rowOff>
    </xdr:from>
    <xdr:ext cx="85725" cy="238125"/>
    <xdr:sp fLocksText="0">
      <xdr:nvSpPr>
        <xdr:cNvPr id="58" name="Text Box 94"/>
        <xdr:cNvSpPr txBox="1">
          <a:spLocks noChangeArrowheads="1"/>
        </xdr:cNvSpPr>
      </xdr:nvSpPr>
      <xdr:spPr>
        <a:xfrm>
          <a:off x="8991600" y="198882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117</xdr:row>
      <xdr:rowOff>38100</xdr:rowOff>
    </xdr:from>
    <xdr:ext cx="76200" cy="238125"/>
    <xdr:sp fLocksText="0">
      <xdr:nvSpPr>
        <xdr:cNvPr id="59" name="Text Box 95"/>
        <xdr:cNvSpPr txBox="1">
          <a:spLocks noChangeArrowheads="1"/>
        </xdr:cNvSpPr>
      </xdr:nvSpPr>
      <xdr:spPr>
        <a:xfrm>
          <a:off x="9067800" y="19821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117</xdr:row>
      <xdr:rowOff>104775</xdr:rowOff>
    </xdr:from>
    <xdr:ext cx="85725" cy="238125"/>
    <xdr:sp fLocksText="0">
      <xdr:nvSpPr>
        <xdr:cNvPr id="60" name="Text Box 96"/>
        <xdr:cNvSpPr txBox="1">
          <a:spLocks noChangeArrowheads="1"/>
        </xdr:cNvSpPr>
      </xdr:nvSpPr>
      <xdr:spPr>
        <a:xfrm>
          <a:off x="8991600" y="198882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118</xdr:row>
      <xdr:rowOff>104775</xdr:rowOff>
    </xdr:from>
    <xdr:ext cx="85725" cy="238125"/>
    <xdr:sp fLocksText="0">
      <xdr:nvSpPr>
        <xdr:cNvPr id="61" name="Text Box 97"/>
        <xdr:cNvSpPr txBox="1">
          <a:spLocks noChangeArrowheads="1"/>
        </xdr:cNvSpPr>
      </xdr:nvSpPr>
      <xdr:spPr>
        <a:xfrm>
          <a:off x="8991600" y="200787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118</xdr:row>
      <xdr:rowOff>104775</xdr:rowOff>
    </xdr:from>
    <xdr:ext cx="85725" cy="238125"/>
    <xdr:sp fLocksText="0">
      <xdr:nvSpPr>
        <xdr:cNvPr id="62" name="Text Box 98"/>
        <xdr:cNvSpPr txBox="1">
          <a:spLocks noChangeArrowheads="1"/>
        </xdr:cNvSpPr>
      </xdr:nvSpPr>
      <xdr:spPr>
        <a:xfrm>
          <a:off x="8991600" y="200787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118</xdr:row>
      <xdr:rowOff>38100</xdr:rowOff>
    </xdr:from>
    <xdr:ext cx="76200" cy="238125"/>
    <xdr:sp fLocksText="0">
      <xdr:nvSpPr>
        <xdr:cNvPr id="63" name="Text Box 99"/>
        <xdr:cNvSpPr txBox="1">
          <a:spLocks noChangeArrowheads="1"/>
        </xdr:cNvSpPr>
      </xdr:nvSpPr>
      <xdr:spPr>
        <a:xfrm>
          <a:off x="9067800" y="200120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118</xdr:row>
      <xdr:rowOff>104775</xdr:rowOff>
    </xdr:from>
    <xdr:ext cx="85725" cy="238125"/>
    <xdr:sp fLocksText="0">
      <xdr:nvSpPr>
        <xdr:cNvPr id="64" name="Text Box 100"/>
        <xdr:cNvSpPr txBox="1">
          <a:spLocks noChangeArrowheads="1"/>
        </xdr:cNvSpPr>
      </xdr:nvSpPr>
      <xdr:spPr>
        <a:xfrm>
          <a:off x="8991600" y="200787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119</xdr:row>
      <xdr:rowOff>104775</xdr:rowOff>
    </xdr:from>
    <xdr:ext cx="85725" cy="238125"/>
    <xdr:sp fLocksText="0">
      <xdr:nvSpPr>
        <xdr:cNvPr id="65" name="Text Box 101"/>
        <xdr:cNvSpPr txBox="1">
          <a:spLocks noChangeArrowheads="1"/>
        </xdr:cNvSpPr>
      </xdr:nvSpPr>
      <xdr:spPr>
        <a:xfrm>
          <a:off x="8991600" y="202692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119</xdr:row>
      <xdr:rowOff>104775</xdr:rowOff>
    </xdr:from>
    <xdr:ext cx="85725" cy="238125"/>
    <xdr:sp fLocksText="0">
      <xdr:nvSpPr>
        <xdr:cNvPr id="66" name="Text Box 102"/>
        <xdr:cNvSpPr txBox="1">
          <a:spLocks noChangeArrowheads="1"/>
        </xdr:cNvSpPr>
      </xdr:nvSpPr>
      <xdr:spPr>
        <a:xfrm>
          <a:off x="8991600" y="202692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119</xdr:row>
      <xdr:rowOff>38100</xdr:rowOff>
    </xdr:from>
    <xdr:ext cx="76200" cy="238125"/>
    <xdr:sp fLocksText="0">
      <xdr:nvSpPr>
        <xdr:cNvPr id="67" name="Text Box 103"/>
        <xdr:cNvSpPr txBox="1">
          <a:spLocks noChangeArrowheads="1"/>
        </xdr:cNvSpPr>
      </xdr:nvSpPr>
      <xdr:spPr>
        <a:xfrm>
          <a:off x="9067800" y="2020252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119</xdr:row>
      <xdr:rowOff>104775</xdr:rowOff>
    </xdr:from>
    <xdr:ext cx="85725" cy="238125"/>
    <xdr:sp fLocksText="0">
      <xdr:nvSpPr>
        <xdr:cNvPr id="68" name="Text Box 104"/>
        <xdr:cNvSpPr txBox="1">
          <a:spLocks noChangeArrowheads="1"/>
        </xdr:cNvSpPr>
      </xdr:nvSpPr>
      <xdr:spPr>
        <a:xfrm>
          <a:off x="8991600" y="20269200"/>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120</xdr:row>
      <xdr:rowOff>38100</xdr:rowOff>
    </xdr:from>
    <xdr:ext cx="85725" cy="238125"/>
    <xdr:sp fLocksText="0">
      <xdr:nvSpPr>
        <xdr:cNvPr id="69" name="Text Box 105"/>
        <xdr:cNvSpPr txBox="1">
          <a:spLocks noChangeArrowheads="1"/>
        </xdr:cNvSpPr>
      </xdr:nvSpPr>
      <xdr:spPr>
        <a:xfrm>
          <a:off x="8991600" y="203930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120</xdr:row>
      <xdr:rowOff>38100</xdr:rowOff>
    </xdr:from>
    <xdr:ext cx="85725" cy="238125"/>
    <xdr:sp fLocksText="0">
      <xdr:nvSpPr>
        <xdr:cNvPr id="70" name="Text Box 106"/>
        <xdr:cNvSpPr txBox="1">
          <a:spLocks noChangeArrowheads="1"/>
        </xdr:cNvSpPr>
      </xdr:nvSpPr>
      <xdr:spPr>
        <a:xfrm>
          <a:off x="8991600" y="203930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119</xdr:row>
      <xdr:rowOff>171450</xdr:rowOff>
    </xdr:from>
    <xdr:ext cx="76200" cy="228600"/>
    <xdr:sp fLocksText="0">
      <xdr:nvSpPr>
        <xdr:cNvPr id="71" name="Text Box 107"/>
        <xdr:cNvSpPr txBox="1">
          <a:spLocks noChangeArrowheads="1"/>
        </xdr:cNvSpPr>
      </xdr:nvSpPr>
      <xdr:spPr>
        <a:xfrm>
          <a:off x="9067800" y="20335875"/>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120</xdr:row>
      <xdr:rowOff>38100</xdr:rowOff>
    </xdr:from>
    <xdr:ext cx="85725" cy="238125"/>
    <xdr:sp fLocksText="0">
      <xdr:nvSpPr>
        <xdr:cNvPr id="72" name="Text Box 108"/>
        <xdr:cNvSpPr txBox="1">
          <a:spLocks noChangeArrowheads="1"/>
        </xdr:cNvSpPr>
      </xdr:nvSpPr>
      <xdr:spPr>
        <a:xfrm>
          <a:off x="8991600" y="203930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121</xdr:row>
      <xdr:rowOff>38100</xdr:rowOff>
    </xdr:from>
    <xdr:ext cx="85725" cy="238125"/>
    <xdr:sp fLocksText="0">
      <xdr:nvSpPr>
        <xdr:cNvPr id="73" name="Text Box 109"/>
        <xdr:cNvSpPr txBox="1">
          <a:spLocks noChangeArrowheads="1"/>
        </xdr:cNvSpPr>
      </xdr:nvSpPr>
      <xdr:spPr>
        <a:xfrm>
          <a:off x="8991600" y="205835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121</xdr:row>
      <xdr:rowOff>38100</xdr:rowOff>
    </xdr:from>
    <xdr:ext cx="85725" cy="238125"/>
    <xdr:sp fLocksText="0">
      <xdr:nvSpPr>
        <xdr:cNvPr id="74" name="Text Box 110"/>
        <xdr:cNvSpPr txBox="1">
          <a:spLocks noChangeArrowheads="1"/>
        </xdr:cNvSpPr>
      </xdr:nvSpPr>
      <xdr:spPr>
        <a:xfrm>
          <a:off x="8991600" y="205835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121</xdr:row>
      <xdr:rowOff>38100</xdr:rowOff>
    </xdr:from>
    <xdr:ext cx="85725" cy="238125"/>
    <xdr:sp fLocksText="0">
      <xdr:nvSpPr>
        <xdr:cNvPr id="75" name="Text Box 111"/>
        <xdr:cNvSpPr txBox="1">
          <a:spLocks noChangeArrowheads="1"/>
        </xdr:cNvSpPr>
      </xdr:nvSpPr>
      <xdr:spPr>
        <a:xfrm>
          <a:off x="8991600" y="205835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120</xdr:row>
      <xdr:rowOff>171450</xdr:rowOff>
    </xdr:from>
    <xdr:ext cx="76200" cy="228600"/>
    <xdr:sp fLocksText="0">
      <xdr:nvSpPr>
        <xdr:cNvPr id="76" name="Text Box 112"/>
        <xdr:cNvSpPr txBox="1">
          <a:spLocks noChangeArrowheads="1"/>
        </xdr:cNvSpPr>
      </xdr:nvSpPr>
      <xdr:spPr>
        <a:xfrm>
          <a:off x="9067800" y="20526375"/>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121</xdr:row>
      <xdr:rowOff>38100</xdr:rowOff>
    </xdr:from>
    <xdr:ext cx="85725" cy="238125"/>
    <xdr:sp fLocksText="0">
      <xdr:nvSpPr>
        <xdr:cNvPr id="77" name="Text Box 113"/>
        <xdr:cNvSpPr txBox="1">
          <a:spLocks noChangeArrowheads="1"/>
        </xdr:cNvSpPr>
      </xdr:nvSpPr>
      <xdr:spPr>
        <a:xfrm>
          <a:off x="8991600" y="205835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122</xdr:row>
      <xdr:rowOff>38100</xdr:rowOff>
    </xdr:from>
    <xdr:ext cx="85725" cy="238125"/>
    <xdr:sp fLocksText="0">
      <xdr:nvSpPr>
        <xdr:cNvPr id="78" name="Text Box 114"/>
        <xdr:cNvSpPr txBox="1">
          <a:spLocks noChangeArrowheads="1"/>
        </xdr:cNvSpPr>
      </xdr:nvSpPr>
      <xdr:spPr>
        <a:xfrm>
          <a:off x="8991600" y="207740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122</xdr:row>
      <xdr:rowOff>38100</xdr:rowOff>
    </xdr:from>
    <xdr:ext cx="85725" cy="238125"/>
    <xdr:sp fLocksText="0">
      <xdr:nvSpPr>
        <xdr:cNvPr id="79" name="Text Box 115"/>
        <xdr:cNvSpPr txBox="1">
          <a:spLocks noChangeArrowheads="1"/>
        </xdr:cNvSpPr>
      </xdr:nvSpPr>
      <xdr:spPr>
        <a:xfrm>
          <a:off x="8991600" y="207740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122</xdr:row>
      <xdr:rowOff>38100</xdr:rowOff>
    </xdr:from>
    <xdr:ext cx="85725" cy="238125"/>
    <xdr:sp fLocksText="0">
      <xdr:nvSpPr>
        <xdr:cNvPr id="80" name="Text Box 116"/>
        <xdr:cNvSpPr txBox="1">
          <a:spLocks noChangeArrowheads="1"/>
        </xdr:cNvSpPr>
      </xdr:nvSpPr>
      <xdr:spPr>
        <a:xfrm>
          <a:off x="8991600" y="207740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121</xdr:row>
      <xdr:rowOff>171450</xdr:rowOff>
    </xdr:from>
    <xdr:ext cx="76200" cy="228600"/>
    <xdr:sp fLocksText="0">
      <xdr:nvSpPr>
        <xdr:cNvPr id="81" name="Text Box 117"/>
        <xdr:cNvSpPr txBox="1">
          <a:spLocks noChangeArrowheads="1"/>
        </xdr:cNvSpPr>
      </xdr:nvSpPr>
      <xdr:spPr>
        <a:xfrm>
          <a:off x="9067800" y="20716875"/>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122</xdr:row>
      <xdr:rowOff>38100</xdr:rowOff>
    </xdr:from>
    <xdr:ext cx="85725" cy="238125"/>
    <xdr:sp fLocksText="0">
      <xdr:nvSpPr>
        <xdr:cNvPr id="82" name="Text Box 118"/>
        <xdr:cNvSpPr txBox="1">
          <a:spLocks noChangeArrowheads="1"/>
        </xdr:cNvSpPr>
      </xdr:nvSpPr>
      <xdr:spPr>
        <a:xfrm>
          <a:off x="8991600" y="207740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123</xdr:row>
      <xdr:rowOff>38100</xdr:rowOff>
    </xdr:from>
    <xdr:ext cx="85725" cy="238125"/>
    <xdr:sp fLocksText="0">
      <xdr:nvSpPr>
        <xdr:cNvPr id="83" name="Text Box 119"/>
        <xdr:cNvSpPr txBox="1">
          <a:spLocks noChangeArrowheads="1"/>
        </xdr:cNvSpPr>
      </xdr:nvSpPr>
      <xdr:spPr>
        <a:xfrm>
          <a:off x="8991600" y="209645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123</xdr:row>
      <xdr:rowOff>38100</xdr:rowOff>
    </xdr:from>
    <xdr:ext cx="85725" cy="238125"/>
    <xdr:sp fLocksText="0">
      <xdr:nvSpPr>
        <xdr:cNvPr id="84" name="Text Box 120"/>
        <xdr:cNvSpPr txBox="1">
          <a:spLocks noChangeArrowheads="1"/>
        </xdr:cNvSpPr>
      </xdr:nvSpPr>
      <xdr:spPr>
        <a:xfrm>
          <a:off x="8991600" y="209645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123</xdr:row>
      <xdr:rowOff>38100</xdr:rowOff>
    </xdr:from>
    <xdr:ext cx="85725" cy="238125"/>
    <xdr:sp fLocksText="0">
      <xdr:nvSpPr>
        <xdr:cNvPr id="85" name="Text Box 121"/>
        <xdr:cNvSpPr txBox="1">
          <a:spLocks noChangeArrowheads="1"/>
        </xdr:cNvSpPr>
      </xdr:nvSpPr>
      <xdr:spPr>
        <a:xfrm>
          <a:off x="8991600" y="209645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428625</xdr:colOff>
      <xdr:row>122</xdr:row>
      <xdr:rowOff>171450</xdr:rowOff>
    </xdr:from>
    <xdr:ext cx="76200" cy="228600"/>
    <xdr:sp fLocksText="0">
      <xdr:nvSpPr>
        <xdr:cNvPr id="86" name="Text Box 122"/>
        <xdr:cNvSpPr txBox="1">
          <a:spLocks noChangeArrowheads="1"/>
        </xdr:cNvSpPr>
      </xdr:nvSpPr>
      <xdr:spPr>
        <a:xfrm>
          <a:off x="9067800" y="20907375"/>
          <a:ext cx="76200"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123</xdr:row>
      <xdr:rowOff>38100</xdr:rowOff>
    </xdr:from>
    <xdr:ext cx="85725" cy="238125"/>
    <xdr:sp fLocksText="0">
      <xdr:nvSpPr>
        <xdr:cNvPr id="87" name="Text Box 123"/>
        <xdr:cNvSpPr txBox="1">
          <a:spLocks noChangeArrowheads="1"/>
        </xdr:cNvSpPr>
      </xdr:nvSpPr>
      <xdr:spPr>
        <a:xfrm>
          <a:off x="8991600" y="209645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23</xdr:col>
      <xdr:colOff>352425</xdr:colOff>
      <xdr:row>123</xdr:row>
      <xdr:rowOff>152400</xdr:rowOff>
    </xdr:from>
    <xdr:ext cx="85725" cy="238125"/>
    <xdr:sp fLocksText="0">
      <xdr:nvSpPr>
        <xdr:cNvPr id="88" name="Text Box 124"/>
        <xdr:cNvSpPr txBox="1">
          <a:spLocks noChangeArrowheads="1"/>
        </xdr:cNvSpPr>
      </xdr:nvSpPr>
      <xdr:spPr>
        <a:xfrm>
          <a:off x="8991600" y="21078825"/>
          <a:ext cx="85725"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81</xdr:row>
      <xdr:rowOff>57150</xdr:rowOff>
    </xdr:from>
    <xdr:to>
      <xdr:col>36</xdr:col>
      <xdr:colOff>0</xdr:colOff>
      <xdr:row>83</xdr:row>
      <xdr:rowOff>0</xdr:rowOff>
    </xdr:to>
    <xdr:sp>
      <xdr:nvSpPr>
        <xdr:cNvPr id="1" name="Text 23"/>
        <xdr:cNvSpPr txBox="1">
          <a:spLocks noChangeArrowheads="1"/>
        </xdr:cNvSpPr>
      </xdr:nvSpPr>
      <xdr:spPr>
        <a:xfrm>
          <a:off x="13944600" y="12620625"/>
          <a:ext cx="0" cy="123825"/>
        </a:xfrm>
        <a:prstGeom prst="rect">
          <a:avLst/>
        </a:prstGeom>
        <a:noFill/>
        <a:ln w="1" cmpd="sng">
          <a:noFill/>
        </a:ln>
      </xdr:spPr>
      <xdr:txBody>
        <a:bodyPr vertOverflow="clip" wrap="square" lIns="27432" tIns="22860" rIns="0" bIns="0"/>
        <a:p>
          <a:pPr algn="l">
            <a:defRPr/>
          </a:pPr>
          <a:r>
            <a:rPr lang="en-US" cap="none" sz="800" b="0" i="0" u="none" baseline="0">
              <a:solidFill>
                <a:srgbClr val="000000"/>
              </a:solidFill>
            </a:rPr>
            <a:t>²)</a:t>
          </a:r>
        </a:p>
      </xdr:txBody>
    </xdr:sp>
    <xdr:clientData/>
  </xdr:twoCellAnchor>
  <xdr:twoCellAnchor>
    <xdr:from>
      <xdr:col>36</xdr:col>
      <xdr:colOff>0</xdr:colOff>
      <xdr:row>71</xdr:row>
      <xdr:rowOff>85725</xdr:rowOff>
    </xdr:from>
    <xdr:to>
      <xdr:col>36</xdr:col>
      <xdr:colOff>0</xdr:colOff>
      <xdr:row>73</xdr:row>
      <xdr:rowOff>0</xdr:rowOff>
    </xdr:to>
    <xdr:sp fLocksText="0">
      <xdr:nvSpPr>
        <xdr:cNvPr id="2" name="Text 24"/>
        <xdr:cNvSpPr txBox="1">
          <a:spLocks noChangeArrowheads="1"/>
        </xdr:cNvSpPr>
      </xdr:nvSpPr>
      <xdr:spPr>
        <a:xfrm>
          <a:off x="13944600" y="11496675"/>
          <a:ext cx="0"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81</xdr:row>
      <xdr:rowOff>57150</xdr:rowOff>
    </xdr:from>
    <xdr:to>
      <xdr:col>36</xdr:col>
      <xdr:colOff>0</xdr:colOff>
      <xdr:row>83</xdr:row>
      <xdr:rowOff>0</xdr:rowOff>
    </xdr:to>
    <xdr:sp fLocksText="0">
      <xdr:nvSpPr>
        <xdr:cNvPr id="3" name="Text 25"/>
        <xdr:cNvSpPr txBox="1">
          <a:spLocks noChangeArrowheads="1"/>
        </xdr:cNvSpPr>
      </xdr:nvSpPr>
      <xdr:spPr>
        <a:xfrm>
          <a:off x="13944600" y="12620625"/>
          <a:ext cx="0" cy="1238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77</xdr:row>
      <xdr:rowOff>9525</xdr:rowOff>
    </xdr:from>
    <xdr:to>
      <xdr:col>36</xdr:col>
      <xdr:colOff>0</xdr:colOff>
      <xdr:row>79</xdr:row>
      <xdr:rowOff>0</xdr:rowOff>
    </xdr:to>
    <xdr:sp fLocksText="0">
      <xdr:nvSpPr>
        <xdr:cNvPr id="4" name="Text 26"/>
        <xdr:cNvSpPr txBox="1">
          <a:spLocks noChangeArrowheads="1"/>
        </xdr:cNvSpPr>
      </xdr:nvSpPr>
      <xdr:spPr>
        <a:xfrm>
          <a:off x="13944600" y="12192000"/>
          <a:ext cx="0" cy="1238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108</xdr:row>
      <xdr:rowOff>123825</xdr:rowOff>
    </xdr:from>
    <xdr:to>
      <xdr:col>36</xdr:col>
      <xdr:colOff>0</xdr:colOff>
      <xdr:row>110</xdr:row>
      <xdr:rowOff>9525</xdr:rowOff>
    </xdr:to>
    <xdr:sp>
      <xdr:nvSpPr>
        <xdr:cNvPr id="5" name="Text 23"/>
        <xdr:cNvSpPr txBox="1">
          <a:spLocks noChangeArrowheads="1"/>
        </xdr:cNvSpPr>
      </xdr:nvSpPr>
      <xdr:spPr>
        <a:xfrm>
          <a:off x="13944600" y="17221200"/>
          <a:ext cx="0" cy="266700"/>
        </a:xfrm>
        <a:prstGeom prst="rect">
          <a:avLst/>
        </a:prstGeom>
        <a:noFill/>
        <a:ln w="1" cmpd="sng">
          <a:noFill/>
        </a:ln>
      </xdr:spPr>
      <xdr:txBody>
        <a:bodyPr vertOverflow="clip" wrap="square" lIns="27432" tIns="22860" rIns="0" bIns="0"/>
        <a:p>
          <a:pPr algn="l">
            <a:defRPr/>
          </a:pPr>
          <a:r>
            <a:rPr lang="en-US" cap="none" sz="800" b="0" i="0" u="none" baseline="0">
              <a:solidFill>
                <a:srgbClr val="000000"/>
              </a:solidFill>
            </a:rPr>
            <a:t>²)</a:t>
          </a:r>
        </a:p>
      </xdr:txBody>
    </xdr:sp>
    <xdr:clientData/>
  </xdr:twoCellAnchor>
  <xdr:twoCellAnchor>
    <xdr:from>
      <xdr:col>36</xdr:col>
      <xdr:colOff>0</xdr:colOff>
      <xdr:row>100</xdr:row>
      <xdr:rowOff>114300</xdr:rowOff>
    </xdr:from>
    <xdr:to>
      <xdr:col>36</xdr:col>
      <xdr:colOff>0</xdr:colOff>
      <xdr:row>102</xdr:row>
      <xdr:rowOff>0</xdr:rowOff>
    </xdr:to>
    <xdr:sp fLocksText="0">
      <xdr:nvSpPr>
        <xdr:cNvPr id="6" name="Text 24"/>
        <xdr:cNvSpPr txBox="1">
          <a:spLocks noChangeArrowheads="1"/>
        </xdr:cNvSpPr>
      </xdr:nvSpPr>
      <xdr:spPr>
        <a:xfrm>
          <a:off x="13944600" y="15954375"/>
          <a:ext cx="0" cy="2667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108</xdr:row>
      <xdr:rowOff>123825</xdr:rowOff>
    </xdr:from>
    <xdr:to>
      <xdr:col>36</xdr:col>
      <xdr:colOff>0</xdr:colOff>
      <xdr:row>110</xdr:row>
      <xdr:rowOff>0</xdr:rowOff>
    </xdr:to>
    <xdr:sp fLocksText="0">
      <xdr:nvSpPr>
        <xdr:cNvPr id="7" name="Text 25"/>
        <xdr:cNvSpPr txBox="1">
          <a:spLocks noChangeArrowheads="1"/>
        </xdr:cNvSpPr>
      </xdr:nvSpPr>
      <xdr:spPr>
        <a:xfrm>
          <a:off x="13944600" y="17221200"/>
          <a:ext cx="0" cy="2571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106</xdr:row>
      <xdr:rowOff>57150</xdr:rowOff>
    </xdr:from>
    <xdr:to>
      <xdr:col>36</xdr:col>
      <xdr:colOff>0</xdr:colOff>
      <xdr:row>108</xdr:row>
      <xdr:rowOff>0</xdr:rowOff>
    </xdr:to>
    <xdr:sp fLocksText="0">
      <xdr:nvSpPr>
        <xdr:cNvPr id="8" name="Text 26"/>
        <xdr:cNvSpPr txBox="1">
          <a:spLocks noChangeArrowheads="1"/>
        </xdr:cNvSpPr>
      </xdr:nvSpPr>
      <xdr:spPr>
        <a:xfrm>
          <a:off x="13944600" y="16906875"/>
          <a:ext cx="0"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114</xdr:row>
      <xdr:rowOff>57150</xdr:rowOff>
    </xdr:from>
    <xdr:to>
      <xdr:col>36</xdr:col>
      <xdr:colOff>0</xdr:colOff>
      <xdr:row>116</xdr:row>
      <xdr:rowOff>0</xdr:rowOff>
    </xdr:to>
    <xdr:sp>
      <xdr:nvSpPr>
        <xdr:cNvPr id="9" name="Text 23"/>
        <xdr:cNvSpPr txBox="1">
          <a:spLocks noChangeArrowheads="1"/>
        </xdr:cNvSpPr>
      </xdr:nvSpPr>
      <xdr:spPr>
        <a:xfrm>
          <a:off x="13944600" y="18164175"/>
          <a:ext cx="0" cy="190500"/>
        </a:xfrm>
        <a:prstGeom prst="rect">
          <a:avLst/>
        </a:prstGeom>
        <a:noFill/>
        <a:ln w="1" cmpd="sng">
          <a:noFill/>
        </a:ln>
      </xdr:spPr>
      <xdr:txBody>
        <a:bodyPr vertOverflow="clip" wrap="square" lIns="27432" tIns="22860" rIns="0" bIns="0"/>
        <a:p>
          <a:pPr algn="l">
            <a:defRPr/>
          </a:pPr>
          <a:r>
            <a:rPr lang="en-US" cap="none" sz="800" b="0" i="0" u="none" baseline="0">
              <a:solidFill>
                <a:srgbClr val="000000"/>
              </a:solidFill>
            </a:rPr>
            <a:t>²)</a:t>
          </a:r>
        </a:p>
      </xdr:txBody>
    </xdr:sp>
    <xdr:clientData/>
  </xdr:twoCellAnchor>
  <xdr:twoCellAnchor>
    <xdr:from>
      <xdr:col>36</xdr:col>
      <xdr:colOff>0</xdr:colOff>
      <xdr:row>104</xdr:row>
      <xdr:rowOff>57150</xdr:rowOff>
    </xdr:from>
    <xdr:to>
      <xdr:col>36</xdr:col>
      <xdr:colOff>0</xdr:colOff>
      <xdr:row>106</xdr:row>
      <xdr:rowOff>0</xdr:rowOff>
    </xdr:to>
    <xdr:sp fLocksText="0">
      <xdr:nvSpPr>
        <xdr:cNvPr id="10" name="Text 24"/>
        <xdr:cNvSpPr txBox="1">
          <a:spLocks noChangeArrowheads="1"/>
        </xdr:cNvSpPr>
      </xdr:nvSpPr>
      <xdr:spPr>
        <a:xfrm>
          <a:off x="13944600" y="16659225"/>
          <a:ext cx="0"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114</xdr:row>
      <xdr:rowOff>57150</xdr:rowOff>
    </xdr:from>
    <xdr:to>
      <xdr:col>36</xdr:col>
      <xdr:colOff>0</xdr:colOff>
      <xdr:row>116</xdr:row>
      <xdr:rowOff>0</xdr:rowOff>
    </xdr:to>
    <xdr:sp fLocksText="0">
      <xdr:nvSpPr>
        <xdr:cNvPr id="11" name="Text 25"/>
        <xdr:cNvSpPr txBox="1">
          <a:spLocks noChangeArrowheads="1"/>
        </xdr:cNvSpPr>
      </xdr:nvSpPr>
      <xdr:spPr>
        <a:xfrm>
          <a:off x="13944600" y="18164175"/>
          <a:ext cx="0"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110</xdr:row>
      <xdr:rowOff>57150</xdr:rowOff>
    </xdr:from>
    <xdr:to>
      <xdr:col>36</xdr:col>
      <xdr:colOff>0</xdr:colOff>
      <xdr:row>112</xdr:row>
      <xdr:rowOff>0</xdr:rowOff>
    </xdr:to>
    <xdr:sp fLocksText="0">
      <xdr:nvSpPr>
        <xdr:cNvPr id="12" name="Text 26"/>
        <xdr:cNvSpPr txBox="1">
          <a:spLocks noChangeArrowheads="1"/>
        </xdr:cNvSpPr>
      </xdr:nvSpPr>
      <xdr:spPr>
        <a:xfrm>
          <a:off x="13944600" y="17535525"/>
          <a:ext cx="0"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16</xdr:row>
      <xdr:rowOff>85725</xdr:rowOff>
    </xdr:from>
    <xdr:to>
      <xdr:col>11</xdr:col>
      <xdr:colOff>533400</xdr:colOff>
      <xdr:row>18</xdr:row>
      <xdr:rowOff>0</xdr:rowOff>
    </xdr:to>
    <xdr:sp fLocksText="0">
      <xdr:nvSpPr>
        <xdr:cNvPr id="1" name="Text 24"/>
        <xdr:cNvSpPr txBox="1">
          <a:spLocks noChangeArrowheads="1"/>
        </xdr:cNvSpPr>
      </xdr:nvSpPr>
      <xdr:spPr>
        <a:xfrm>
          <a:off x="6096000" y="2838450"/>
          <a:ext cx="0"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533400</xdr:colOff>
      <xdr:row>26</xdr:row>
      <xdr:rowOff>95250</xdr:rowOff>
    </xdr:from>
    <xdr:to>
      <xdr:col>12</xdr:col>
      <xdr:colOff>0</xdr:colOff>
      <xdr:row>28</xdr:row>
      <xdr:rowOff>0</xdr:rowOff>
    </xdr:to>
    <xdr:sp fLocksText="0">
      <xdr:nvSpPr>
        <xdr:cNvPr id="2" name="Text 25"/>
        <xdr:cNvSpPr txBox="1">
          <a:spLocks noChangeArrowheads="1"/>
        </xdr:cNvSpPr>
      </xdr:nvSpPr>
      <xdr:spPr>
        <a:xfrm>
          <a:off x="6096000" y="4324350"/>
          <a:ext cx="0" cy="18097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533400</xdr:colOff>
      <xdr:row>22</xdr:row>
      <xdr:rowOff>76200</xdr:rowOff>
    </xdr:from>
    <xdr:to>
      <xdr:col>11</xdr:col>
      <xdr:colOff>533400</xdr:colOff>
      <xdr:row>24</xdr:row>
      <xdr:rowOff>0</xdr:rowOff>
    </xdr:to>
    <xdr:sp fLocksText="0">
      <xdr:nvSpPr>
        <xdr:cNvPr id="3" name="Text 26"/>
        <xdr:cNvSpPr txBox="1">
          <a:spLocks noChangeArrowheads="1"/>
        </xdr:cNvSpPr>
      </xdr:nvSpPr>
      <xdr:spPr>
        <a:xfrm>
          <a:off x="6096000" y="3705225"/>
          <a:ext cx="0"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476250</xdr:colOff>
      <xdr:row>54</xdr:row>
      <xdr:rowOff>95250</xdr:rowOff>
    </xdr:from>
    <xdr:to>
      <xdr:col>21</xdr:col>
      <xdr:colOff>0</xdr:colOff>
      <xdr:row>56</xdr:row>
      <xdr:rowOff>9525</xdr:rowOff>
    </xdr:to>
    <xdr:sp>
      <xdr:nvSpPr>
        <xdr:cNvPr id="4" name="Text 23"/>
        <xdr:cNvSpPr txBox="1">
          <a:spLocks noChangeArrowheads="1"/>
        </xdr:cNvSpPr>
      </xdr:nvSpPr>
      <xdr:spPr>
        <a:xfrm>
          <a:off x="9534525" y="8667750"/>
          <a:ext cx="0" cy="238125"/>
        </a:xfrm>
        <a:prstGeom prst="rect">
          <a:avLst/>
        </a:prstGeom>
        <a:noFill/>
        <a:ln w="1" cmpd="sng">
          <a:noFill/>
        </a:ln>
      </xdr:spPr>
      <xdr:txBody>
        <a:bodyPr vertOverflow="clip" wrap="square" lIns="27432" tIns="22860" rIns="0" bIns="0"/>
        <a:p>
          <a:pPr algn="l">
            <a:defRPr/>
          </a:pPr>
          <a:r>
            <a:rPr lang="en-US" cap="none" sz="800" b="0" i="0" u="none" baseline="0">
              <a:solidFill>
                <a:srgbClr val="000000"/>
              </a:solidFill>
            </a:rPr>
            <a:t>²)</a:t>
          </a:r>
        </a:p>
      </xdr:txBody>
    </xdr:sp>
    <xdr:clientData/>
  </xdr:twoCellAnchor>
  <xdr:twoCellAnchor>
    <xdr:from>
      <xdr:col>20</xdr:col>
      <xdr:colOff>476250</xdr:colOff>
      <xdr:row>46</xdr:row>
      <xdr:rowOff>85725</xdr:rowOff>
    </xdr:from>
    <xdr:to>
      <xdr:col>20</xdr:col>
      <xdr:colOff>476250</xdr:colOff>
      <xdr:row>48</xdr:row>
      <xdr:rowOff>0</xdr:rowOff>
    </xdr:to>
    <xdr:sp fLocksText="0">
      <xdr:nvSpPr>
        <xdr:cNvPr id="5" name="Text 24"/>
        <xdr:cNvSpPr txBox="1">
          <a:spLocks noChangeArrowheads="1"/>
        </xdr:cNvSpPr>
      </xdr:nvSpPr>
      <xdr:spPr>
        <a:xfrm>
          <a:off x="9534525" y="7458075"/>
          <a:ext cx="0" cy="2381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476250</xdr:colOff>
      <xdr:row>54</xdr:row>
      <xdr:rowOff>95250</xdr:rowOff>
    </xdr:from>
    <xdr:to>
      <xdr:col>21</xdr:col>
      <xdr:colOff>0</xdr:colOff>
      <xdr:row>56</xdr:row>
      <xdr:rowOff>0</xdr:rowOff>
    </xdr:to>
    <xdr:sp fLocksText="0">
      <xdr:nvSpPr>
        <xdr:cNvPr id="6" name="Text 25"/>
        <xdr:cNvSpPr txBox="1">
          <a:spLocks noChangeArrowheads="1"/>
        </xdr:cNvSpPr>
      </xdr:nvSpPr>
      <xdr:spPr>
        <a:xfrm>
          <a:off x="9534525" y="8667750"/>
          <a:ext cx="0" cy="2286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476250</xdr:colOff>
      <xdr:row>52</xdr:row>
      <xdr:rowOff>76200</xdr:rowOff>
    </xdr:from>
    <xdr:to>
      <xdr:col>20</xdr:col>
      <xdr:colOff>476250</xdr:colOff>
      <xdr:row>54</xdr:row>
      <xdr:rowOff>0</xdr:rowOff>
    </xdr:to>
    <xdr:sp fLocksText="0">
      <xdr:nvSpPr>
        <xdr:cNvPr id="7" name="Text 26"/>
        <xdr:cNvSpPr txBox="1">
          <a:spLocks noChangeArrowheads="1"/>
        </xdr:cNvSpPr>
      </xdr:nvSpPr>
      <xdr:spPr>
        <a:xfrm>
          <a:off x="9534525" y="8372475"/>
          <a:ext cx="0"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438150</xdr:colOff>
      <xdr:row>62</xdr:row>
      <xdr:rowOff>76200</xdr:rowOff>
    </xdr:from>
    <xdr:to>
      <xdr:col>26</xdr:col>
      <xdr:colOff>0</xdr:colOff>
      <xdr:row>64</xdr:row>
      <xdr:rowOff>0</xdr:rowOff>
    </xdr:to>
    <xdr:sp>
      <xdr:nvSpPr>
        <xdr:cNvPr id="8" name="Text 23"/>
        <xdr:cNvSpPr txBox="1">
          <a:spLocks noChangeArrowheads="1"/>
        </xdr:cNvSpPr>
      </xdr:nvSpPr>
      <xdr:spPr>
        <a:xfrm>
          <a:off x="11544300" y="9848850"/>
          <a:ext cx="0" cy="161925"/>
        </a:xfrm>
        <a:prstGeom prst="rect">
          <a:avLst/>
        </a:prstGeom>
        <a:noFill/>
        <a:ln w="1" cmpd="sng">
          <a:noFill/>
        </a:ln>
      </xdr:spPr>
      <xdr:txBody>
        <a:bodyPr vertOverflow="clip" wrap="square" lIns="27432" tIns="22860" rIns="0" bIns="0"/>
        <a:p>
          <a:pPr algn="l">
            <a:defRPr/>
          </a:pPr>
          <a:r>
            <a:rPr lang="en-US" cap="none" sz="800" b="0" i="0" u="none" baseline="0">
              <a:solidFill>
                <a:srgbClr val="000000"/>
              </a:solidFill>
            </a:rPr>
            <a:t>²)</a:t>
          </a:r>
        </a:p>
      </xdr:txBody>
    </xdr:sp>
    <xdr:clientData/>
  </xdr:twoCellAnchor>
  <xdr:twoCellAnchor>
    <xdr:from>
      <xdr:col>25</xdr:col>
      <xdr:colOff>438150</xdr:colOff>
      <xdr:row>50</xdr:row>
      <xdr:rowOff>85725</xdr:rowOff>
    </xdr:from>
    <xdr:to>
      <xdr:col>25</xdr:col>
      <xdr:colOff>438150</xdr:colOff>
      <xdr:row>52</xdr:row>
      <xdr:rowOff>0</xdr:rowOff>
    </xdr:to>
    <xdr:sp fLocksText="0">
      <xdr:nvSpPr>
        <xdr:cNvPr id="9" name="Text 24"/>
        <xdr:cNvSpPr txBox="1">
          <a:spLocks noChangeArrowheads="1"/>
        </xdr:cNvSpPr>
      </xdr:nvSpPr>
      <xdr:spPr>
        <a:xfrm>
          <a:off x="11544300" y="8105775"/>
          <a:ext cx="0" cy="190500"/>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438150</xdr:colOff>
      <xdr:row>62</xdr:row>
      <xdr:rowOff>76200</xdr:rowOff>
    </xdr:from>
    <xdr:to>
      <xdr:col>26</xdr:col>
      <xdr:colOff>0</xdr:colOff>
      <xdr:row>64</xdr:row>
      <xdr:rowOff>0</xdr:rowOff>
    </xdr:to>
    <xdr:sp fLocksText="0">
      <xdr:nvSpPr>
        <xdr:cNvPr id="10" name="Text 25"/>
        <xdr:cNvSpPr txBox="1">
          <a:spLocks noChangeArrowheads="1"/>
        </xdr:cNvSpPr>
      </xdr:nvSpPr>
      <xdr:spPr>
        <a:xfrm>
          <a:off x="11544300" y="9848850"/>
          <a:ext cx="0" cy="1619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438150</xdr:colOff>
      <xdr:row>56</xdr:row>
      <xdr:rowOff>76200</xdr:rowOff>
    </xdr:from>
    <xdr:to>
      <xdr:col>25</xdr:col>
      <xdr:colOff>438150</xdr:colOff>
      <xdr:row>58</xdr:row>
      <xdr:rowOff>0</xdr:rowOff>
    </xdr:to>
    <xdr:sp fLocksText="0">
      <xdr:nvSpPr>
        <xdr:cNvPr id="11" name="Text 26"/>
        <xdr:cNvSpPr txBox="1">
          <a:spLocks noChangeArrowheads="1"/>
        </xdr:cNvSpPr>
      </xdr:nvSpPr>
      <xdr:spPr>
        <a:xfrm>
          <a:off x="11544300" y="8972550"/>
          <a:ext cx="0" cy="200025"/>
        </a:xfrm>
        <a:prstGeom prst="rect">
          <a:avLst/>
        </a:prstGeom>
        <a:noFill/>
        <a:ln w="1"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45</xdr:row>
      <xdr:rowOff>0</xdr:rowOff>
    </xdr:from>
    <xdr:to>
      <xdr:col>16</xdr:col>
      <xdr:colOff>0</xdr:colOff>
      <xdr:row>48</xdr:row>
      <xdr:rowOff>0</xdr:rowOff>
    </xdr:to>
    <xdr:sp>
      <xdr:nvSpPr>
        <xdr:cNvPr id="1" name="Text 20"/>
        <xdr:cNvSpPr txBox="1">
          <a:spLocks noChangeArrowheads="1"/>
        </xdr:cNvSpPr>
      </xdr:nvSpPr>
      <xdr:spPr>
        <a:xfrm>
          <a:off x="6896100" y="6867525"/>
          <a:ext cx="0" cy="523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Kurse</a:t>
          </a:r>
        </a:p>
      </xdr:txBody>
    </xdr:sp>
    <xdr:clientData/>
  </xdr:twoCellAnchor>
  <xdr:twoCellAnchor>
    <xdr:from>
      <xdr:col>16</xdr:col>
      <xdr:colOff>0</xdr:colOff>
      <xdr:row>45</xdr:row>
      <xdr:rowOff>0</xdr:rowOff>
    </xdr:from>
    <xdr:to>
      <xdr:col>16</xdr:col>
      <xdr:colOff>0</xdr:colOff>
      <xdr:row>46</xdr:row>
      <xdr:rowOff>76200</xdr:rowOff>
    </xdr:to>
    <xdr:sp>
      <xdr:nvSpPr>
        <xdr:cNvPr id="2" name="Text 24"/>
        <xdr:cNvSpPr txBox="1">
          <a:spLocks noChangeArrowheads="1"/>
        </xdr:cNvSpPr>
      </xdr:nvSpPr>
      <xdr:spPr>
        <a:xfrm>
          <a:off x="6896100" y="6867525"/>
          <a:ext cx="0" cy="2000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______</a:t>
          </a:r>
        </a:p>
      </xdr:txBody>
    </xdr:sp>
    <xdr:clientData/>
  </xdr:twoCellAnchor>
  <xdr:twoCellAnchor>
    <xdr:from>
      <xdr:col>16</xdr:col>
      <xdr:colOff>0</xdr:colOff>
      <xdr:row>45</xdr:row>
      <xdr:rowOff>123825</xdr:rowOff>
    </xdr:from>
    <xdr:to>
      <xdr:col>16</xdr:col>
      <xdr:colOff>0</xdr:colOff>
      <xdr:row>47</xdr:row>
      <xdr:rowOff>123825</xdr:rowOff>
    </xdr:to>
    <xdr:sp>
      <xdr:nvSpPr>
        <xdr:cNvPr id="3" name="Text 25"/>
        <xdr:cNvSpPr txBox="1">
          <a:spLocks noChangeArrowheads="1"/>
        </xdr:cNvSpPr>
      </xdr:nvSpPr>
      <xdr:spPr>
        <a:xfrm>
          <a:off x="6896100" y="6991350"/>
          <a:ext cx="0" cy="2571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______</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64\Berichte%202000_2001\Reas_00_01\REAS%20Bericht%20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rwort Neuzugang 7_Jgst"/>
      <sheetName val="TAB_1"/>
      <sheetName val="TAB2_3"/>
      <sheetName val="TAB4_5"/>
      <sheetName val="TAB6_8"/>
      <sheetName val="TAB_9"/>
      <sheetName val="TAB10_13"/>
      <sheetName val="TAB14_17"/>
      <sheetName val="TAB18_19"/>
      <sheetName val="TAB20_21"/>
      <sheetName val="TAB22_23"/>
      <sheetName val="TAB24_27"/>
      <sheetName val="TAB28"/>
      <sheetName val="TAB29"/>
      <sheetName val="TAB30"/>
      <sheetName val="TAB31_33"/>
      <sheetName val="TAB34"/>
      <sheetName val="TAB35"/>
      <sheetName val="Realschulen"/>
      <sheetName val="TAB36_39"/>
      <sheetName val="TAB40_42"/>
      <sheetName val="Tab43_44"/>
      <sheetName val="TAB45_48"/>
      <sheetName val="TAB49_52"/>
      <sheetName val="TAB53_5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5.xml" /><Relationship Id="rId3"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8"/>
  <sheetViews>
    <sheetView tabSelected="1" zoomScaleSheetLayoutView="100" zoomScalePageLayoutView="0" workbookViewId="0" topLeftCell="A1">
      <selection activeCell="M41" sqref="M41"/>
    </sheetView>
  </sheetViews>
  <sheetFormatPr defaultColWidth="11.421875" defaultRowHeight="15"/>
  <cols>
    <col min="1" max="1" width="9.00390625" style="29" customWidth="1"/>
    <col min="2" max="2" width="0.85546875" style="29" customWidth="1"/>
    <col min="3" max="3" width="7.57421875" style="29" customWidth="1"/>
    <col min="4" max="4" width="8.421875" style="29" customWidth="1"/>
    <col min="5" max="5" width="9.28125" style="29" customWidth="1"/>
    <col min="6" max="8" width="8.421875" style="29" customWidth="1"/>
    <col min="9" max="9" width="10.140625" style="29" customWidth="1"/>
    <col min="10" max="10" width="1.28515625" style="29" customWidth="1"/>
    <col min="11" max="11" width="9.421875" style="29" customWidth="1"/>
    <col min="12" max="12" width="11.421875" style="29" customWidth="1"/>
    <col min="13" max="13" width="8.00390625" style="29" customWidth="1"/>
    <col min="14" max="14" width="0.71875" style="29" customWidth="1"/>
    <col min="15" max="16384" width="11.421875" style="29" customWidth="1"/>
  </cols>
  <sheetData>
    <row r="1" spans="1:13" s="2" customFormat="1" ht="11.25">
      <c r="A1" s="1"/>
      <c r="L1" s="3"/>
      <c r="M1" s="4"/>
    </row>
    <row r="2" spans="1:13" s="2" customFormat="1" ht="14.25" customHeight="1">
      <c r="A2" s="1020" t="s">
        <v>0</v>
      </c>
      <c r="B2" s="1021"/>
      <c r="C2" s="1021"/>
      <c r="D2" s="1021"/>
      <c r="E2" s="1021"/>
      <c r="F2" s="1021"/>
      <c r="G2" s="1021"/>
      <c r="H2" s="1021"/>
      <c r="I2" s="1021"/>
      <c r="J2" s="1021"/>
      <c r="K2" s="1021"/>
      <c r="L2" s="1021"/>
      <c r="M2" s="1021"/>
    </row>
    <row r="3" s="2" customFormat="1" ht="7.5" customHeight="1"/>
    <row r="4" spans="1:13" s="2" customFormat="1" ht="12" customHeight="1">
      <c r="A4" s="1012" t="s">
        <v>1</v>
      </c>
      <c r="B4" s="1022"/>
      <c r="C4" s="1015" t="s">
        <v>2</v>
      </c>
      <c r="D4" s="1015" t="s">
        <v>3</v>
      </c>
      <c r="E4" s="1026" t="s">
        <v>4</v>
      </c>
      <c r="F4" s="1022"/>
      <c r="G4" s="1002" t="s">
        <v>5</v>
      </c>
      <c r="H4" s="1002" t="s">
        <v>6</v>
      </c>
      <c r="I4" s="1005" t="s">
        <v>7</v>
      </c>
      <c r="J4" s="1006"/>
      <c r="K4" s="1011" t="s">
        <v>8</v>
      </c>
      <c r="L4" s="1012"/>
      <c r="M4" s="1012"/>
    </row>
    <row r="5" spans="1:13" s="2" customFormat="1" ht="12" customHeight="1">
      <c r="A5" s="1023"/>
      <c r="B5" s="1024"/>
      <c r="C5" s="1003"/>
      <c r="D5" s="1003"/>
      <c r="E5" s="1013"/>
      <c r="F5" s="1025"/>
      <c r="G5" s="1003"/>
      <c r="H5" s="1003"/>
      <c r="I5" s="1007"/>
      <c r="J5" s="1008"/>
      <c r="K5" s="1013"/>
      <c r="L5" s="1014"/>
      <c r="M5" s="1014"/>
    </row>
    <row r="6" spans="1:13" s="2" customFormat="1" ht="12" customHeight="1">
      <c r="A6" s="1023"/>
      <c r="B6" s="1024"/>
      <c r="C6" s="1003"/>
      <c r="D6" s="1003"/>
      <c r="E6" s="1015" t="s">
        <v>9</v>
      </c>
      <c r="F6" s="1015" t="s">
        <v>10</v>
      </c>
      <c r="G6" s="1003"/>
      <c r="H6" s="1003"/>
      <c r="I6" s="1007"/>
      <c r="J6" s="1008"/>
      <c r="K6" s="1015" t="s">
        <v>9</v>
      </c>
      <c r="L6" s="1016" t="s">
        <v>11</v>
      </c>
      <c r="M6" s="1017"/>
    </row>
    <row r="7" spans="1:13" s="2" customFormat="1" ht="12" customHeight="1">
      <c r="A7" s="1014"/>
      <c r="B7" s="1025"/>
      <c r="C7" s="1004"/>
      <c r="D7" s="1004"/>
      <c r="E7" s="1004"/>
      <c r="F7" s="1004"/>
      <c r="G7" s="1004"/>
      <c r="H7" s="1004"/>
      <c r="I7" s="1009"/>
      <c r="J7" s="1010"/>
      <c r="K7" s="1004"/>
      <c r="L7" s="7" t="s">
        <v>12</v>
      </c>
      <c r="M7" s="987" t="s">
        <v>13</v>
      </c>
    </row>
    <row r="8" spans="1:13" s="2" customFormat="1" ht="4.5" customHeight="1">
      <c r="A8" s="10"/>
      <c r="B8" s="10"/>
      <c r="C8" s="10"/>
      <c r="D8" s="10"/>
      <c r="E8" s="10"/>
      <c r="F8" s="10"/>
      <c r="G8" s="10"/>
      <c r="H8" s="10"/>
      <c r="I8" s="10"/>
      <c r="J8" s="10"/>
      <c r="K8" s="10"/>
      <c r="L8" s="10"/>
      <c r="M8" s="10"/>
    </row>
    <row r="9" spans="1:13" s="2" customFormat="1" ht="21.75" customHeight="1">
      <c r="A9" s="11" t="s">
        <v>14</v>
      </c>
      <c r="B9" s="12"/>
      <c r="C9" s="12"/>
      <c r="D9" s="13"/>
      <c r="E9" s="12"/>
      <c r="F9" s="12"/>
      <c r="G9" s="12"/>
      <c r="H9" s="12"/>
      <c r="I9" s="12"/>
      <c r="J9" s="12"/>
      <c r="K9" s="12"/>
      <c r="L9" s="12"/>
      <c r="M9" s="12"/>
    </row>
    <row r="10" spans="1:13" s="2" customFormat="1" ht="4.5" customHeight="1">
      <c r="A10" s="14"/>
      <c r="B10" s="12"/>
      <c r="C10" s="12"/>
      <c r="D10" s="13"/>
      <c r="E10" s="12"/>
      <c r="F10" s="12"/>
      <c r="G10" s="12"/>
      <c r="H10" s="12"/>
      <c r="I10" s="12"/>
      <c r="J10" s="12"/>
      <c r="K10" s="12"/>
      <c r="L10" s="12"/>
      <c r="M10" s="12"/>
    </row>
    <row r="11" spans="1:13" s="2" customFormat="1" ht="10.5" customHeight="1">
      <c r="A11" s="15" t="s">
        <v>15</v>
      </c>
      <c r="C11" s="16">
        <v>2813</v>
      </c>
      <c r="D11" s="16">
        <v>32266</v>
      </c>
      <c r="E11" s="16">
        <v>750320</v>
      </c>
      <c r="F11" s="16">
        <v>359777</v>
      </c>
      <c r="G11" s="17">
        <f>E11/D11</f>
        <v>23.254199466931134</v>
      </c>
      <c r="H11" s="16">
        <v>114117</v>
      </c>
      <c r="I11" s="18">
        <v>47709</v>
      </c>
      <c r="J11" s="3"/>
      <c r="K11" s="16">
        <v>44902</v>
      </c>
      <c r="L11" s="16">
        <v>27547</v>
      </c>
      <c r="M11" s="17">
        <f>L11/K11*100</f>
        <v>61.34916039374638</v>
      </c>
    </row>
    <row r="12" spans="1:13" s="2" customFormat="1" ht="10.5" customHeight="1">
      <c r="A12" s="15" t="s">
        <v>16</v>
      </c>
      <c r="C12" s="16">
        <v>2821</v>
      </c>
      <c r="D12" s="19">
        <v>32246</v>
      </c>
      <c r="E12" s="16">
        <v>759147</v>
      </c>
      <c r="F12" s="16">
        <v>364349</v>
      </c>
      <c r="G12" s="17">
        <f>E12/D12</f>
        <v>23.542361843329406</v>
      </c>
      <c r="H12" s="16">
        <v>115380</v>
      </c>
      <c r="I12" s="18">
        <v>47553</v>
      </c>
      <c r="J12" s="3"/>
      <c r="K12" s="16">
        <v>44905</v>
      </c>
      <c r="L12" s="16">
        <v>27776</v>
      </c>
      <c r="M12" s="17">
        <f>L12/K12*100</f>
        <v>61.85502727981294</v>
      </c>
    </row>
    <row r="13" spans="1:13" s="2" customFormat="1" ht="10.5" customHeight="1">
      <c r="A13" s="15" t="s">
        <v>17</v>
      </c>
      <c r="C13" s="16">
        <v>2824</v>
      </c>
      <c r="D13" s="16">
        <v>32384</v>
      </c>
      <c r="E13" s="16">
        <v>772293</v>
      </c>
      <c r="F13" s="16">
        <v>370605</v>
      </c>
      <c r="G13" s="17">
        <f aca="true" t="shared" si="0" ref="G13:G25">E13/D13</f>
        <v>23.847980484189723</v>
      </c>
      <c r="H13" s="16">
        <v>118219</v>
      </c>
      <c r="I13" s="18">
        <v>47816</v>
      </c>
      <c r="J13" s="3"/>
      <c r="K13" s="16">
        <v>44791</v>
      </c>
      <c r="L13" s="16">
        <v>27947</v>
      </c>
      <c r="M13" s="17">
        <f aca="true" t="shared" si="1" ref="M13:M18">L13/K13*100</f>
        <v>62.39423098390302</v>
      </c>
    </row>
    <row r="14" spans="1:13" s="2" customFormat="1" ht="10.5" customHeight="1">
      <c r="A14" s="15" t="s">
        <v>18</v>
      </c>
      <c r="C14" s="16">
        <v>2835</v>
      </c>
      <c r="D14" s="16">
        <v>32819</v>
      </c>
      <c r="E14" s="16">
        <v>789816</v>
      </c>
      <c r="F14" s="16">
        <v>378392</v>
      </c>
      <c r="G14" s="17">
        <f t="shared" si="0"/>
        <v>24.065815533684756</v>
      </c>
      <c r="H14" s="16">
        <v>124905</v>
      </c>
      <c r="I14" s="18">
        <v>48882</v>
      </c>
      <c r="J14" s="3"/>
      <c r="K14" s="16">
        <v>45175</v>
      </c>
      <c r="L14" s="16">
        <v>28544</v>
      </c>
      <c r="M14" s="17">
        <f t="shared" si="1"/>
        <v>63.18539014941893</v>
      </c>
    </row>
    <row r="15" spans="1:13" s="2" customFormat="1" ht="10.5" customHeight="1">
      <c r="A15" s="20" t="s">
        <v>19</v>
      </c>
      <c r="B15" s="21"/>
      <c r="C15" s="22">
        <v>2833</v>
      </c>
      <c r="D15" s="22">
        <v>33571</v>
      </c>
      <c r="E15" s="22">
        <v>810066</v>
      </c>
      <c r="F15" s="22">
        <v>388098</v>
      </c>
      <c r="G15" s="23">
        <f t="shared" si="0"/>
        <v>24.12993357362009</v>
      </c>
      <c r="H15" s="22">
        <v>129554</v>
      </c>
      <c r="I15" s="24">
        <v>50676</v>
      </c>
      <c r="J15" s="25"/>
      <c r="K15" s="22">
        <v>45671</v>
      </c>
      <c r="L15" s="22">
        <v>29185</v>
      </c>
      <c r="M15" s="23">
        <f t="shared" si="1"/>
        <v>63.90269536467342</v>
      </c>
    </row>
    <row r="16" spans="1:13" s="2" customFormat="1" ht="10.5" customHeight="1">
      <c r="A16" s="20" t="s">
        <v>20</v>
      </c>
      <c r="B16" s="21"/>
      <c r="C16" s="22">
        <v>2841</v>
      </c>
      <c r="D16" s="22">
        <v>34211</v>
      </c>
      <c r="E16" s="22">
        <v>829448</v>
      </c>
      <c r="F16" s="22">
        <v>396587</v>
      </c>
      <c r="G16" s="23">
        <f t="shared" si="0"/>
        <v>24.24506737599018</v>
      </c>
      <c r="H16" s="22">
        <v>131303</v>
      </c>
      <c r="I16" s="18">
        <v>53953</v>
      </c>
      <c r="J16" s="3"/>
      <c r="K16" s="22">
        <v>46660</v>
      </c>
      <c r="L16" s="22">
        <v>30263</v>
      </c>
      <c r="M16" s="23">
        <f t="shared" si="1"/>
        <v>64.8585512216031</v>
      </c>
    </row>
    <row r="17" spans="1:14" ht="10.5" customHeight="1">
      <c r="A17" s="20" t="s">
        <v>21</v>
      </c>
      <c r="B17" s="21"/>
      <c r="C17" s="26">
        <v>2841</v>
      </c>
      <c r="D17" s="26">
        <v>34685</v>
      </c>
      <c r="E17" s="26">
        <v>846365</v>
      </c>
      <c r="F17" s="26">
        <v>405318</v>
      </c>
      <c r="G17" s="27">
        <f t="shared" si="0"/>
        <v>24.40147037624333</v>
      </c>
      <c r="H17" s="21">
        <v>133407</v>
      </c>
      <c r="I17" s="18">
        <v>54291</v>
      </c>
      <c r="J17" s="28"/>
      <c r="K17" s="21">
        <v>47407</v>
      </c>
      <c r="L17" s="22">
        <v>31069</v>
      </c>
      <c r="M17" s="23">
        <f t="shared" si="1"/>
        <v>65.5367350813171</v>
      </c>
      <c r="N17" s="2"/>
    </row>
    <row r="18" spans="1:14" ht="10.5" customHeight="1">
      <c r="A18" s="868" t="s">
        <v>22</v>
      </c>
      <c r="B18" s="21"/>
      <c r="C18" s="31">
        <v>2844</v>
      </c>
      <c r="D18" s="26">
        <v>35293</v>
      </c>
      <c r="E18" s="26">
        <v>858884</v>
      </c>
      <c r="F18" s="26">
        <v>411337</v>
      </c>
      <c r="G18" s="32">
        <f t="shared" si="0"/>
        <v>24.335817300881196</v>
      </c>
      <c r="H18" s="26">
        <v>137152</v>
      </c>
      <c r="I18" s="24">
        <v>54059</v>
      </c>
      <c r="J18" s="33"/>
      <c r="K18" s="26">
        <v>47306</v>
      </c>
      <c r="L18" s="26">
        <v>31132</v>
      </c>
      <c r="M18" s="23">
        <f t="shared" si="1"/>
        <v>65.80983384771488</v>
      </c>
      <c r="N18" s="2"/>
    </row>
    <row r="19" spans="1:13" s="21" customFormat="1" ht="10.5" customHeight="1">
      <c r="A19" s="868" t="s">
        <v>23</v>
      </c>
      <c r="B19" s="34"/>
      <c r="C19" s="35">
        <v>2852</v>
      </c>
      <c r="D19" s="36">
        <v>35814</v>
      </c>
      <c r="E19" s="36">
        <v>858993</v>
      </c>
      <c r="F19" s="36">
        <v>411390</v>
      </c>
      <c r="G19" s="37">
        <f t="shared" si="0"/>
        <v>23.98483833137879</v>
      </c>
      <c r="H19" s="36">
        <v>133008</v>
      </c>
      <c r="I19" s="38">
        <v>52464</v>
      </c>
      <c r="J19" s="39"/>
      <c r="K19" s="36">
        <v>47586</v>
      </c>
      <c r="L19" s="36">
        <v>31633</v>
      </c>
      <c r="M19" s="40">
        <f>L19/K19*100</f>
        <v>66.47543395116212</v>
      </c>
    </row>
    <row r="20" spans="1:13" s="21" customFormat="1" ht="10.5" customHeight="1">
      <c r="A20" s="868" t="s">
        <v>24</v>
      </c>
      <c r="B20" s="34"/>
      <c r="C20" s="41">
        <v>2859</v>
      </c>
      <c r="D20" s="41">
        <v>36147</v>
      </c>
      <c r="E20" s="41">
        <v>861374</v>
      </c>
      <c r="F20" s="41">
        <v>412465</v>
      </c>
      <c r="G20" s="37">
        <f t="shared" si="0"/>
        <v>23.829750740033752</v>
      </c>
      <c r="H20" s="35">
        <v>130222</v>
      </c>
      <c r="I20" s="38">
        <v>50987</v>
      </c>
      <c r="J20" s="42"/>
      <c r="K20" s="41">
        <v>47894</v>
      </c>
      <c r="L20" s="41">
        <v>32123</v>
      </c>
      <c r="M20" s="40">
        <f>L20/K20*100</f>
        <v>67.07103186202865</v>
      </c>
    </row>
    <row r="21" spans="1:13" s="21" customFormat="1" ht="10.5" customHeight="1">
      <c r="A21" s="868" t="s">
        <v>25</v>
      </c>
      <c r="B21" s="34"/>
      <c r="C21" s="41">
        <v>2858</v>
      </c>
      <c r="D21" s="41">
        <v>36258</v>
      </c>
      <c r="E21" s="41">
        <v>858128</v>
      </c>
      <c r="F21" s="41">
        <v>409602</v>
      </c>
      <c r="G21" s="37">
        <f t="shared" si="0"/>
        <v>23.66727342931215</v>
      </c>
      <c r="H21" s="35">
        <v>127391</v>
      </c>
      <c r="I21" s="38">
        <v>52758</v>
      </c>
      <c r="J21" s="43" t="s">
        <v>26</v>
      </c>
      <c r="K21" s="41">
        <v>48088</v>
      </c>
      <c r="L21" s="41">
        <v>32532</v>
      </c>
      <c r="M21" s="40">
        <f>L21/K21*100</f>
        <v>67.65097321577109</v>
      </c>
    </row>
    <row r="22" spans="1:13" s="45" customFormat="1" ht="10.5" customHeight="1">
      <c r="A22" s="868" t="s">
        <v>27</v>
      </c>
      <c r="B22" s="34"/>
      <c r="C22" s="41">
        <v>2862</v>
      </c>
      <c r="D22" s="41">
        <v>36046</v>
      </c>
      <c r="E22" s="41">
        <v>846372</v>
      </c>
      <c r="F22" s="41">
        <v>403595</v>
      </c>
      <c r="G22" s="37">
        <f t="shared" si="0"/>
        <v>23.48033068856461</v>
      </c>
      <c r="H22" s="35">
        <v>124438</v>
      </c>
      <c r="I22" s="38">
        <v>54379</v>
      </c>
      <c r="J22" s="44"/>
      <c r="K22" s="41">
        <v>48130</v>
      </c>
      <c r="L22" s="41">
        <v>33019</v>
      </c>
      <c r="M22" s="40">
        <f>L22/K22*100</f>
        <v>68.60378142530647</v>
      </c>
    </row>
    <row r="23" spans="1:13" s="45" customFormat="1" ht="10.5" customHeight="1">
      <c r="A23" s="46" t="s">
        <v>28</v>
      </c>
      <c r="B23" s="34"/>
      <c r="C23" s="41">
        <v>2865</v>
      </c>
      <c r="D23" s="41">
        <v>35729</v>
      </c>
      <c r="E23" s="41">
        <v>831537</v>
      </c>
      <c r="F23" s="41">
        <v>395900</v>
      </c>
      <c r="G23" s="40">
        <f t="shared" si="0"/>
        <v>23.273447339696045</v>
      </c>
      <c r="H23" s="35">
        <v>124540</v>
      </c>
      <c r="I23" s="38">
        <v>55799</v>
      </c>
      <c r="J23" s="44"/>
      <c r="K23" s="41">
        <v>47922</v>
      </c>
      <c r="L23" s="41">
        <v>33344</v>
      </c>
      <c r="M23" s="40">
        <f>L23/K23*100</f>
        <v>69.5797337339844</v>
      </c>
    </row>
    <row r="24" spans="1:13" s="34" customFormat="1" ht="10.5" customHeight="1">
      <c r="A24" s="46" t="s">
        <v>29</v>
      </c>
      <c r="C24" s="41">
        <v>2870</v>
      </c>
      <c r="D24" s="41">
        <v>35780</v>
      </c>
      <c r="E24" s="41">
        <v>820363</v>
      </c>
      <c r="F24" s="41">
        <v>390799</v>
      </c>
      <c r="G24" s="40">
        <f t="shared" si="0"/>
        <v>22.927976523197316</v>
      </c>
      <c r="H24" s="35">
        <v>128902</v>
      </c>
      <c r="I24" s="38" t="s">
        <v>30</v>
      </c>
      <c r="J24" s="44"/>
      <c r="K24" s="41">
        <v>48614</v>
      </c>
      <c r="L24" s="41">
        <v>34074</v>
      </c>
      <c r="M24" s="40">
        <v>70.09092031102152</v>
      </c>
    </row>
    <row r="25" spans="1:13" s="34" customFormat="1" ht="10.5" customHeight="1">
      <c r="A25" s="46" t="s">
        <v>31</v>
      </c>
      <c r="C25" s="41">
        <v>2874</v>
      </c>
      <c r="D25" s="41">
        <v>35681</v>
      </c>
      <c r="E25" s="41">
        <v>804898</v>
      </c>
      <c r="F25" s="41">
        <v>383435</v>
      </c>
      <c r="G25" s="40">
        <f t="shared" si="0"/>
        <v>22.558168212774305</v>
      </c>
      <c r="H25" s="35">
        <v>125787</v>
      </c>
      <c r="I25" s="47">
        <v>57869</v>
      </c>
      <c r="J25" s="44"/>
      <c r="K25" s="41">
        <v>47616</v>
      </c>
      <c r="L25" s="41">
        <v>33701</v>
      </c>
      <c r="M25" s="40">
        <f>L25/K25*100</f>
        <v>70.77662970430107</v>
      </c>
    </row>
    <row r="26" spans="1:13" s="34" customFormat="1" ht="10.5" customHeight="1">
      <c r="A26" s="46" t="s">
        <v>32</v>
      </c>
      <c r="C26" s="41">
        <v>2870</v>
      </c>
      <c r="D26" s="41">
        <v>34998</v>
      </c>
      <c r="E26" s="41">
        <v>789950</v>
      </c>
      <c r="F26" s="41">
        <v>376553</v>
      </c>
      <c r="G26" s="40">
        <f>E26/D26</f>
        <v>22.571289787987887</v>
      </c>
      <c r="H26" s="35">
        <v>124417</v>
      </c>
      <c r="I26" s="47">
        <v>58105</v>
      </c>
      <c r="J26" s="44"/>
      <c r="K26" s="41">
        <v>46896</v>
      </c>
      <c r="L26" s="41">
        <v>33606</v>
      </c>
      <c r="M26" s="40">
        <f>L26/K26*100</f>
        <v>71.66069600818832</v>
      </c>
    </row>
    <row r="27" spans="1:13" s="34" customFormat="1" ht="10.5" customHeight="1">
      <c r="A27" s="48" t="s">
        <v>33</v>
      </c>
      <c r="B27" s="49"/>
      <c r="C27" s="35">
        <v>2866</v>
      </c>
      <c r="D27" s="35">
        <v>34273</v>
      </c>
      <c r="E27" s="35">
        <v>771414</v>
      </c>
      <c r="F27" s="35">
        <v>368406</v>
      </c>
      <c r="G27" s="40">
        <f>E27/D27</f>
        <v>22.507921687625828</v>
      </c>
      <c r="H27" s="41">
        <v>122759</v>
      </c>
      <c r="I27" s="50">
        <v>56510</v>
      </c>
      <c r="J27" s="49"/>
      <c r="K27" s="35">
        <v>46496</v>
      </c>
      <c r="L27" s="41">
        <v>33875</v>
      </c>
      <c r="M27" s="40">
        <f>L27/K27*100</f>
        <v>72.85572952512044</v>
      </c>
    </row>
    <row r="28" spans="1:13" s="34" customFormat="1" ht="10.5" customHeight="1">
      <c r="A28" s="48" t="s">
        <v>34</v>
      </c>
      <c r="B28" s="49"/>
      <c r="C28" s="41">
        <v>2866</v>
      </c>
      <c r="D28" s="41">
        <v>33369</v>
      </c>
      <c r="E28" s="41">
        <v>747057</v>
      </c>
      <c r="F28" s="41">
        <v>357345</v>
      </c>
      <c r="G28" s="40">
        <v>22.387755102040817</v>
      </c>
      <c r="H28" s="41">
        <v>117642</v>
      </c>
      <c r="I28" s="50">
        <v>53317</v>
      </c>
      <c r="J28" s="49"/>
      <c r="K28" s="41">
        <v>45848</v>
      </c>
      <c r="L28" s="41">
        <v>33849</v>
      </c>
      <c r="M28" s="40">
        <v>73.8287384400628</v>
      </c>
    </row>
    <row r="29" spans="1:13" s="34" customFormat="1" ht="10.5" customHeight="1">
      <c r="A29" s="48" t="s">
        <v>35</v>
      </c>
      <c r="B29" s="49"/>
      <c r="C29" s="41">
        <v>2858</v>
      </c>
      <c r="D29" s="41">
        <v>32669</v>
      </c>
      <c r="E29" s="41">
        <v>720445</v>
      </c>
      <c r="F29" s="41">
        <v>344909</v>
      </c>
      <c r="G29" s="40">
        <v>22.05286357096942</v>
      </c>
      <c r="H29" s="41">
        <v>111522</v>
      </c>
      <c r="I29" s="50">
        <v>48566</v>
      </c>
      <c r="J29" s="49"/>
      <c r="K29" s="41">
        <v>45577</v>
      </c>
      <c r="L29" s="41">
        <v>34076</v>
      </c>
      <c r="M29" s="40">
        <v>74.76578098602366</v>
      </c>
    </row>
    <row r="30" spans="1:13" s="34" customFormat="1" ht="10.5" customHeight="1">
      <c r="A30" s="48" t="s">
        <v>36</v>
      </c>
      <c r="B30" s="49"/>
      <c r="C30" s="41">
        <v>2854</v>
      </c>
      <c r="D30" s="41">
        <v>32231</v>
      </c>
      <c r="E30" s="41">
        <v>695925</v>
      </c>
      <c r="F30" s="41">
        <v>333680</v>
      </c>
      <c r="G30" s="40">
        <v>21.59179051223977</v>
      </c>
      <c r="H30" s="41">
        <v>108848</v>
      </c>
      <c r="I30" s="50">
        <v>45874</v>
      </c>
      <c r="J30" s="49"/>
      <c r="K30" s="41">
        <v>45200</v>
      </c>
      <c r="L30" s="41">
        <v>34238</v>
      </c>
      <c r="M30" s="40">
        <v>75.74778761061947</v>
      </c>
    </row>
    <row r="31" spans="1:13" s="34" customFormat="1" ht="10.5" customHeight="1">
      <c r="A31" s="48" t="s">
        <v>37</v>
      </c>
      <c r="B31" s="49"/>
      <c r="C31" s="41">
        <v>3166</v>
      </c>
      <c r="D31" s="41">
        <v>31267</v>
      </c>
      <c r="E31" s="41">
        <v>665334</v>
      </c>
      <c r="F31" s="41">
        <v>319539</v>
      </c>
      <c r="G31" s="40">
        <v>21.27911216298334</v>
      </c>
      <c r="H31" s="41">
        <v>102648</v>
      </c>
      <c r="I31" s="50">
        <v>44537</v>
      </c>
      <c r="J31" s="49"/>
      <c r="K31" s="41">
        <v>44185</v>
      </c>
      <c r="L31" s="41">
        <v>33772</v>
      </c>
      <c r="M31" s="40">
        <v>76.4331786805477</v>
      </c>
    </row>
    <row r="32" spans="1:13" s="34" customFormat="1" ht="10.5" customHeight="1">
      <c r="A32" s="48" t="s">
        <v>38</v>
      </c>
      <c r="B32" s="49"/>
      <c r="C32" s="51">
        <v>3352</v>
      </c>
      <c r="D32" s="51">
        <v>30752</v>
      </c>
      <c r="E32" s="51">
        <v>645455</v>
      </c>
      <c r="F32" s="51">
        <v>309583</v>
      </c>
      <c r="G32" s="40">
        <f>E32/D32</f>
        <v>20.98904136316337</v>
      </c>
      <c r="H32" s="52">
        <v>102493</v>
      </c>
      <c r="I32" s="47">
        <v>44066</v>
      </c>
      <c r="J32" s="49"/>
      <c r="K32" s="51">
        <v>43596</v>
      </c>
      <c r="L32" s="52">
        <v>33827</v>
      </c>
      <c r="M32" s="40">
        <f>L32/K32*100</f>
        <v>77.59198091568034</v>
      </c>
    </row>
    <row r="33" spans="1:13" s="45" customFormat="1" ht="10.5" customHeight="1">
      <c r="A33" s="48" t="s">
        <v>39</v>
      </c>
      <c r="B33" s="53"/>
      <c r="C33" s="51">
        <v>3346</v>
      </c>
      <c r="D33" s="51">
        <v>30387</v>
      </c>
      <c r="E33" s="51">
        <v>630610</v>
      </c>
      <c r="F33" s="51">
        <v>302196</v>
      </c>
      <c r="G33" s="54">
        <f>E33/D33</f>
        <v>20.752624477572645</v>
      </c>
      <c r="H33" s="51">
        <v>101445</v>
      </c>
      <c r="I33" s="55">
        <v>42120</v>
      </c>
      <c r="J33" s="53"/>
      <c r="K33" s="51">
        <v>43246</v>
      </c>
      <c r="L33" s="51">
        <v>33905</v>
      </c>
      <c r="M33" s="56">
        <f>L33/K33*100</f>
        <v>78.4003144799519</v>
      </c>
    </row>
    <row r="34" spans="1:13" s="45" customFormat="1" ht="10.5" customHeight="1">
      <c r="A34" s="48" t="s">
        <v>40</v>
      </c>
      <c r="B34" s="53"/>
      <c r="C34" s="51">
        <v>3337</v>
      </c>
      <c r="D34" s="51">
        <v>30161</v>
      </c>
      <c r="E34" s="51">
        <v>621994</v>
      </c>
      <c r="F34" s="51">
        <v>297508</v>
      </c>
      <c r="G34" s="54">
        <v>20.622459467524287</v>
      </c>
      <c r="H34" s="51">
        <v>102372</v>
      </c>
      <c r="I34" s="55">
        <v>41844</v>
      </c>
      <c r="J34" s="53"/>
      <c r="K34" s="51">
        <v>43409</v>
      </c>
      <c r="L34" s="51">
        <v>34461</v>
      </c>
      <c r="M34" s="56">
        <v>79.38676311364003</v>
      </c>
    </row>
    <row r="35" spans="1:13" s="45" customFormat="1" ht="10.5" customHeight="1">
      <c r="A35" s="48" t="s">
        <v>41</v>
      </c>
      <c r="B35" s="53"/>
      <c r="C35" s="51">
        <v>3324</v>
      </c>
      <c r="D35" s="51">
        <v>30286</v>
      </c>
      <c r="E35" s="51">
        <v>622927</v>
      </c>
      <c r="F35" s="51">
        <v>297792</v>
      </c>
      <c r="G35" s="54">
        <v>20.568150300468865</v>
      </c>
      <c r="H35" s="51">
        <v>105416</v>
      </c>
      <c r="I35" s="55">
        <v>42098</v>
      </c>
      <c r="J35" s="53"/>
      <c r="K35" s="51">
        <v>43532</v>
      </c>
      <c r="L35" s="51">
        <v>34764</v>
      </c>
      <c r="M35" s="56">
        <v>79.85849490030323</v>
      </c>
    </row>
    <row r="36" spans="1:13" s="45" customFormat="1" ht="10.5" customHeight="1">
      <c r="A36" s="48" t="s">
        <v>42</v>
      </c>
      <c r="B36" s="53"/>
      <c r="C36" s="51">
        <v>3316</v>
      </c>
      <c r="D36" s="51">
        <v>30520</v>
      </c>
      <c r="E36" s="51">
        <v>626482</v>
      </c>
      <c r="F36" s="51">
        <v>299075</v>
      </c>
      <c r="G36" s="54">
        <v>20.526933158584534</v>
      </c>
      <c r="H36" s="51">
        <v>104253</v>
      </c>
      <c r="I36" s="55">
        <v>42335</v>
      </c>
      <c r="J36" s="53"/>
      <c r="K36" s="51">
        <v>43505</v>
      </c>
      <c r="L36" s="51">
        <v>35041</v>
      </c>
      <c r="M36" s="56">
        <v>80.54476496954372</v>
      </c>
    </row>
    <row r="37" spans="1:13" s="45" customFormat="1" ht="5.25" customHeight="1">
      <c r="A37" s="48"/>
      <c r="B37" s="53"/>
      <c r="C37" s="51"/>
      <c r="D37" s="51"/>
      <c r="E37" s="51"/>
      <c r="F37" s="51"/>
      <c r="G37" s="54"/>
      <c r="H37" s="51"/>
      <c r="I37" s="55"/>
      <c r="J37" s="53"/>
      <c r="K37" s="51"/>
      <c r="L37" s="51"/>
      <c r="M37" s="56"/>
    </row>
    <row r="38" spans="1:13" s="45" customFormat="1" ht="10.5" customHeight="1">
      <c r="A38" s="57" t="s">
        <v>43</v>
      </c>
      <c r="B38" s="53"/>
      <c r="C38" s="58">
        <v>3309</v>
      </c>
      <c r="D38" s="58">
        <v>30958</v>
      </c>
      <c r="E38" s="58">
        <v>635164</v>
      </c>
      <c r="F38" s="58">
        <v>303012</v>
      </c>
      <c r="G38" s="59">
        <f>E38/D38</f>
        <v>20.516958459848826</v>
      </c>
      <c r="H38" s="58">
        <v>106589</v>
      </c>
      <c r="I38" s="60">
        <v>0</v>
      </c>
      <c r="J38" s="53"/>
      <c r="K38" s="58">
        <v>43921</v>
      </c>
      <c r="L38" s="58">
        <v>35647</v>
      </c>
      <c r="M38" s="61">
        <f>L38/K38*100</f>
        <v>81.16163111040277</v>
      </c>
    </row>
    <row r="39" spans="1:13" s="2" customFormat="1" ht="21.75" customHeight="1">
      <c r="A39" s="62" t="s">
        <v>44</v>
      </c>
      <c r="B39" s="63"/>
      <c r="C39" s="12"/>
      <c r="D39" s="63"/>
      <c r="E39" s="63"/>
      <c r="F39" s="63"/>
      <c r="G39" s="63"/>
      <c r="H39" s="63"/>
      <c r="I39" s="63"/>
      <c r="J39" s="63"/>
      <c r="K39" s="63"/>
      <c r="L39" s="63"/>
      <c r="M39" s="63"/>
    </row>
    <row r="40" spans="1:13" s="2" customFormat="1" ht="4.5" customHeight="1">
      <c r="A40" s="64"/>
      <c r="B40" s="63"/>
      <c r="C40" s="12"/>
      <c r="D40" s="63"/>
      <c r="E40" s="63"/>
      <c r="F40" s="63"/>
      <c r="G40" s="63"/>
      <c r="H40" s="63"/>
      <c r="I40" s="63"/>
      <c r="J40" s="63"/>
      <c r="K40" s="63"/>
      <c r="L40" s="12"/>
      <c r="M40" s="63"/>
    </row>
    <row r="41" spans="1:13" s="2" customFormat="1" ht="10.5" customHeight="1">
      <c r="A41" s="15" t="s">
        <v>15</v>
      </c>
      <c r="C41" s="16">
        <v>58</v>
      </c>
      <c r="D41" s="16">
        <v>453</v>
      </c>
      <c r="E41" s="16">
        <v>10072</v>
      </c>
      <c r="F41" s="16">
        <v>5030</v>
      </c>
      <c r="G41" s="17">
        <f>E41/D41</f>
        <v>22.233995584988964</v>
      </c>
      <c r="H41" s="16">
        <v>1182</v>
      </c>
      <c r="I41" s="18">
        <v>937</v>
      </c>
      <c r="J41" s="3"/>
      <c r="K41" s="16">
        <v>642</v>
      </c>
      <c r="L41" s="16">
        <v>401</v>
      </c>
      <c r="M41" s="17">
        <f>L41/K41*100</f>
        <v>62.46105919003115</v>
      </c>
    </row>
    <row r="42" spans="1:13" s="2" customFormat="1" ht="10.5" customHeight="1">
      <c r="A42" s="65" t="s">
        <v>16</v>
      </c>
      <c r="B42" s="28" t="s">
        <v>45</v>
      </c>
      <c r="C42" s="16">
        <v>64</v>
      </c>
      <c r="D42" s="16">
        <v>473</v>
      </c>
      <c r="E42" s="16">
        <v>10394</v>
      </c>
      <c r="F42" s="16">
        <v>5117</v>
      </c>
      <c r="G42" s="17">
        <f>E42/D42</f>
        <v>21.97463002114165</v>
      </c>
      <c r="H42" s="16">
        <v>1395</v>
      </c>
      <c r="I42" s="18">
        <v>950</v>
      </c>
      <c r="J42" s="3"/>
      <c r="K42" s="16">
        <v>667</v>
      </c>
      <c r="L42" s="19">
        <v>410</v>
      </c>
      <c r="M42" s="17">
        <f>L42/K42*100</f>
        <v>61.46926536731634</v>
      </c>
    </row>
    <row r="43" spans="1:13" s="2" customFormat="1" ht="10.5" customHeight="1">
      <c r="A43" s="15" t="s">
        <v>17</v>
      </c>
      <c r="C43" s="16">
        <v>67</v>
      </c>
      <c r="D43" s="16">
        <v>499</v>
      </c>
      <c r="E43" s="16">
        <v>10946</v>
      </c>
      <c r="F43" s="16">
        <v>5460</v>
      </c>
      <c r="G43" s="17">
        <f aca="true" t="shared" si="2" ref="G43:G55">E43/D43</f>
        <v>21.935871743486974</v>
      </c>
      <c r="H43" s="16">
        <v>1471</v>
      </c>
      <c r="I43" s="18">
        <v>950</v>
      </c>
      <c r="J43" s="3"/>
      <c r="K43" s="16">
        <v>708</v>
      </c>
      <c r="L43" s="16">
        <v>451</v>
      </c>
      <c r="M43" s="17">
        <f aca="true" t="shared" si="3" ref="M43:M55">L43/K43*100</f>
        <v>63.70056497175142</v>
      </c>
    </row>
    <row r="44" spans="1:13" s="2" customFormat="1" ht="10.5" customHeight="1">
      <c r="A44" s="15" t="s">
        <v>18</v>
      </c>
      <c r="C44" s="16">
        <v>77</v>
      </c>
      <c r="D44" s="16">
        <v>525</v>
      </c>
      <c r="E44" s="16">
        <v>11643</v>
      </c>
      <c r="F44" s="16">
        <v>5819</v>
      </c>
      <c r="G44" s="17">
        <f t="shared" si="2"/>
        <v>22.177142857142858</v>
      </c>
      <c r="H44" s="16">
        <v>1765</v>
      </c>
      <c r="I44" s="18">
        <v>889</v>
      </c>
      <c r="J44" s="3"/>
      <c r="K44" s="16">
        <v>729</v>
      </c>
      <c r="L44" s="16">
        <v>479</v>
      </c>
      <c r="M44" s="17">
        <f t="shared" si="3"/>
        <v>65.70644718792867</v>
      </c>
    </row>
    <row r="45" spans="1:13" s="2" customFormat="1" ht="10.5" customHeight="1">
      <c r="A45" s="20" t="s">
        <v>19</v>
      </c>
      <c r="B45" s="21"/>
      <c r="C45" s="22">
        <v>81</v>
      </c>
      <c r="D45" s="22">
        <v>563</v>
      </c>
      <c r="E45" s="22">
        <v>12459</v>
      </c>
      <c r="F45" s="22">
        <v>6203</v>
      </c>
      <c r="G45" s="23">
        <f t="shared" si="2"/>
        <v>22.129662522202487</v>
      </c>
      <c r="H45" s="22">
        <v>1967</v>
      </c>
      <c r="I45" s="24">
        <v>949</v>
      </c>
      <c r="J45" s="25"/>
      <c r="K45" s="22">
        <v>780</v>
      </c>
      <c r="L45" s="22">
        <v>514</v>
      </c>
      <c r="M45" s="23">
        <f t="shared" si="3"/>
        <v>65.8974358974359</v>
      </c>
    </row>
    <row r="46" spans="1:13" s="2" customFormat="1" ht="10.5" customHeight="1">
      <c r="A46" s="20" t="s">
        <v>20</v>
      </c>
      <c r="B46" s="21"/>
      <c r="C46" s="22">
        <v>83</v>
      </c>
      <c r="D46" s="22">
        <v>609</v>
      </c>
      <c r="E46" s="22">
        <v>13463</v>
      </c>
      <c r="F46" s="22">
        <v>6607</v>
      </c>
      <c r="G46" s="23">
        <f t="shared" si="2"/>
        <v>22.10673234811166</v>
      </c>
      <c r="H46" s="22">
        <v>2121</v>
      </c>
      <c r="I46" s="18">
        <v>960</v>
      </c>
      <c r="J46" s="3"/>
      <c r="K46" s="22">
        <v>857</v>
      </c>
      <c r="L46" s="22">
        <v>572</v>
      </c>
      <c r="M46" s="23">
        <f t="shared" si="3"/>
        <v>66.74445740956826</v>
      </c>
    </row>
    <row r="47" spans="1:14" s="66" customFormat="1" ht="10.5" customHeight="1">
      <c r="A47" s="20" t="s">
        <v>21</v>
      </c>
      <c r="B47" s="21"/>
      <c r="C47" s="26">
        <v>83</v>
      </c>
      <c r="D47" s="26">
        <v>642</v>
      </c>
      <c r="E47" s="26">
        <v>14297</v>
      </c>
      <c r="F47" s="26">
        <v>6990</v>
      </c>
      <c r="G47" s="23">
        <f t="shared" si="2"/>
        <v>22.269470404984425</v>
      </c>
      <c r="H47" s="26">
        <v>2153</v>
      </c>
      <c r="I47" s="18">
        <v>949</v>
      </c>
      <c r="J47" s="28"/>
      <c r="K47" s="26">
        <v>905</v>
      </c>
      <c r="L47" s="26">
        <v>611</v>
      </c>
      <c r="M47" s="23">
        <f t="shared" si="3"/>
        <v>67.51381215469613</v>
      </c>
      <c r="N47" s="45"/>
    </row>
    <row r="48" spans="1:14" s="66" customFormat="1" ht="10.5" customHeight="1">
      <c r="A48" s="67" t="s">
        <v>22</v>
      </c>
      <c r="B48" s="21"/>
      <c r="C48" s="26">
        <v>83</v>
      </c>
      <c r="D48" s="26">
        <v>673</v>
      </c>
      <c r="E48" s="26">
        <v>15026</v>
      </c>
      <c r="F48" s="26">
        <v>7250</v>
      </c>
      <c r="G48" s="23">
        <f t="shared" si="2"/>
        <v>22.326894502228825</v>
      </c>
      <c r="H48" s="26">
        <v>2290</v>
      </c>
      <c r="I48" s="24">
        <v>906</v>
      </c>
      <c r="J48" s="33"/>
      <c r="K48" s="26">
        <v>920</v>
      </c>
      <c r="L48" s="68">
        <v>624</v>
      </c>
      <c r="M48" s="23">
        <f t="shared" si="3"/>
        <v>67.82608695652173</v>
      </c>
      <c r="N48" s="45"/>
    </row>
    <row r="49" spans="1:14" s="69" customFormat="1" ht="10.5" customHeight="1">
      <c r="A49" s="67" t="s">
        <v>23</v>
      </c>
      <c r="B49" s="34"/>
      <c r="C49" s="35">
        <v>88</v>
      </c>
      <c r="D49" s="36">
        <v>707</v>
      </c>
      <c r="E49" s="36">
        <v>15779</v>
      </c>
      <c r="F49" s="36">
        <v>7588</v>
      </c>
      <c r="G49" s="54">
        <f t="shared" si="2"/>
        <v>22.31824611032532</v>
      </c>
      <c r="H49" s="36">
        <v>2373</v>
      </c>
      <c r="I49" s="38">
        <v>806</v>
      </c>
      <c r="J49" s="39"/>
      <c r="K49" s="36">
        <v>969</v>
      </c>
      <c r="L49" s="36">
        <v>667</v>
      </c>
      <c r="M49" s="40">
        <f t="shared" si="3"/>
        <v>68.83384932920536</v>
      </c>
      <c r="N49" s="21"/>
    </row>
    <row r="50" spans="1:14" s="69" customFormat="1" ht="10.5" customHeight="1">
      <c r="A50" s="868" t="s">
        <v>24</v>
      </c>
      <c r="B50" s="70"/>
      <c r="C50" s="41">
        <v>89</v>
      </c>
      <c r="D50" s="41">
        <v>740</v>
      </c>
      <c r="E50" s="41">
        <v>16664</v>
      </c>
      <c r="F50" s="41">
        <v>8055</v>
      </c>
      <c r="G50" s="54">
        <f t="shared" si="2"/>
        <v>22.518918918918917</v>
      </c>
      <c r="H50" s="41">
        <v>2461</v>
      </c>
      <c r="I50" s="38">
        <v>807</v>
      </c>
      <c r="J50" s="42"/>
      <c r="K50" s="41">
        <v>1034</v>
      </c>
      <c r="L50" s="35">
        <v>717</v>
      </c>
      <c r="M50" s="40">
        <f t="shared" si="3"/>
        <v>69.34235976789168</v>
      </c>
      <c r="N50" s="71"/>
    </row>
    <row r="51" spans="1:14" s="66" customFormat="1" ht="9.75">
      <c r="A51" s="67" t="s">
        <v>25</v>
      </c>
      <c r="B51" s="34"/>
      <c r="C51" s="41">
        <v>91</v>
      </c>
      <c r="D51" s="41">
        <v>790</v>
      </c>
      <c r="E51" s="41">
        <v>17707</v>
      </c>
      <c r="F51" s="41">
        <v>8634</v>
      </c>
      <c r="G51" s="40">
        <f t="shared" si="2"/>
        <v>22.41392405063291</v>
      </c>
      <c r="H51" s="41">
        <v>2672</v>
      </c>
      <c r="I51" s="38">
        <v>891</v>
      </c>
      <c r="J51" s="43" t="s">
        <v>26</v>
      </c>
      <c r="K51" s="41">
        <v>1127</v>
      </c>
      <c r="L51" s="41">
        <v>792</v>
      </c>
      <c r="M51" s="40">
        <f t="shared" si="3"/>
        <v>70.27506654835848</v>
      </c>
      <c r="N51" s="45"/>
    </row>
    <row r="52" spans="1:14" s="66" customFormat="1" ht="9.75">
      <c r="A52" s="67" t="s">
        <v>27</v>
      </c>
      <c r="B52" s="34"/>
      <c r="C52" s="41">
        <v>95</v>
      </c>
      <c r="D52" s="41">
        <v>844</v>
      </c>
      <c r="E52" s="41">
        <v>18802</v>
      </c>
      <c r="F52" s="41">
        <v>9200</v>
      </c>
      <c r="G52" s="40">
        <f t="shared" si="2"/>
        <v>22.277251184834125</v>
      </c>
      <c r="H52" s="41">
        <v>2781</v>
      </c>
      <c r="I52" s="38">
        <v>1003</v>
      </c>
      <c r="J52" s="44"/>
      <c r="K52" s="41">
        <v>1192</v>
      </c>
      <c r="L52" s="41">
        <v>849</v>
      </c>
      <c r="M52" s="40">
        <f t="shared" si="3"/>
        <v>71.2248322147651</v>
      </c>
      <c r="N52" s="45"/>
    </row>
    <row r="53" spans="1:14" s="66" customFormat="1" ht="9.75">
      <c r="A53" s="46" t="s">
        <v>28</v>
      </c>
      <c r="B53" s="34"/>
      <c r="C53" s="41">
        <v>101</v>
      </c>
      <c r="D53" s="41">
        <v>880</v>
      </c>
      <c r="E53" s="41">
        <v>19569</v>
      </c>
      <c r="F53" s="41">
        <v>9578</v>
      </c>
      <c r="G53" s="40">
        <f t="shared" si="2"/>
        <v>22.2375</v>
      </c>
      <c r="H53" s="41">
        <v>2957</v>
      </c>
      <c r="I53" s="38">
        <v>933</v>
      </c>
      <c r="J53" s="44"/>
      <c r="K53" s="41">
        <v>1225</v>
      </c>
      <c r="L53" s="41">
        <v>894</v>
      </c>
      <c r="M53" s="40">
        <f t="shared" si="3"/>
        <v>72.9795918367347</v>
      </c>
      <c r="N53" s="45"/>
    </row>
    <row r="54" spans="1:14" s="72" customFormat="1" ht="9.75">
      <c r="A54" s="46" t="s">
        <v>29</v>
      </c>
      <c r="B54" s="34"/>
      <c r="C54" s="41">
        <v>109</v>
      </c>
      <c r="D54" s="41">
        <v>931</v>
      </c>
      <c r="E54" s="41">
        <v>20584</v>
      </c>
      <c r="F54" s="41">
        <v>9970</v>
      </c>
      <c r="G54" s="40">
        <f t="shared" si="2"/>
        <v>22.10955961331901</v>
      </c>
      <c r="H54" s="41">
        <v>3166</v>
      </c>
      <c r="I54" s="38">
        <v>1118</v>
      </c>
      <c r="J54" s="44"/>
      <c r="K54" s="41">
        <v>1249</v>
      </c>
      <c r="L54" s="41">
        <v>921</v>
      </c>
      <c r="M54" s="40">
        <f t="shared" si="3"/>
        <v>73.73899119295436</v>
      </c>
      <c r="N54" s="34"/>
    </row>
    <row r="55" spans="1:14" s="72" customFormat="1" ht="9.75">
      <c r="A55" s="46" t="s">
        <v>31</v>
      </c>
      <c r="B55" s="34"/>
      <c r="C55" s="41">
        <v>118</v>
      </c>
      <c r="D55" s="41">
        <v>982</v>
      </c>
      <c r="E55" s="41">
        <v>21787</v>
      </c>
      <c r="F55" s="41">
        <v>10461</v>
      </c>
      <c r="G55" s="40">
        <f t="shared" si="2"/>
        <v>22.186354378818738</v>
      </c>
      <c r="H55" s="41">
        <v>3317</v>
      </c>
      <c r="I55" s="47">
        <v>1142</v>
      </c>
      <c r="J55" s="44"/>
      <c r="K55" s="41">
        <v>1325</v>
      </c>
      <c r="L55" s="41">
        <v>993</v>
      </c>
      <c r="M55" s="40">
        <f t="shared" si="3"/>
        <v>74.94339622641509</v>
      </c>
      <c r="N55" s="34"/>
    </row>
    <row r="56" spans="1:14" s="72" customFormat="1" ht="9.75">
      <c r="A56" s="46" t="s">
        <v>32</v>
      </c>
      <c r="B56" s="34"/>
      <c r="C56" s="41">
        <v>121</v>
      </c>
      <c r="D56" s="41">
        <v>1047</v>
      </c>
      <c r="E56" s="41">
        <v>23243</v>
      </c>
      <c r="F56" s="41">
        <v>11084</v>
      </c>
      <c r="G56" s="40">
        <f>E56/D56</f>
        <v>22.199617956064948</v>
      </c>
      <c r="H56" s="41">
        <v>3530</v>
      </c>
      <c r="I56" s="47">
        <v>1326</v>
      </c>
      <c r="J56" s="44"/>
      <c r="K56" s="41">
        <v>1368</v>
      </c>
      <c r="L56" s="41">
        <v>1031</v>
      </c>
      <c r="M56" s="40">
        <f>L56/K56*100</f>
        <v>75.36549707602339</v>
      </c>
      <c r="N56" s="34"/>
    </row>
    <row r="57" spans="1:14" s="72" customFormat="1" ht="9.75">
      <c r="A57" s="46" t="s">
        <v>33</v>
      </c>
      <c r="B57" s="34"/>
      <c r="C57" s="41">
        <v>129</v>
      </c>
      <c r="D57" s="41">
        <v>1119</v>
      </c>
      <c r="E57" s="41">
        <v>24382</v>
      </c>
      <c r="F57" s="35">
        <v>11587</v>
      </c>
      <c r="G57" s="40">
        <f>E57/D57</f>
        <v>21.78909740840036</v>
      </c>
      <c r="H57" s="41">
        <v>3538</v>
      </c>
      <c r="I57" s="50">
        <v>1490</v>
      </c>
      <c r="J57" s="34"/>
      <c r="K57" s="41">
        <v>1475</v>
      </c>
      <c r="L57" s="35">
        <v>1108</v>
      </c>
      <c r="M57" s="40">
        <f>L57/K57*100</f>
        <v>75.11864406779661</v>
      </c>
      <c r="N57" s="34"/>
    </row>
    <row r="58" spans="1:14" s="72" customFormat="1" ht="9.75">
      <c r="A58" s="46" t="s">
        <v>34</v>
      </c>
      <c r="B58" s="34"/>
      <c r="C58" s="41">
        <v>134</v>
      </c>
      <c r="D58" s="41">
        <v>1168</v>
      </c>
      <c r="E58" s="41">
        <v>25228</v>
      </c>
      <c r="F58" s="41">
        <v>12075</v>
      </c>
      <c r="G58" s="40">
        <v>21.59931506849315</v>
      </c>
      <c r="H58" s="41">
        <v>3558</v>
      </c>
      <c r="I58" s="50">
        <v>1460</v>
      </c>
      <c r="J58" s="34"/>
      <c r="K58" s="41">
        <v>1544</v>
      </c>
      <c r="L58" s="41">
        <v>1154</v>
      </c>
      <c r="M58" s="40">
        <v>74.74093264248705</v>
      </c>
      <c r="N58" s="34"/>
    </row>
    <row r="59" spans="1:14" s="72" customFormat="1" ht="9.75">
      <c r="A59" s="46" t="s">
        <v>35</v>
      </c>
      <c r="B59" s="34"/>
      <c r="C59" s="41">
        <v>136</v>
      </c>
      <c r="D59" s="41">
        <v>1232</v>
      </c>
      <c r="E59" s="41">
        <v>26222</v>
      </c>
      <c r="F59" s="41">
        <v>12625</v>
      </c>
      <c r="G59" s="40">
        <v>21.28409090909091</v>
      </c>
      <c r="H59" s="41">
        <v>3561</v>
      </c>
      <c r="I59" s="50">
        <v>1473</v>
      </c>
      <c r="J59" s="34"/>
      <c r="K59" s="41">
        <v>1649</v>
      </c>
      <c r="L59" s="41">
        <v>1235</v>
      </c>
      <c r="M59" s="40">
        <v>74.89387507580352</v>
      </c>
      <c r="N59" s="34"/>
    </row>
    <row r="60" spans="1:14" s="72" customFormat="1" ht="9.75">
      <c r="A60" s="46" t="s">
        <v>36</v>
      </c>
      <c r="B60" s="34"/>
      <c r="C60" s="41">
        <v>139</v>
      </c>
      <c r="D60" s="41">
        <v>1256</v>
      </c>
      <c r="E60" s="41">
        <v>26662</v>
      </c>
      <c r="F60" s="41">
        <v>12879</v>
      </c>
      <c r="G60" s="40">
        <v>21.227707006369428</v>
      </c>
      <c r="H60" s="41">
        <v>3586</v>
      </c>
      <c r="I60" s="50">
        <v>1631</v>
      </c>
      <c r="J60" s="34"/>
      <c r="K60" s="41">
        <v>1697</v>
      </c>
      <c r="L60" s="41">
        <v>1283</v>
      </c>
      <c r="M60" s="40">
        <v>75.60400707130229</v>
      </c>
      <c r="N60" s="34"/>
    </row>
    <row r="61" spans="1:14" s="72" customFormat="1" ht="9.75">
      <c r="A61" s="46" t="s">
        <v>37</v>
      </c>
      <c r="B61" s="34"/>
      <c r="C61" s="41">
        <v>152</v>
      </c>
      <c r="D61" s="41">
        <v>1282</v>
      </c>
      <c r="E61" s="41">
        <v>27342</v>
      </c>
      <c r="F61" s="41">
        <v>13226</v>
      </c>
      <c r="G61" s="40">
        <v>21.327613104524183</v>
      </c>
      <c r="H61" s="41">
        <v>3593</v>
      </c>
      <c r="I61" s="50">
        <v>1697</v>
      </c>
      <c r="J61" s="34"/>
      <c r="K61" s="41">
        <v>1791</v>
      </c>
      <c r="L61" s="41">
        <v>1356</v>
      </c>
      <c r="M61" s="40">
        <v>75.71189279731993</v>
      </c>
      <c r="N61" s="34"/>
    </row>
    <row r="62" spans="1:14" s="72" customFormat="1" ht="9.75">
      <c r="A62" s="46" t="s">
        <v>38</v>
      </c>
      <c r="B62" s="34"/>
      <c r="C62" s="52">
        <v>156</v>
      </c>
      <c r="D62" s="52">
        <v>1327</v>
      </c>
      <c r="E62" s="52">
        <v>27924</v>
      </c>
      <c r="F62" s="51">
        <v>13589</v>
      </c>
      <c r="G62" s="40">
        <f>E62/D62</f>
        <v>21.04295403165034</v>
      </c>
      <c r="H62" s="52">
        <v>3595</v>
      </c>
      <c r="I62" s="47">
        <v>1861</v>
      </c>
      <c r="J62" s="34"/>
      <c r="K62" s="52">
        <v>1854</v>
      </c>
      <c r="L62" s="51">
        <v>1408</v>
      </c>
      <c r="M62" s="40">
        <f>L62/K62*100</f>
        <v>75.94390507011866</v>
      </c>
      <c r="N62" s="34"/>
    </row>
    <row r="63" spans="1:14" s="66" customFormat="1" ht="9.75">
      <c r="A63" s="46" t="s">
        <v>39</v>
      </c>
      <c r="B63" s="53"/>
      <c r="C63" s="51">
        <v>159</v>
      </c>
      <c r="D63" s="51">
        <v>1351</v>
      </c>
      <c r="E63" s="51">
        <v>28314</v>
      </c>
      <c r="F63" s="51">
        <v>13702</v>
      </c>
      <c r="G63" s="54">
        <f>E63/D63</f>
        <v>20.95780903034789</v>
      </c>
      <c r="H63" s="51">
        <v>3628</v>
      </c>
      <c r="I63" s="55">
        <v>1881</v>
      </c>
      <c r="J63" s="53"/>
      <c r="K63" s="51">
        <v>1911</v>
      </c>
      <c r="L63" s="51">
        <v>1467</v>
      </c>
      <c r="M63" s="56">
        <f>L63/K63*100</f>
        <v>76.76609105180535</v>
      </c>
      <c r="N63" s="45"/>
    </row>
    <row r="64" spans="1:14" s="66" customFormat="1" ht="9.75">
      <c r="A64" s="46" t="s">
        <v>40</v>
      </c>
      <c r="B64" s="53"/>
      <c r="C64" s="51">
        <v>168</v>
      </c>
      <c r="D64" s="51">
        <v>1377</v>
      </c>
      <c r="E64" s="51">
        <v>28647</v>
      </c>
      <c r="F64" s="51">
        <v>13795</v>
      </c>
      <c r="G64" s="54">
        <v>20.80392156862745</v>
      </c>
      <c r="H64" s="51">
        <v>3733</v>
      </c>
      <c r="I64" s="55">
        <v>1909</v>
      </c>
      <c r="J64" s="53"/>
      <c r="K64" s="51">
        <v>2004</v>
      </c>
      <c r="L64" s="51">
        <v>1546</v>
      </c>
      <c r="M64" s="56">
        <v>77.14570858283433</v>
      </c>
      <c r="N64" s="45"/>
    </row>
    <row r="65" spans="1:14" s="66" customFormat="1" ht="9.75">
      <c r="A65" s="46" t="s">
        <v>41</v>
      </c>
      <c r="B65" s="53"/>
      <c r="C65" s="51">
        <v>171</v>
      </c>
      <c r="D65" s="51">
        <v>1396</v>
      </c>
      <c r="E65" s="51">
        <v>28931</v>
      </c>
      <c r="F65" s="51">
        <v>13911</v>
      </c>
      <c r="G65" s="54">
        <v>20.724212034383953</v>
      </c>
      <c r="H65" s="51">
        <v>3754</v>
      </c>
      <c r="I65" s="55">
        <v>1972</v>
      </c>
      <c r="J65" s="53"/>
      <c r="K65" s="51">
        <v>2068</v>
      </c>
      <c r="L65" s="51">
        <v>1582</v>
      </c>
      <c r="M65" s="56">
        <v>76.4990328820116</v>
      </c>
      <c r="N65" s="45"/>
    </row>
    <row r="66" spans="1:14" s="66" customFormat="1" ht="9.75">
      <c r="A66" s="46" t="s">
        <v>42</v>
      </c>
      <c r="B66" s="53"/>
      <c r="C66" s="51">
        <v>173</v>
      </c>
      <c r="D66" s="51">
        <v>1409</v>
      </c>
      <c r="E66" s="51">
        <v>29489</v>
      </c>
      <c r="F66" s="51">
        <v>14155</v>
      </c>
      <c r="G66" s="54">
        <v>20.92902767920511</v>
      </c>
      <c r="H66" s="51">
        <v>3755</v>
      </c>
      <c r="I66" s="55">
        <v>2070</v>
      </c>
      <c r="J66" s="53"/>
      <c r="K66" s="51">
        <v>2166</v>
      </c>
      <c r="L66" s="51">
        <v>1656</v>
      </c>
      <c r="M66" s="56">
        <v>76.45429362880887</v>
      </c>
      <c r="N66" s="45"/>
    </row>
    <row r="67" spans="1:14" s="66" customFormat="1" ht="4.5" customHeight="1">
      <c r="A67" s="73"/>
      <c r="B67" s="53"/>
      <c r="C67" s="58"/>
      <c r="D67" s="58"/>
      <c r="E67" s="58"/>
      <c r="F67" s="58"/>
      <c r="G67" s="59"/>
      <c r="H67" s="58"/>
      <c r="I67" s="60"/>
      <c r="J67" s="53"/>
      <c r="K67" s="58"/>
      <c r="L67" s="58"/>
      <c r="M67" s="61"/>
      <c r="N67" s="45"/>
    </row>
    <row r="68" spans="1:14" s="66" customFormat="1" ht="9.75">
      <c r="A68" s="73" t="s">
        <v>43</v>
      </c>
      <c r="B68" s="53"/>
      <c r="C68" s="58">
        <v>177</v>
      </c>
      <c r="D68" s="58">
        <v>1429</v>
      </c>
      <c r="E68" s="58">
        <v>30033</v>
      </c>
      <c r="F68" s="58">
        <v>14489</v>
      </c>
      <c r="G68" s="59">
        <f>E68/D68</f>
        <v>21.016794961511547</v>
      </c>
      <c r="H68" s="58">
        <v>3840</v>
      </c>
      <c r="I68" s="60">
        <v>0</v>
      </c>
      <c r="J68" s="53"/>
      <c r="K68" s="58">
        <v>2170</v>
      </c>
      <c r="L68" s="58">
        <v>1655</v>
      </c>
      <c r="M68" s="61">
        <f>L68/K68*100</f>
        <v>76.26728110599078</v>
      </c>
      <c r="N68" s="45"/>
    </row>
    <row r="69" spans="1:24" ht="6" customHeight="1">
      <c r="A69" s="74" t="s">
        <v>46</v>
      </c>
      <c r="B69" s="2"/>
      <c r="C69" s="3"/>
      <c r="D69" s="3"/>
      <c r="E69" s="3"/>
      <c r="F69" s="3"/>
      <c r="G69" s="3"/>
      <c r="H69" s="3"/>
      <c r="I69" s="3"/>
      <c r="J69" s="3"/>
      <c r="K69" s="3"/>
      <c r="L69" s="3"/>
      <c r="M69" s="3"/>
      <c r="N69" s="2"/>
      <c r="O69" s="75"/>
      <c r="P69" s="75"/>
      <c r="Q69" s="75"/>
      <c r="R69" s="75"/>
      <c r="S69" s="75"/>
      <c r="T69" s="75"/>
      <c r="U69" s="75"/>
      <c r="V69" s="75"/>
      <c r="W69" s="75"/>
      <c r="X69" s="75"/>
    </row>
    <row r="70" spans="1:13" s="2" customFormat="1" ht="11.25" customHeight="1">
      <c r="A70" s="1018" t="s">
        <v>47</v>
      </c>
      <c r="B70" s="1019"/>
      <c r="C70" s="1019"/>
      <c r="D70" s="1019"/>
      <c r="E70" s="1019"/>
      <c r="F70" s="1019"/>
      <c r="G70" s="1019"/>
      <c r="H70" s="1019"/>
      <c r="I70" s="1019"/>
      <c r="J70" s="1019"/>
      <c r="K70" s="1019"/>
      <c r="L70" s="1019"/>
      <c r="M70" s="1019"/>
    </row>
    <row r="71" spans="1:13" s="2" customFormat="1" ht="9.75">
      <c r="A71" s="1019"/>
      <c r="B71" s="1019"/>
      <c r="C71" s="1019"/>
      <c r="D71" s="1019"/>
      <c r="E71" s="1019"/>
      <c r="F71" s="1019"/>
      <c r="G71" s="1019"/>
      <c r="H71" s="1019"/>
      <c r="I71" s="1019"/>
      <c r="J71" s="1019"/>
      <c r="K71" s="1019"/>
      <c r="L71" s="1019"/>
      <c r="M71" s="1019"/>
    </row>
    <row r="72" spans="1:13" s="2" customFormat="1" ht="9.75">
      <c r="A72" s="1019"/>
      <c r="B72" s="1019"/>
      <c r="C72" s="1019"/>
      <c r="D72" s="1019"/>
      <c r="E72" s="1019"/>
      <c r="F72" s="1019"/>
      <c r="G72" s="1019"/>
      <c r="H72" s="1019"/>
      <c r="I72" s="1019"/>
      <c r="J72" s="1019"/>
      <c r="K72" s="1019"/>
      <c r="L72" s="1019"/>
      <c r="M72" s="1019"/>
    </row>
    <row r="73" spans="1:13" s="2" customFormat="1" ht="9.75">
      <c r="A73" s="1019"/>
      <c r="B73" s="1019"/>
      <c r="C73" s="1019"/>
      <c r="D73" s="1019"/>
      <c r="E73" s="1019"/>
      <c r="F73" s="1019"/>
      <c r="G73" s="1019"/>
      <c r="H73" s="1019"/>
      <c r="I73" s="1019"/>
      <c r="J73" s="1019"/>
      <c r="K73" s="1019"/>
      <c r="L73" s="1019"/>
      <c r="M73" s="1019"/>
    </row>
    <row r="74" spans="1:13" s="2" customFormat="1" ht="9.75">
      <c r="A74" s="1019"/>
      <c r="B74" s="1019"/>
      <c r="C74" s="1019"/>
      <c r="D74" s="1019"/>
      <c r="E74" s="1019"/>
      <c r="F74" s="1019"/>
      <c r="G74" s="1019"/>
      <c r="H74" s="1019"/>
      <c r="I74" s="1019"/>
      <c r="J74" s="1019"/>
      <c r="K74" s="1019"/>
      <c r="L74" s="1019"/>
      <c r="M74" s="1019"/>
    </row>
    <row r="75" spans="1:14" ht="9.75">
      <c r="A75" s="1019"/>
      <c r="B75" s="1019"/>
      <c r="C75" s="1019"/>
      <c r="D75" s="1019"/>
      <c r="E75" s="1019"/>
      <c r="F75" s="1019"/>
      <c r="G75" s="1019"/>
      <c r="H75" s="1019"/>
      <c r="I75" s="1019"/>
      <c r="J75" s="1019"/>
      <c r="K75" s="1019"/>
      <c r="L75" s="1019"/>
      <c r="M75" s="1019"/>
      <c r="N75" s="2"/>
    </row>
    <row r="76" spans="1:13" ht="9.75">
      <c r="A76" s="74"/>
      <c r="B76" s="74"/>
      <c r="C76" s="74"/>
      <c r="D76" s="74"/>
      <c r="E76" s="74"/>
      <c r="F76" s="74"/>
      <c r="G76" s="74"/>
      <c r="H76" s="74"/>
      <c r="I76" s="74"/>
      <c r="J76" s="74"/>
      <c r="K76" s="74"/>
      <c r="L76" s="74"/>
      <c r="M76" s="74"/>
    </row>
    <row r="77" spans="1:13" ht="9.75">
      <c r="A77" s="74"/>
      <c r="B77" s="74"/>
      <c r="C77" s="74"/>
      <c r="D77" s="74"/>
      <c r="E77" s="74"/>
      <c r="F77" s="74"/>
      <c r="G77" s="74"/>
      <c r="H77" s="74"/>
      <c r="I77" s="74"/>
      <c r="J77" s="74"/>
      <c r="K77" s="74"/>
      <c r="L77" s="74"/>
      <c r="M77" s="74"/>
    </row>
    <row r="78" spans="1:13" ht="9.75">
      <c r="A78" s="74"/>
      <c r="B78" s="74"/>
      <c r="C78" s="74"/>
      <c r="D78" s="74"/>
      <c r="E78" s="74"/>
      <c r="F78" s="74"/>
      <c r="G78" s="74"/>
      <c r="H78" s="74"/>
      <c r="I78" s="74"/>
      <c r="J78" s="74"/>
      <c r="K78" s="74"/>
      <c r="L78" s="74"/>
      <c r="M78" s="74"/>
    </row>
  </sheetData>
  <sheetProtection/>
  <mergeCells count="14">
    <mergeCell ref="A70:M75"/>
    <mergeCell ref="A2:M2"/>
    <mergeCell ref="A4:B7"/>
    <mergeCell ref="C4:C7"/>
    <mergeCell ref="D4:D7"/>
    <mergeCell ref="E4:F5"/>
    <mergeCell ref="G4:G7"/>
    <mergeCell ref="H4:H7"/>
    <mergeCell ref="I4:J7"/>
    <mergeCell ref="K4:M5"/>
    <mergeCell ref="E6:E7"/>
    <mergeCell ref="F6:F7"/>
    <mergeCell ref="K6:K7"/>
    <mergeCell ref="L6:M6"/>
  </mergeCells>
  <printOptions/>
  <pageMargins left="0.6299212598425197" right="0.5511811023622047" top="0.5905511811023623" bottom="0.7874015748031497" header="0.3937007874015748" footer="0"/>
  <pageSetup horizontalDpi="600" verticalDpi="600" orientation="portrait" paperSize="9" scale="89" r:id="rId1"/>
  <headerFooter alignWithMargins="0">
    <oddFooter>&amp;C9</oddFooter>
  </headerFooter>
</worksheet>
</file>

<file path=xl/worksheets/sheet10.xml><?xml version="1.0" encoding="utf-8"?>
<worksheet xmlns="http://schemas.openxmlformats.org/spreadsheetml/2006/main" xmlns:r="http://schemas.openxmlformats.org/officeDocument/2006/relationships">
  <dimension ref="A1:X57"/>
  <sheetViews>
    <sheetView zoomScaleSheetLayoutView="100" zoomScalePageLayoutView="0" workbookViewId="0" topLeftCell="A1">
      <selection activeCell="M41" sqref="M41"/>
    </sheetView>
  </sheetViews>
  <sheetFormatPr defaultColWidth="11.421875" defaultRowHeight="15"/>
  <cols>
    <col min="1" max="1" width="1.8515625" style="257" customWidth="1"/>
    <col min="2" max="2" width="3.28125" style="257" customWidth="1"/>
    <col min="3" max="3" width="27.140625" style="257" customWidth="1"/>
    <col min="4" max="5" width="0.85546875" style="257" customWidth="1"/>
    <col min="6" max="6" width="10.00390625" style="257" customWidth="1"/>
    <col min="7" max="7" width="8.421875" style="257" customWidth="1"/>
    <col min="8" max="13" width="7.7109375" style="257" customWidth="1"/>
    <col min="14" max="14" width="8.28125" style="257" customWidth="1"/>
    <col min="15" max="15" width="1.8515625" style="257" customWidth="1"/>
    <col min="16" max="16384" width="11.421875" style="257" customWidth="1"/>
  </cols>
  <sheetData>
    <row r="1" spans="1:15" s="227" customFormat="1" ht="6" customHeight="1">
      <c r="A1" s="226"/>
      <c r="B1" s="226"/>
      <c r="C1" s="226"/>
      <c r="D1" s="226"/>
      <c r="E1" s="226"/>
      <c r="F1" s="226"/>
      <c r="G1" s="226"/>
      <c r="H1" s="226"/>
      <c r="I1" s="226"/>
      <c r="J1" s="226"/>
      <c r="K1" s="226"/>
      <c r="L1" s="226"/>
      <c r="M1" s="226"/>
      <c r="O1" s="258"/>
    </row>
    <row r="2" spans="1:15" s="227" customFormat="1" ht="12.75" customHeight="1">
      <c r="A2" s="1020" t="s">
        <v>225</v>
      </c>
      <c r="B2" s="1132"/>
      <c r="C2" s="1132"/>
      <c r="D2" s="1132"/>
      <c r="E2" s="1132"/>
      <c r="F2" s="1132"/>
      <c r="G2" s="1132"/>
      <c r="H2" s="1132"/>
      <c r="I2" s="1132"/>
      <c r="J2" s="1132"/>
      <c r="K2" s="1132"/>
      <c r="L2" s="1132"/>
      <c r="M2" s="1132"/>
      <c r="N2" s="1132"/>
      <c r="O2" s="259"/>
    </row>
    <row r="3" spans="1:16" s="227" customFormat="1" ht="12.75" customHeight="1">
      <c r="A3" s="260" t="s">
        <v>226</v>
      </c>
      <c r="B3" s="260"/>
      <c r="C3" s="260"/>
      <c r="D3" s="260"/>
      <c r="E3" s="260"/>
      <c r="F3" s="260"/>
      <c r="G3" s="260"/>
      <c r="H3" s="260"/>
      <c r="I3" s="260"/>
      <c r="J3" s="260"/>
      <c r="K3" s="260"/>
      <c r="L3" s="260"/>
      <c r="M3" s="260"/>
      <c r="N3" s="260"/>
      <c r="P3" s="259" t="s">
        <v>45</v>
      </c>
    </row>
    <row r="4" spans="1:15" s="227" customFormat="1" ht="12.75" customHeight="1">
      <c r="A4" s="1020" t="s">
        <v>227</v>
      </c>
      <c r="B4" s="1132"/>
      <c r="C4" s="1132"/>
      <c r="D4" s="1132"/>
      <c r="E4" s="1132"/>
      <c r="F4" s="1132"/>
      <c r="G4" s="1132"/>
      <c r="H4" s="1132"/>
      <c r="I4" s="1132"/>
      <c r="J4" s="1132"/>
      <c r="K4" s="1132"/>
      <c r="L4" s="1132"/>
      <c r="M4" s="1132"/>
      <c r="N4" s="1132"/>
      <c r="O4" s="259"/>
    </row>
    <row r="5" spans="1:14" ht="3" customHeight="1">
      <c r="A5" s="223"/>
      <c r="B5" s="223"/>
      <c r="C5" s="223"/>
      <c r="D5" s="223"/>
      <c r="E5" s="223"/>
      <c r="F5" s="223"/>
      <c r="G5" s="223"/>
      <c r="H5" s="223"/>
      <c r="I5" s="223"/>
      <c r="J5" s="223"/>
      <c r="K5" s="223"/>
      <c r="L5" s="223"/>
      <c r="M5" s="223"/>
      <c r="N5" s="223"/>
    </row>
    <row r="6" spans="1:15" ht="11.25" customHeight="1">
      <c r="A6" s="1027" t="s">
        <v>228</v>
      </c>
      <c r="B6" s="1027"/>
      <c r="C6" s="1028"/>
      <c r="D6" s="1031"/>
      <c r="E6" s="1141" t="s">
        <v>204</v>
      </c>
      <c r="F6" s="1031"/>
      <c r="G6" s="1034" t="s">
        <v>205</v>
      </c>
      <c r="H6" s="229" t="s">
        <v>206</v>
      </c>
      <c r="I6" s="230"/>
      <c r="J6" s="230"/>
      <c r="K6" s="230"/>
      <c r="L6" s="230"/>
      <c r="M6" s="230"/>
      <c r="N6" s="230"/>
      <c r="O6" s="262"/>
    </row>
    <row r="7" spans="1:15" ht="11.25" customHeight="1">
      <c r="A7" s="1029"/>
      <c r="B7" s="1029"/>
      <c r="C7" s="1029"/>
      <c r="D7" s="1032"/>
      <c r="E7" s="1145"/>
      <c r="F7" s="1032"/>
      <c r="G7" s="1145"/>
      <c r="H7" s="1139" t="s">
        <v>207</v>
      </c>
      <c r="I7" s="1139" t="s">
        <v>208</v>
      </c>
      <c r="J7" s="1139" t="s">
        <v>209</v>
      </c>
      <c r="K7" s="1139" t="s">
        <v>210</v>
      </c>
      <c r="L7" s="1139" t="s">
        <v>211</v>
      </c>
      <c r="M7" s="1139" t="s">
        <v>212</v>
      </c>
      <c r="N7" s="1141" t="s">
        <v>51</v>
      </c>
      <c r="O7" s="263"/>
    </row>
    <row r="8" spans="1:15" ht="11.25" customHeight="1">
      <c r="A8" s="1030"/>
      <c r="B8" s="1030"/>
      <c r="C8" s="1030"/>
      <c r="D8" s="1033"/>
      <c r="E8" s="1142"/>
      <c r="F8" s="1033"/>
      <c r="G8" s="1142"/>
      <c r="H8" s="1140"/>
      <c r="I8" s="1140"/>
      <c r="J8" s="1140"/>
      <c r="K8" s="1140"/>
      <c r="L8" s="1140"/>
      <c r="M8" s="1140"/>
      <c r="N8" s="1142"/>
      <c r="O8" s="262"/>
    </row>
    <row r="9" spans="1:15" ht="3" customHeight="1">
      <c r="A9" s="233"/>
      <c r="B9" s="233"/>
      <c r="C9" s="233"/>
      <c r="D9" s="264"/>
      <c r="E9" s="265"/>
      <c r="F9" s="233"/>
      <c r="G9" s="234"/>
      <c r="H9" s="234"/>
      <c r="I9" s="234"/>
      <c r="J9" s="234"/>
      <c r="K9" s="234"/>
      <c r="L9" s="234"/>
      <c r="M9" s="234"/>
      <c r="N9" s="234"/>
      <c r="O9" s="262"/>
    </row>
    <row r="10" spans="1:15" ht="11.25" customHeight="1">
      <c r="A10" s="107" t="s">
        <v>229</v>
      </c>
      <c r="B10" s="240"/>
      <c r="C10" s="240"/>
      <c r="D10" s="266"/>
      <c r="E10" s="267"/>
      <c r="F10" s="268"/>
      <c r="G10" s="269"/>
      <c r="H10" s="269"/>
      <c r="I10" s="269"/>
      <c r="J10" s="269"/>
      <c r="K10" s="269"/>
      <c r="L10" s="269"/>
      <c r="M10" s="269"/>
      <c r="N10" s="236"/>
      <c r="O10" s="240"/>
    </row>
    <row r="11" spans="1:15" ht="11.25" customHeight="1">
      <c r="A11" s="240"/>
      <c r="B11" s="112" t="s">
        <v>230</v>
      </c>
      <c r="C11" s="270"/>
      <c r="D11" s="266"/>
      <c r="E11" s="267"/>
      <c r="F11" s="240"/>
      <c r="G11" s="236"/>
      <c r="H11" s="236"/>
      <c r="I11" s="236"/>
      <c r="J11" s="236"/>
      <c r="K11" s="236"/>
      <c r="L11" s="236"/>
      <c r="M11" s="236"/>
      <c r="N11" s="236"/>
      <c r="O11" s="240"/>
    </row>
    <row r="12" spans="1:15" ht="11.25" customHeight="1">
      <c r="A12" s="223"/>
      <c r="B12" s="1135" t="s">
        <v>231</v>
      </c>
      <c r="C12" s="1135"/>
      <c r="D12" s="271" t="s">
        <v>45</v>
      </c>
      <c r="E12" s="267"/>
      <c r="F12" s="272" t="s">
        <v>232</v>
      </c>
      <c r="G12" s="82">
        <f>SUM(H12:N12)</f>
        <v>788</v>
      </c>
      <c r="H12" s="81">
        <v>271</v>
      </c>
      <c r="I12" s="81">
        <v>78</v>
      </c>
      <c r="J12" s="81">
        <v>67</v>
      </c>
      <c r="K12" s="81">
        <v>60</v>
      </c>
      <c r="L12" s="81">
        <v>115</v>
      </c>
      <c r="M12" s="81">
        <v>85</v>
      </c>
      <c r="N12" s="81">
        <v>112</v>
      </c>
      <c r="O12" s="107"/>
    </row>
    <row r="13" spans="1:15" ht="11.25" customHeight="1">
      <c r="A13" s="223"/>
      <c r="B13" s="273"/>
      <c r="C13" s="273"/>
      <c r="D13" s="271"/>
      <c r="E13" s="267"/>
      <c r="F13" s="274" t="s">
        <v>4</v>
      </c>
      <c r="G13" s="82">
        <f>SUM(H13:N13)</f>
        <v>67316</v>
      </c>
      <c r="H13" s="81">
        <v>25575</v>
      </c>
      <c r="I13" s="81">
        <v>5655</v>
      </c>
      <c r="J13" s="81">
        <v>5889</v>
      </c>
      <c r="K13" s="81">
        <v>4665</v>
      </c>
      <c r="L13" s="81">
        <v>10434</v>
      </c>
      <c r="M13" s="81">
        <v>6671</v>
      </c>
      <c r="N13" s="81">
        <v>8427</v>
      </c>
      <c r="O13" s="107"/>
    </row>
    <row r="14" spans="1:15" ht="3" customHeight="1">
      <c r="A14" s="275"/>
      <c r="B14" s="275"/>
      <c r="C14" s="275"/>
      <c r="D14" s="276"/>
      <c r="E14" s="267"/>
      <c r="F14" s="274"/>
      <c r="G14" s="108"/>
      <c r="H14" s="236"/>
      <c r="I14" s="236"/>
      <c r="J14" s="236"/>
      <c r="K14" s="236"/>
      <c r="L14" s="236"/>
      <c r="M14" s="236"/>
      <c r="N14" s="236"/>
      <c r="O14" s="107"/>
    </row>
    <row r="15" spans="1:15" ht="11.25" customHeight="1">
      <c r="A15" s="1143"/>
      <c r="B15" s="1144"/>
      <c r="C15" s="1144"/>
      <c r="D15" s="276" t="s">
        <v>45</v>
      </c>
      <c r="E15" s="267"/>
      <c r="F15" s="268"/>
      <c r="G15" s="269"/>
      <c r="H15" s="269"/>
      <c r="I15" s="269"/>
      <c r="J15" s="269"/>
      <c r="K15" s="269"/>
      <c r="L15" s="269"/>
      <c r="M15" s="269"/>
      <c r="N15" s="236"/>
      <c r="O15" s="107"/>
    </row>
    <row r="16" spans="1:15" ht="11.25" customHeight="1">
      <c r="A16" s="1143" t="s">
        <v>233</v>
      </c>
      <c r="B16" s="1092"/>
      <c r="C16" s="1092"/>
      <c r="D16" s="271" t="s">
        <v>45</v>
      </c>
      <c r="E16" s="267"/>
      <c r="F16" s="272" t="s">
        <v>232</v>
      </c>
      <c r="G16" s="82">
        <f>SUM(H16:N16)</f>
        <v>1103</v>
      </c>
      <c r="H16" s="82">
        <f>SUM(H20,H24,H28,H32,H36)</f>
        <v>327</v>
      </c>
      <c r="I16" s="82">
        <f aca="true" t="shared" si="0" ref="I16:N17">SUM(I20,I24,I28,I32,I36)</f>
        <v>137</v>
      </c>
      <c r="J16" s="82">
        <f t="shared" si="0"/>
        <v>104</v>
      </c>
      <c r="K16" s="82">
        <f t="shared" si="0"/>
        <v>119</v>
      </c>
      <c r="L16" s="82">
        <f t="shared" si="0"/>
        <v>114</v>
      </c>
      <c r="M16" s="82">
        <f t="shared" si="0"/>
        <v>132</v>
      </c>
      <c r="N16" s="82">
        <f t="shared" si="0"/>
        <v>170</v>
      </c>
      <c r="O16" s="107"/>
    </row>
    <row r="17" spans="1:15" ht="11.25" customHeight="1">
      <c r="A17" s="278"/>
      <c r="B17" s="279"/>
      <c r="C17" s="280"/>
      <c r="D17" s="276"/>
      <c r="E17" s="267"/>
      <c r="F17" s="274" t="s">
        <v>4</v>
      </c>
      <c r="G17" s="82">
        <f>SUM(H17:N17)</f>
        <v>55630</v>
      </c>
      <c r="H17" s="82">
        <f>SUM(H21,H25,H29,H33,H37)</f>
        <v>19656</v>
      </c>
      <c r="I17" s="82">
        <f t="shared" si="0"/>
        <v>5704</v>
      </c>
      <c r="J17" s="82">
        <f t="shared" si="0"/>
        <v>4297</v>
      </c>
      <c r="K17" s="82">
        <f t="shared" si="0"/>
        <v>5735</v>
      </c>
      <c r="L17" s="82">
        <f t="shared" si="0"/>
        <v>6452</v>
      </c>
      <c r="M17" s="82">
        <f t="shared" si="0"/>
        <v>6170</v>
      </c>
      <c r="N17" s="82">
        <f t="shared" si="0"/>
        <v>7616</v>
      </c>
      <c r="O17" s="107"/>
    </row>
    <row r="18" spans="1:15" ht="11.25" customHeight="1">
      <c r="A18" s="278"/>
      <c r="B18" s="271" t="s">
        <v>206</v>
      </c>
      <c r="C18" s="281"/>
      <c r="D18" s="276"/>
      <c r="E18" s="267"/>
      <c r="F18" s="274"/>
      <c r="G18" s="82"/>
      <c r="H18" s="82"/>
      <c r="I18" s="82"/>
      <c r="J18" s="82"/>
      <c r="K18" s="82"/>
      <c r="L18" s="82"/>
      <c r="M18" s="82"/>
      <c r="N18" s="82"/>
      <c r="O18" s="107"/>
    </row>
    <row r="19" spans="1:15" ht="3" customHeight="1">
      <c r="A19" s="278"/>
      <c r="B19" s="271"/>
      <c r="C19" s="271"/>
      <c r="D19" s="276"/>
      <c r="E19" s="267"/>
      <c r="F19" s="268"/>
      <c r="G19" s="269"/>
      <c r="H19" s="269"/>
      <c r="I19" s="269"/>
      <c r="J19" s="269"/>
      <c r="K19" s="269"/>
      <c r="L19" s="269"/>
      <c r="M19" s="269"/>
      <c r="N19" s="236"/>
      <c r="O19" s="107"/>
    </row>
    <row r="20" spans="1:15" ht="11.25" customHeight="1">
      <c r="A20" s="223"/>
      <c r="B20" s="1136" t="s">
        <v>234</v>
      </c>
      <c r="C20" s="1136"/>
      <c r="D20" s="271" t="s">
        <v>45</v>
      </c>
      <c r="E20" s="267"/>
      <c r="F20" s="272" t="s">
        <v>232</v>
      </c>
      <c r="G20" s="82">
        <f>SUM(H20:N20)</f>
        <v>913</v>
      </c>
      <c r="H20" s="81">
        <v>223</v>
      </c>
      <c r="I20" s="81">
        <v>121</v>
      </c>
      <c r="J20" s="81">
        <v>87</v>
      </c>
      <c r="K20" s="81">
        <v>109</v>
      </c>
      <c r="L20" s="81">
        <v>99</v>
      </c>
      <c r="M20" s="81">
        <v>113</v>
      </c>
      <c r="N20" s="81">
        <v>161</v>
      </c>
      <c r="O20" s="107"/>
    </row>
    <row r="21" spans="1:15" ht="11.25" customHeight="1">
      <c r="A21" s="278"/>
      <c r="B21" s="223"/>
      <c r="C21" s="223"/>
      <c r="D21" s="276"/>
      <c r="E21" s="267"/>
      <c r="F21" s="272" t="s">
        <v>4</v>
      </c>
      <c r="G21" s="82">
        <f>SUM(H21:N21)</f>
        <v>43139</v>
      </c>
      <c r="H21" s="81">
        <v>11039</v>
      </c>
      <c r="I21" s="81">
        <v>5097</v>
      </c>
      <c r="J21" s="81">
        <v>3583</v>
      </c>
      <c r="K21" s="81">
        <v>5454</v>
      </c>
      <c r="L21" s="81">
        <v>5342</v>
      </c>
      <c r="M21" s="81">
        <v>5272</v>
      </c>
      <c r="N21" s="81">
        <v>7352</v>
      </c>
      <c r="O21" s="107"/>
    </row>
    <row r="22" spans="1:15" ht="3" customHeight="1">
      <c r="A22" s="278"/>
      <c r="B22" s="223"/>
      <c r="C22" s="223"/>
      <c r="D22" s="276"/>
      <c r="E22" s="267"/>
      <c r="F22" s="282"/>
      <c r="G22" s="283"/>
      <c r="H22" s="269"/>
      <c r="I22" s="269"/>
      <c r="J22" s="269"/>
      <c r="K22" s="269"/>
      <c r="L22" s="269"/>
      <c r="M22" s="269"/>
      <c r="N22" s="236"/>
      <c r="O22" s="107"/>
    </row>
    <row r="23" spans="1:15" ht="11.25" customHeight="1">
      <c r="A23" s="278"/>
      <c r="B23" s="223"/>
      <c r="C23" s="223"/>
      <c r="D23" s="276"/>
      <c r="E23" s="267"/>
      <c r="F23" s="282"/>
      <c r="G23" s="283"/>
      <c r="H23" s="269"/>
      <c r="I23" s="269"/>
      <c r="J23" s="269"/>
      <c r="K23" s="269"/>
      <c r="L23" s="269"/>
      <c r="M23" s="269"/>
      <c r="N23" s="236"/>
      <c r="O23" s="107"/>
    </row>
    <row r="24" spans="1:15" ht="11.25" customHeight="1">
      <c r="A24" s="278"/>
      <c r="B24" s="1136" t="s">
        <v>235</v>
      </c>
      <c r="C24" s="1136"/>
      <c r="D24" s="276"/>
      <c r="E24" s="267"/>
      <c r="F24" s="272" t="s">
        <v>232</v>
      </c>
      <c r="G24" s="82">
        <f>SUM(H24:N24)</f>
        <v>37</v>
      </c>
      <c r="H24" s="81">
        <v>7</v>
      </c>
      <c r="I24" s="81">
        <v>9</v>
      </c>
      <c r="J24" s="81">
        <v>5</v>
      </c>
      <c r="K24" s="81">
        <v>5</v>
      </c>
      <c r="L24" s="81">
        <v>2</v>
      </c>
      <c r="M24" s="81">
        <v>6</v>
      </c>
      <c r="N24" s="81">
        <v>3</v>
      </c>
      <c r="O24" s="107"/>
    </row>
    <row r="25" spans="1:15" ht="11.25" customHeight="1">
      <c r="A25" s="278"/>
      <c r="B25" s="223"/>
      <c r="C25" s="223"/>
      <c r="D25" s="276"/>
      <c r="E25" s="267"/>
      <c r="F25" s="272" t="s">
        <v>4</v>
      </c>
      <c r="G25" s="82">
        <f>SUM(H25:N25)</f>
        <v>293</v>
      </c>
      <c r="H25" s="81">
        <v>34</v>
      </c>
      <c r="I25" s="81">
        <v>105</v>
      </c>
      <c r="J25" s="81">
        <v>20</v>
      </c>
      <c r="K25" s="81">
        <v>38</v>
      </c>
      <c r="L25" s="81">
        <v>9</v>
      </c>
      <c r="M25" s="81">
        <v>46</v>
      </c>
      <c r="N25" s="81">
        <v>41</v>
      </c>
      <c r="O25" s="107"/>
    </row>
    <row r="26" spans="1:15" ht="3" customHeight="1">
      <c r="A26" s="278"/>
      <c r="B26" s="223"/>
      <c r="C26" s="223"/>
      <c r="D26" s="276"/>
      <c r="E26" s="267"/>
      <c r="F26" s="282"/>
      <c r="G26" s="283"/>
      <c r="H26" s="269"/>
      <c r="I26" s="269"/>
      <c r="J26" s="269"/>
      <c r="K26" s="269"/>
      <c r="L26" s="269"/>
      <c r="M26" s="269"/>
      <c r="N26" s="236"/>
      <c r="O26" s="107"/>
    </row>
    <row r="27" spans="1:15" ht="11.25" customHeight="1">
      <c r="A27" s="273"/>
      <c r="B27" s="1137"/>
      <c r="C27" s="1137"/>
      <c r="D27" s="271"/>
      <c r="E27" s="267"/>
      <c r="F27" s="268"/>
      <c r="G27" s="269"/>
      <c r="H27" s="269"/>
      <c r="I27" s="269"/>
      <c r="J27" s="269"/>
      <c r="K27" s="269"/>
      <c r="L27" s="269"/>
      <c r="M27" s="269"/>
      <c r="N27" s="236"/>
      <c r="O27" s="107"/>
    </row>
    <row r="28" spans="1:15" ht="11.25" customHeight="1">
      <c r="A28" s="273"/>
      <c r="B28" s="1136" t="s">
        <v>236</v>
      </c>
      <c r="C28" s="1136"/>
      <c r="D28" s="271" t="s">
        <v>45</v>
      </c>
      <c r="E28" s="267"/>
      <c r="F28" s="272" t="s">
        <v>232</v>
      </c>
      <c r="G28" s="82">
        <f>SUM(H28:N28)</f>
        <v>46</v>
      </c>
      <c r="H28" s="81">
        <v>43</v>
      </c>
      <c r="I28" s="81">
        <v>1</v>
      </c>
      <c r="J28" s="81">
        <v>0</v>
      </c>
      <c r="K28" s="81">
        <v>0</v>
      </c>
      <c r="L28" s="81">
        <v>0</v>
      </c>
      <c r="M28" s="81">
        <v>2</v>
      </c>
      <c r="N28" s="81">
        <v>0</v>
      </c>
      <c r="O28" s="107"/>
    </row>
    <row r="29" spans="1:15" ht="11.25" customHeight="1">
      <c r="A29" s="273"/>
      <c r="B29" s="273"/>
      <c r="C29" s="273"/>
      <c r="D29" s="271"/>
      <c r="E29" s="267"/>
      <c r="F29" s="272" t="s">
        <v>4</v>
      </c>
      <c r="G29" s="82">
        <f>SUM(H29:N29)</f>
        <v>4570</v>
      </c>
      <c r="H29" s="81">
        <v>4241</v>
      </c>
      <c r="I29" s="81">
        <v>123</v>
      </c>
      <c r="J29" s="81">
        <v>0</v>
      </c>
      <c r="K29" s="81">
        <v>0</v>
      </c>
      <c r="L29" s="81">
        <v>0</v>
      </c>
      <c r="M29" s="81">
        <v>206</v>
      </c>
      <c r="N29" s="81">
        <v>0</v>
      </c>
      <c r="O29" s="107"/>
    </row>
    <row r="30" spans="1:15" ht="3" customHeight="1">
      <c r="A30" s="273"/>
      <c r="B30" s="273"/>
      <c r="C30" s="273"/>
      <c r="D30" s="271"/>
      <c r="E30" s="267"/>
      <c r="F30" s="272"/>
      <c r="G30" s="108"/>
      <c r="H30" s="236"/>
      <c r="I30" s="236"/>
      <c r="J30" s="236"/>
      <c r="K30" s="236"/>
      <c r="L30" s="236"/>
      <c r="M30" s="236"/>
      <c r="N30" s="236"/>
      <c r="O30" s="107"/>
    </row>
    <row r="31" spans="1:15" ht="11.25" customHeight="1">
      <c r="A31" s="273"/>
      <c r="B31" s="1137" t="s">
        <v>237</v>
      </c>
      <c r="C31" s="1137"/>
      <c r="D31" s="271"/>
      <c r="E31" s="267"/>
      <c r="F31" s="268"/>
      <c r="G31" s="269"/>
      <c r="H31" s="269"/>
      <c r="I31" s="269"/>
      <c r="J31" s="269"/>
      <c r="K31" s="269"/>
      <c r="L31" s="269"/>
      <c r="M31" s="269"/>
      <c r="N31" s="236"/>
      <c r="O31" s="107"/>
    </row>
    <row r="32" spans="1:15" ht="11.25" customHeight="1">
      <c r="A32" s="273"/>
      <c r="B32" s="1138" t="s">
        <v>238</v>
      </c>
      <c r="C32" s="1138"/>
      <c r="D32" s="271" t="s">
        <v>45</v>
      </c>
      <c r="E32" s="267"/>
      <c r="F32" s="272" t="s">
        <v>232</v>
      </c>
      <c r="G32" s="82">
        <f>SUM(H32:N32)</f>
        <v>2</v>
      </c>
      <c r="H32" s="81">
        <v>2</v>
      </c>
      <c r="I32" s="81">
        <v>0</v>
      </c>
      <c r="J32" s="81">
        <v>0</v>
      </c>
      <c r="K32" s="81">
        <v>0</v>
      </c>
      <c r="L32" s="81">
        <v>0</v>
      </c>
      <c r="M32" s="81">
        <v>0</v>
      </c>
      <c r="N32" s="81">
        <v>0</v>
      </c>
      <c r="O32" s="107"/>
    </row>
    <row r="33" spans="1:15" ht="11.25" customHeight="1">
      <c r="A33" s="273"/>
      <c r="B33" s="284"/>
      <c r="C33" s="284"/>
      <c r="D33" s="276"/>
      <c r="E33" s="267"/>
      <c r="F33" s="274" t="s">
        <v>4</v>
      </c>
      <c r="G33" s="82">
        <f>SUM(H33:N33)</f>
        <v>40</v>
      </c>
      <c r="H33" s="81">
        <v>40</v>
      </c>
      <c r="I33" s="81">
        <v>0</v>
      </c>
      <c r="J33" s="81">
        <v>0</v>
      </c>
      <c r="K33" s="81">
        <v>0</v>
      </c>
      <c r="L33" s="81">
        <v>0</v>
      </c>
      <c r="M33" s="81">
        <v>0</v>
      </c>
      <c r="N33" s="81">
        <v>0</v>
      </c>
      <c r="O33" s="107"/>
    </row>
    <row r="34" spans="1:15" ht="3" customHeight="1">
      <c r="A34" s="273"/>
      <c r="B34" s="284"/>
      <c r="C34" s="284"/>
      <c r="D34" s="276"/>
      <c r="E34" s="267"/>
      <c r="F34" s="272"/>
      <c r="G34" s="108"/>
      <c r="H34" s="236"/>
      <c r="I34" s="236"/>
      <c r="J34" s="236"/>
      <c r="K34" s="236"/>
      <c r="L34" s="236"/>
      <c r="M34" s="236"/>
      <c r="N34" s="236"/>
      <c r="O34" s="107"/>
    </row>
    <row r="35" spans="1:15" ht="11.25" customHeight="1">
      <c r="A35" s="273"/>
      <c r="B35" s="1137" t="s">
        <v>239</v>
      </c>
      <c r="C35" s="1137"/>
      <c r="D35" s="271"/>
      <c r="E35" s="267"/>
      <c r="F35" s="268"/>
      <c r="G35" s="269"/>
      <c r="H35" s="269"/>
      <c r="I35" s="269"/>
      <c r="J35" s="269"/>
      <c r="K35" s="269"/>
      <c r="L35" s="269"/>
      <c r="M35" s="269"/>
      <c r="N35" s="236"/>
      <c r="O35" s="107"/>
    </row>
    <row r="36" spans="1:15" ht="11.25" customHeight="1">
      <c r="A36" s="285"/>
      <c r="B36" s="1138" t="s">
        <v>240</v>
      </c>
      <c r="C36" s="1138"/>
      <c r="D36" s="271" t="s">
        <v>45</v>
      </c>
      <c r="E36" s="267"/>
      <c r="F36" s="272" t="s">
        <v>232</v>
      </c>
      <c r="G36" s="82">
        <f>SUM(H36:N36)</f>
        <v>105</v>
      </c>
      <c r="H36" s="81">
        <v>52</v>
      </c>
      <c r="I36" s="81">
        <v>6</v>
      </c>
      <c r="J36" s="81">
        <v>12</v>
      </c>
      <c r="K36" s="81">
        <v>5</v>
      </c>
      <c r="L36" s="81">
        <v>13</v>
      </c>
      <c r="M36" s="81">
        <v>11</v>
      </c>
      <c r="N36" s="81">
        <v>6</v>
      </c>
      <c r="O36" s="107"/>
    </row>
    <row r="37" spans="1:15" ht="11.25" customHeight="1">
      <c r="A37" s="285"/>
      <c r="B37" s="285"/>
      <c r="C37" s="285"/>
      <c r="D37" s="276"/>
      <c r="E37" s="267"/>
      <c r="F37" s="274" t="s">
        <v>4</v>
      </c>
      <c r="G37" s="82">
        <f>SUM(H37:N37)</f>
        <v>7588</v>
      </c>
      <c r="H37" s="81">
        <v>4302</v>
      </c>
      <c r="I37" s="81">
        <v>379</v>
      </c>
      <c r="J37" s="81">
        <v>694</v>
      </c>
      <c r="K37" s="81">
        <v>243</v>
      </c>
      <c r="L37" s="81">
        <v>1101</v>
      </c>
      <c r="M37" s="81">
        <v>646</v>
      </c>
      <c r="N37" s="81">
        <v>223</v>
      </c>
      <c r="O37" s="107"/>
    </row>
    <row r="38" spans="1:15" ht="3" customHeight="1">
      <c r="A38" s="285"/>
      <c r="B38" s="285"/>
      <c r="C38" s="285"/>
      <c r="D38" s="276"/>
      <c r="E38" s="267"/>
      <c r="F38" s="274"/>
      <c r="G38" s="108"/>
      <c r="H38" s="236"/>
      <c r="I38" s="236"/>
      <c r="J38" s="236"/>
      <c r="K38" s="236"/>
      <c r="L38" s="236"/>
      <c r="M38" s="236"/>
      <c r="N38" s="236"/>
      <c r="O38" s="107"/>
    </row>
    <row r="39" spans="1:15" ht="11.25" customHeight="1">
      <c r="A39" s="1094" t="s">
        <v>241</v>
      </c>
      <c r="B39" s="1134"/>
      <c r="C39" s="1134"/>
      <c r="D39" s="271" t="s">
        <v>45</v>
      </c>
      <c r="E39" s="267"/>
      <c r="F39" s="272"/>
      <c r="G39" s="108"/>
      <c r="H39" s="236"/>
      <c r="I39" s="236"/>
      <c r="J39" s="236"/>
      <c r="K39" s="236"/>
      <c r="L39" s="236"/>
      <c r="M39" s="236"/>
      <c r="N39" s="236"/>
      <c r="O39" s="107"/>
    </row>
    <row r="40" spans="1:15" ht="11.25" customHeight="1">
      <c r="A40" s="275"/>
      <c r="B40" s="1092" t="s">
        <v>242</v>
      </c>
      <c r="C40" s="1092"/>
      <c r="D40" s="271" t="s">
        <v>45</v>
      </c>
      <c r="E40" s="267"/>
      <c r="F40" s="272" t="s">
        <v>232</v>
      </c>
      <c r="G40" s="82">
        <f>SUM(H40:N40)</f>
        <v>1085</v>
      </c>
      <c r="H40" s="81">
        <v>402</v>
      </c>
      <c r="I40" s="81">
        <v>128</v>
      </c>
      <c r="J40" s="81">
        <v>132</v>
      </c>
      <c r="K40" s="81">
        <v>52</v>
      </c>
      <c r="L40" s="81">
        <v>125</v>
      </c>
      <c r="M40" s="81">
        <v>62</v>
      </c>
      <c r="N40" s="81">
        <v>184</v>
      </c>
      <c r="O40" s="107"/>
    </row>
    <row r="41" spans="1:15" ht="11.25" customHeight="1">
      <c r="A41" s="286"/>
      <c r="B41" s="271"/>
      <c r="C41" s="281"/>
      <c r="D41" s="276"/>
      <c r="E41" s="267"/>
      <c r="F41" s="274" t="s">
        <v>4</v>
      </c>
      <c r="G41" s="82">
        <f>SUM(H41:N41)</f>
        <v>37455</v>
      </c>
      <c r="H41" s="81">
        <v>15267</v>
      </c>
      <c r="I41" s="81">
        <v>4168</v>
      </c>
      <c r="J41" s="81">
        <v>4204</v>
      </c>
      <c r="K41" s="81">
        <v>1626</v>
      </c>
      <c r="L41" s="81">
        <v>4562</v>
      </c>
      <c r="M41" s="81">
        <v>2066</v>
      </c>
      <c r="N41" s="81">
        <v>5562</v>
      </c>
      <c r="O41" s="107"/>
    </row>
    <row r="42" spans="1:15" ht="3" customHeight="1">
      <c r="A42" s="275"/>
      <c r="B42" s="279"/>
      <c r="C42" s="280"/>
      <c r="D42" s="276"/>
      <c r="E42" s="267"/>
      <c r="F42" s="272"/>
      <c r="G42" s="108"/>
      <c r="H42" s="236"/>
      <c r="I42" s="236"/>
      <c r="J42" s="236"/>
      <c r="K42" s="236"/>
      <c r="L42" s="236"/>
      <c r="M42" s="236"/>
      <c r="N42" s="236"/>
      <c r="O42" s="107"/>
    </row>
    <row r="43" spans="1:15" ht="11.25" customHeight="1">
      <c r="A43" s="1134" t="s">
        <v>243</v>
      </c>
      <c r="B43" s="1134"/>
      <c r="C43" s="1134"/>
      <c r="D43" s="276"/>
      <c r="E43" s="267"/>
      <c r="F43" s="272"/>
      <c r="G43" s="108"/>
      <c r="H43" s="236"/>
      <c r="I43" s="236"/>
      <c r="J43" s="236"/>
      <c r="K43" s="236"/>
      <c r="L43" s="236"/>
      <c r="M43" s="236"/>
      <c r="N43" s="236"/>
      <c r="O43" s="107"/>
    </row>
    <row r="44" spans="1:15" ht="11.25" customHeight="1">
      <c r="A44" s="275"/>
      <c r="B44" s="1092" t="s">
        <v>244</v>
      </c>
      <c r="C44" s="1092"/>
      <c r="D44" s="276"/>
      <c r="E44" s="267"/>
      <c r="F44" s="272" t="s">
        <v>232</v>
      </c>
      <c r="G44" s="82">
        <f>SUM(H44:N44)</f>
        <v>1082</v>
      </c>
      <c r="H44" s="81">
        <v>432</v>
      </c>
      <c r="I44" s="81">
        <v>103</v>
      </c>
      <c r="J44" s="81">
        <v>76</v>
      </c>
      <c r="K44" s="81">
        <v>82</v>
      </c>
      <c r="L44" s="81">
        <v>125</v>
      </c>
      <c r="M44" s="81">
        <v>104</v>
      </c>
      <c r="N44" s="81">
        <v>160</v>
      </c>
      <c r="O44" s="107"/>
    </row>
    <row r="45" spans="1:15" ht="11.25" customHeight="1">
      <c r="A45" s="275"/>
      <c r="B45" s="279"/>
      <c r="C45" s="280"/>
      <c r="D45" s="276"/>
      <c r="E45" s="267"/>
      <c r="F45" s="274" t="s">
        <v>4</v>
      </c>
      <c r="G45" s="82">
        <f>SUM(H45:N45)</f>
        <v>43844</v>
      </c>
      <c r="H45" s="81">
        <v>20100</v>
      </c>
      <c r="I45" s="81">
        <v>3011</v>
      </c>
      <c r="J45" s="81">
        <v>2445</v>
      </c>
      <c r="K45" s="81">
        <v>3467</v>
      </c>
      <c r="L45" s="81">
        <v>5255</v>
      </c>
      <c r="M45" s="81">
        <v>4834</v>
      </c>
      <c r="N45" s="81">
        <v>4732</v>
      </c>
      <c r="O45" s="107"/>
    </row>
    <row r="46" spans="1:15" ht="3" customHeight="1">
      <c r="A46" s="275"/>
      <c r="B46" s="279"/>
      <c r="C46" s="280"/>
      <c r="D46" s="276"/>
      <c r="E46" s="267"/>
      <c r="F46" s="272"/>
      <c r="G46" s="108"/>
      <c r="H46" s="236"/>
      <c r="I46" s="236"/>
      <c r="J46" s="236"/>
      <c r="K46" s="236"/>
      <c r="L46" s="236"/>
      <c r="M46" s="236"/>
      <c r="N46" s="236"/>
      <c r="O46" s="107"/>
    </row>
    <row r="47" spans="1:15" ht="11.25" customHeight="1">
      <c r="A47" s="1133" t="s">
        <v>245</v>
      </c>
      <c r="B47" s="1134"/>
      <c r="C47" s="1134"/>
      <c r="D47" s="271" t="s">
        <v>45</v>
      </c>
      <c r="E47" s="267"/>
      <c r="F47" s="272"/>
      <c r="G47" s="108"/>
      <c r="H47" s="236"/>
      <c r="I47" s="236"/>
      <c r="J47" s="236"/>
      <c r="K47" s="236"/>
      <c r="L47" s="236"/>
      <c r="M47" s="236"/>
      <c r="N47" s="236"/>
      <c r="O47" s="107"/>
    </row>
    <row r="48" spans="1:15" ht="11.25" customHeight="1">
      <c r="A48" s="272"/>
      <c r="B48" s="84" t="s">
        <v>246</v>
      </c>
      <c r="C48" s="280"/>
      <c r="D48" s="271"/>
      <c r="E48" s="267"/>
      <c r="F48" s="272"/>
      <c r="G48" s="108"/>
      <c r="H48" s="236"/>
      <c r="I48" s="236"/>
      <c r="J48" s="236"/>
      <c r="K48" s="236"/>
      <c r="L48" s="236"/>
      <c r="M48" s="236"/>
      <c r="N48" s="236"/>
      <c r="O48" s="107"/>
    </row>
    <row r="49" spans="1:15" ht="11.25" customHeight="1">
      <c r="A49" s="286"/>
      <c r="B49" s="1135" t="s">
        <v>247</v>
      </c>
      <c r="C49" s="1136"/>
      <c r="D49" s="271" t="s">
        <v>45</v>
      </c>
      <c r="E49" s="267"/>
      <c r="F49" s="272" t="s">
        <v>232</v>
      </c>
      <c r="G49" s="82">
        <f>SUM(H49:N49)</f>
        <v>7</v>
      </c>
      <c r="H49" s="81">
        <v>4</v>
      </c>
      <c r="I49" s="81">
        <v>2</v>
      </c>
      <c r="J49" s="81">
        <v>0</v>
      </c>
      <c r="K49" s="81">
        <v>0</v>
      </c>
      <c r="L49" s="81">
        <v>0</v>
      </c>
      <c r="M49" s="81">
        <v>0</v>
      </c>
      <c r="N49" s="81">
        <v>1</v>
      </c>
      <c r="O49" s="107"/>
    </row>
    <row r="50" spans="1:15" ht="11.25" customHeight="1">
      <c r="A50" s="286"/>
      <c r="B50" s="271"/>
      <c r="C50" s="281"/>
      <c r="D50" s="276"/>
      <c r="E50" s="267"/>
      <c r="F50" s="274" t="s">
        <v>4</v>
      </c>
      <c r="G50" s="82">
        <f>SUM(H50:N50)</f>
        <v>113</v>
      </c>
      <c r="H50" s="81">
        <v>66</v>
      </c>
      <c r="I50" s="81">
        <v>31</v>
      </c>
      <c r="J50" s="81">
        <v>0</v>
      </c>
      <c r="K50" s="81">
        <v>0</v>
      </c>
      <c r="L50" s="81">
        <v>0</v>
      </c>
      <c r="M50" s="81">
        <v>0</v>
      </c>
      <c r="N50" s="81">
        <v>16</v>
      </c>
      <c r="O50" s="107"/>
    </row>
    <row r="51" spans="1:24" ht="4.5" customHeight="1">
      <c r="A51" s="254" t="s">
        <v>46</v>
      </c>
      <c r="B51" s="255"/>
      <c r="C51" s="240"/>
      <c r="D51" s="240"/>
      <c r="E51" s="240"/>
      <c r="F51" s="240"/>
      <c r="G51" s="240"/>
      <c r="H51" s="240"/>
      <c r="I51" s="240"/>
      <c r="J51" s="240"/>
      <c r="K51" s="240"/>
      <c r="L51" s="240"/>
      <c r="M51" s="223"/>
      <c r="N51" s="223"/>
      <c r="O51" s="223"/>
      <c r="P51" s="287"/>
      <c r="Q51" s="287"/>
      <c r="R51" s="287"/>
      <c r="S51" s="287"/>
      <c r="T51" s="287"/>
      <c r="U51" s="287"/>
      <c r="V51" s="287"/>
      <c r="W51" s="287"/>
      <c r="X51" s="287"/>
    </row>
    <row r="52" spans="1:14" ht="15.75" customHeight="1">
      <c r="A52" s="1075" t="s">
        <v>248</v>
      </c>
      <c r="B52" s="1075"/>
      <c r="C52" s="1075"/>
      <c r="D52" s="1075"/>
      <c r="E52" s="1075"/>
      <c r="F52" s="1075"/>
      <c r="G52" s="1075"/>
      <c r="H52" s="1075"/>
      <c r="I52" s="1075"/>
      <c r="J52" s="1075"/>
      <c r="K52" s="1075"/>
      <c r="L52" s="1075"/>
      <c r="M52" s="1075"/>
      <c r="N52" s="1075"/>
    </row>
    <row r="53" spans="1:14" ht="15.75" customHeight="1">
      <c r="A53" s="1075"/>
      <c r="B53" s="1075"/>
      <c r="C53" s="1075"/>
      <c r="D53" s="1075"/>
      <c r="E53" s="1075"/>
      <c r="F53" s="1075"/>
      <c r="G53" s="1075"/>
      <c r="H53" s="1075"/>
      <c r="I53" s="1075"/>
      <c r="J53" s="1075"/>
      <c r="K53" s="1075"/>
      <c r="L53" s="1075"/>
      <c r="M53" s="1075"/>
      <c r="N53" s="1075"/>
    </row>
    <row r="54" spans="1:14" ht="15.75" customHeight="1">
      <c r="A54" s="1075"/>
      <c r="B54" s="1075"/>
      <c r="C54" s="1075"/>
      <c r="D54" s="1075"/>
      <c r="E54" s="1075"/>
      <c r="F54" s="1075"/>
      <c r="G54" s="1075"/>
      <c r="H54" s="1075"/>
      <c r="I54" s="1075"/>
      <c r="J54" s="1075"/>
      <c r="K54" s="1075"/>
      <c r="L54" s="1075"/>
      <c r="M54" s="1075"/>
      <c r="N54" s="1075"/>
    </row>
    <row r="55" spans="1:14" ht="15.75" customHeight="1">
      <c r="A55" s="1075"/>
      <c r="B55" s="1075"/>
      <c r="C55" s="1075"/>
      <c r="D55" s="1075"/>
      <c r="E55" s="1075"/>
      <c r="F55" s="1075"/>
      <c r="G55" s="1075"/>
      <c r="H55" s="1075"/>
      <c r="I55" s="1075"/>
      <c r="J55" s="1075"/>
      <c r="K55" s="1075"/>
      <c r="L55" s="1075"/>
      <c r="M55" s="1075"/>
      <c r="N55" s="1075"/>
    </row>
    <row r="56" spans="1:2" ht="10.5" customHeight="1">
      <c r="A56" s="288"/>
      <c r="B56" s="288"/>
    </row>
    <row r="57" spans="1:2" ht="10.5" customHeight="1">
      <c r="A57" s="288"/>
      <c r="B57" s="288"/>
    </row>
  </sheetData>
  <sheetProtection/>
  <mergeCells count="31">
    <mergeCell ref="A2:N2"/>
    <mergeCell ref="A4:N4"/>
    <mergeCell ref="A6:C8"/>
    <mergeCell ref="D6:D8"/>
    <mergeCell ref="E6:F8"/>
    <mergeCell ref="G6:G8"/>
    <mergeCell ref="H7:H8"/>
    <mergeCell ref="I7:I8"/>
    <mergeCell ref="J7:J8"/>
    <mergeCell ref="K7:K8"/>
    <mergeCell ref="L7:L8"/>
    <mergeCell ref="M7:M8"/>
    <mergeCell ref="N7:N8"/>
    <mergeCell ref="B12:C12"/>
    <mergeCell ref="A15:C15"/>
    <mergeCell ref="A16:C16"/>
    <mergeCell ref="B20:C20"/>
    <mergeCell ref="B24:C24"/>
    <mergeCell ref="B27:C27"/>
    <mergeCell ref="B28:C28"/>
    <mergeCell ref="B31:C31"/>
    <mergeCell ref="B32:C32"/>
    <mergeCell ref="A47:C47"/>
    <mergeCell ref="B49:C49"/>
    <mergeCell ref="A52:N55"/>
    <mergeCell ref="B35:C35"/>
    <mergeCell ref="B36:C36"/>
    <mergeCell ref="A39:C39"/>
    <mergeCell ref="B40:C40"/>
    <mergeCell ref="A43:C43"/>
    <mergeCell ref="B44:C44"/>
  </mergeCells>
  <printOptions/>
  <pageMargins left="0.4330708661417323" right="0.4330708661417323" top="0.5905511811023623" bottom="0.7874015748031497" header="0.3937007874015748" footer="0"/>
  <pageSetup horizontalDpi="600" verticalDpi="600" orientation="portrait" paperSize="9" scale="87" r:id="rId1"/>
  <headerFooter alignWithMargins="0">
    <oddFooter>&amp;C15</oddFooter>
  </headerFooter>
</worksheet>
</file>

<file path=xl/worksheets/sheet11.xml><?xml version="1.0" encoding="utf-8"?>
<worksheet xmlns="http://schemas.openxmlformats.org/spreadsheetml/2006/main" xmlns:r="http://schemas.openxmlformats.org/officeDocument/2006/relationships">
  <dimension ref="A1:X36"/>
  <sheetViews>
    <sheetView zoomScaleSheetLayoutView="100" zoomScalePageLayoutView="0" workbookViewId="0" topLeftCell="A1">
      <selection activeCell="M41" sqref="M41"/>
    </sheetView>
  </sheetViews>
  <sheetFormatPr defaultColWidth="11.421875" defaultRowHeight="15"/>
  <cols>
    <col min="1" max="2" width="1.8515625" style="257" customWidth="1"/>
    <col min="3" max="3" width="26.7109375" style="257" customWidth="1"/>
    <col min="4" max="5" width="0.85546875" style="257" customWidth="1"/>
    <col min="6" max="6" width="9.7109375" style="257" customWidth="1"/>
    <col min="7" max="7" width="8.00390625" style="257" customWidth="1"/>
    <col min="8" max="13" width="7.7109375" style="257" customWidth="1"/>
    <col min="14" max="14" width="8.140625" style="257" customWidth="1"/>
    <col min="15" max="15" width="1.8515625" style="257" customWidth="1"/>
    <col min="16" max="16384" width="11.421875" style="257" customWidth="1"/>
  </cols>
  <sheetData>
    <row r="1" spans="1:14" s="227" customFormat="1" ht="13.5" customHeight="1">
      <c r="A1" s="226"/>
      <c r="B1" s="226"/>
      <c r="C1" s="226"/>
      <c r="D1" s="226"/>
      <c r="E1" s="226"/>
      <c r="F1" s="226"/>
      <c r="G1" s="226"/>
      <c r="H1" s="226"/>
      <c r="I1" s="226"/>
      <c r="J1" s="226"/>
      <c r="K1" s="226"/>
      <c r="L1" s="226"/>
      <c r="M1" s="226"/>
      <c r="N1" s="289"/>
    </row>
    <row r="2" spans="1:15" s="227" customFormat="1" ht="12.75" customHeight="1">
      <c r="A2" s="1132" t="s">
        <v>249</v>
      </c>
      <c r="B2" s="1132"/>
      <c r="C2" s="1132"/>
      <c r="D2" s="1132"/>
      <c r="E2" s="1132"/>
      <c r="F2" s="1132"/>
      <c r="G2" s="1132"/>
      <c r="H2" s="1132"/>
      <c r="I2" s="1132"/>
      <c r="J2" s="1132"/>
      <c r="K2" s="1132"/>
      <c r="L2" s="1132"/>
      <c r="M2" s="1132"/>
      <c r="N2" s="1132"/>
      <c r="O2" s="259"/>
    </row>
    <row r="3" spans="1:16" s="227" customFormat="1" ht="12.75" customHeight="1">
      <c r="A3" s="1020" t="s">
        <v>250</v>
      </c>
      <c r="B3" s="1132"/>
      <c r="C3" s="1132"/>
      <c r="D3" s="1132"/>
      <c r="E3" s="1132"/>
      <c r="F3" s="1132"/>
      <c r="G3" s="1132"/>
      <c r="H3" s="1132"/>
      <c r="I3" s="1132"/>
      <c r="J3" s="1132"/>
      <c r="K3" s="1132"/>
      <c r="L3" s="1132"/>
      <c r="M3" s="1132"/>
      <c r="N3" s="1132"/>
      <c r="P3" s="259" t="s">
        <v>45</v>
      </c>
    </row>
    <row r="4" spans="1:14" ht="6" customHeight="1">
      <c r="A4" s="223"/>
      <c r="B4" s="223"/>
      <c r="C4" s="223"/>
      <c r="D4" s="223"/>
      <c r="E4" s="223"/>
      <c r="F4" s="223"/>
      <c r="G4" s="223"/>
      <c r="H4" s="223"/>
      <c r="I4" s="223"/>
      <c r="J4" s="223"/>
      <c r="K4" s="223"/>
      <c r="L4" s="223"/>
      <c r="M4" s="223"/>
      <c r="N4" s="223"/>
    </row>
    <row r="5" spans="1:15" ht="11.25" customHeight="1">
      <c r="A5" s="1027" t="s">
        <v>251</v>
      </c>
      <c r="B5" s="1027"/>
      <c r="C5" s="1028"/>
      <c r="D5" s="1031"/>
      <c r="E5" s="1141" t="s">
        <v>204</v>
      </c>
      <c r="F5" s="1031"/>
      <c r="G5" s="1034" t="s">
        <v>205</v>
      </c>
      <c r="H5" s="229" t="s">
        <v>206</v>
      </c>
      <c r="I5" s="230"/>
      <c r="J5" s="230"/>
      <c r="K5" s="230"/>
      <c r="L5" s="230"/>
      <c r="M5" s="230"/>
      <c r="N5" s="230"/>
      <c r="O5" s="262"/>
    </row>
    <row r="6" spans="1:15" ht="11.25" customHeight="1">
      <c r="A6" s="1029"/>
      <c r="B6" s="1029"/>
      <c r="C6" s="1029"/>
      <c r="D6" s="1032"/>
      <c r="E6" s="1145"/>
      <c r="F6" s="1032"/>
      <c r="G6" s="1145"/>
      <c r="H6" s="1139" t="s">
        <v>207</v>
      </c>
      <c r="I6" s="1139" t="s">
        <v>208</v>
      </c>
      <c r="J6" s="1139" t="s">
        <v>209</v>
      </c>
      <c r="K6" s="1139" t="s">
        <v>210</v>
      </c>
      <c r="L6" s="1139" t="s">
        <v>211</v>
      </c>
      <c r="M6" s="1139" t="s">
        <v>212</v>
      </c>
      <c r="N6" s="1141" t="s">
        <v>51</v>
      </c>
      <c r="O6" s="263"/>
    </row>
    <row r="7" spans="1:15" ht="11.25" customHeight="1">
      <c r="A7" s="1030"/>
      <c r="B7" s="1030"/>
      <c r="C7" s="1030"/>
      <c r="D7" s="1033"/>
      <c r="E7" s="1142"/>
      <c r="F7" s="1033"/>
      <c r="G7" s="1142"/>
      <c r="H7" s="1140"/>
      <c r="I7" s="1140"/>
      <c r="J7" s="1140"/>
      <c r="K7" s="1140"/>
      <c r="L7" s="1140"/>
      <c r="M7" s="1140"/>
      <c r="N7" s="1142"/>
      <c r="O7" s="262"/>
    </row>
    <row r="8" spans="1:15" s="223" customFormat="1" ht="3" customHeight="1">
      <c r="A8" s="286"/>
      <c r="B8" s="271"/>
      <c r="C8" s="281"/>
      <c r="D8" s="276"/>
      <c r="E8" s="267"/>
      <c r="F8" s="274"/>
      <c r="G8" s="108"/>
      <c r="H8" s="236"/>
      <c r="I8" s="236"/>
      <c r="J8" s="236"/>
      <c r="K8" s="236"/>
      <c r="L8" s="236"/>
      <c r="M8" s="236"/>
      <c r="N8" s="236"/>
      <c r="O8" s="107"/>
    </row>
    <row r="9" spans="1:15" s="223" customFormat="1" ht="11.25" customHeight="1">
      <c r="A9" s="1134" t="s">
        <v>252</v>
      </c>
      <c r="B9" s="1134"/>
      <c r="C9" s="1134"/>
      <c r="D9" s="276"/>
      <c r="E9" s="267"/>
      <c r="G9" s="236"/>
      <c r="H9" s="236"/>
      <c r="I9" s="236"/>
      <c r="J9" s="236"/>
      <c r="K9" s="236"/>
      <c r="L9" s="236"/>
      <c r="M9" s="236"/>
      <c r="N9" s="236"/>
      <c r="O9" s="107"/>
    </row>
    <row r="10" spans="1:15" s="223" customFormat="1" ht="3" customHeight="1">
      <c r="A10" s="280"/>
      <c r="B10" s="280"/>
      <c r="C10" s="280"/>
      <c r="D10" s="276"/>
      <c r="E10" s="267"/>
      <c r="G10" s="236"/>
      <c r="H10" s="236"/>
      <c r="I10" s="236"/>
      <c r="J10" s="236"/>
      <c r="K10" s="236"/>
      <c r="L10" s="236"/>
      <c r="M10" s="236"/>
      <c r="N10" s="236"/>
      <c r="O10" s="107"/>
    </row>
    <row r="11" spans="1:15" s="292" customFormat="1" ht="11.25" customHeight="1">
      <c r="A11" s="290"/>
      <c r="B11" s="281" t="s">
        <v>206</v>
      </c>
      <c r="C11" s="281"/>
      <c r="D11" s="276"/>
      <c r="E11" s="267"/>
      <c r="F11" s="223"/>
      <c r="G11" s="237"/>
      <c r="H11" s="237"/>
      <c r="I11" s="237"/>
      <c r="J11" s="237"/>
      <c r="K11" s="237"/>
      <c r="L11" s="237"/>
      <c r="M11" s="237"/>
      <c r="N11" s="237"/>
      <c r="O11" s="291"/>
    </row>
    <row r="12" spans="1:15" s="292" customFormat="1" ht="3" customHeight="1">
      <c r="A12" s="290"/>
      <c r="B12" s="281"/>
      <c r="C12" s="281"/>
      <c r="D12" s="276"/>
      <c r="E12" s="267"/>
      <c r="F12" s="223"/>
      <c r="G12" s="237"/>
      <c r="H12" s="237"/>
      <c r="I12" s="237"/>
      <c r="J12" s="237"/>
      <c r="K12" s="237"/>
      <c r="L12" s="237"/>
      <c r="M12" s="237"/>
      <c r="N12" s="237"/>
      <c r="O12" s="291"/>
    </row>
    <row r="13" spans="1:15" s="292" customFormat="1" ht="11.25" customHeight="1">
      <c r="A13" s="235"/>
      <c r="B13" s="1150" t="s">
        <v>253</v>
      </c>
      <c r="C13" s="1151"/>
      <c r="D13" s="281" t="s">
        <v>45</v>
      </c>
      <c r="E13" s="267"/>
      <c r="F13" s="280" t="s">
        <v>232</v>
      </c>
      <c r="G13" s="237">
        <f>SUM(H13:N13)</f>
        <v>274</v>
      </c>
      <c r="H13" s="238">
        <v>82</v>
      </c>
      <c r="I13" s="238">
        <v>38</v>
      </c>
      <c r="J13" s="238">
        <v>29</v>
      </c>
      <c r="K13" s="238">
        <v>7</v>
      </c>
      <c r="L13" s="238">
        <v>55</v>
      </c>
      <c r="M13" s="238">
        <v>22</v>
      </c>
      <c r="N13" s="238">
        <v>41</v>
      </c>
      <c r="O13" s="291"/>
    </row>
    <row r="14" spans="1:15" s="292" customFormat="1" ht="11.25" customHeight="1">
      <c r="A14" s="223"/>
      <c r="B14" s="223"/>
      <c r="C14" s="223"/>
      <c r="D14" s="276"/>
      <c r="E14" s="267"/>
      <c r="F14" s="280" t="s">
        <v>254</v>
      </c>
      <c r="G14" s="237">
        <f>SUM(H14:N14)</f>
        <v>643</v>
      </c>
      <c r="H14" s="238">
        <v>214</v>
      </c>
      <c r="I14" s="238">
        <v>58</v>
      </c>
      <c r="J14" s="238">
        <v>47</v>
      </c>
      <c r="K14" s="238">
        <v>15</v>
      </c>
      <c r="L14" s="238">
        <v>173</v>
      </c>
      <c r="M14" s="238">
        <v>41</v>
      </c>
      <c r="N14" s="238">
        <v>95</v>
      </c>
      <c r="O14" s="291"/>
    </row>
    <row r="15" spans="1:15" s="292" customFormat="1" ht="11.25" customHeight="1">
      <c r="A15" s="223"/>
      <c r="B15" s="223"/>
      <c r="C15" s="223"/>
      <c r="D15" s="276"/>
      <c r="E15" s="267"/>
      <c r="F15" s="280" t="s">
        <v>4</v>
      </c>
      <c r="G15" s="237">
        <f>SUM(H15:N15)</f>
        <v>7088</v>
      </c>
      <c r="H15" s="238">
        <v>2362</v>
      </c>
      <c r="I15" s="238">
        <v>695</v>
      </c>
      <c r="J15" s="238">
        <v>503</v>
      </c>
      <c r="K15" s="238">
        <v>196</v>
      </c>
      <c r="L15" s="238">
        <v>1987</v>
      </c>
      <c r="M15" s="238">
        <v>407</v>
      </c>
      <c r="N15" s="238">
        <v>938</v>
      </c>
      <c r="O15" s="291"/>
    </row>
    <row r="16" spans="1:15" s="292" customFormat="1" ht="3" customHeight="1">
      <c r="A16" s="223"/>
      <c r="B16" s="223"/>
      <c r="C16" s="223"/>
      <c r="D16" s="276"/>
      <c r="E16" s="267"/>
      <c r="F16" s="280"/>
      <c r="G16" s="236"/>
      <c r="H16" s="236"/>
      <c r="I16" s="236"/>
      <c r="J16" s="236"/>
      <c r="K16" s="236"/>
      <c r="L16" s="236"/>
      <c r="M16" s="236"/>
      <c r="N16" s="236"/>
      <c r="O16" s="291"/>
    </row>
    <row r="17" spans="1:15" s="292" customFormat="1" ht="11.25" customHeight="1">
      <c r="A17" s="294"/>
      <c r="B17" s="1150" t="s">
        <v>255</v>
      </c>
      <c r="C17" s="1151"/>
      <c r="D17" s="295" t="s">
        <v>45</v>
      </c>
      <c r="E17" s="280"/>
      <c r="F17" s="280" t="s">
        <v>232</v>
      </c>
      <c r="G17" s="237">
        <f>SUM(H17:N17)</f>
        <v>1886</v>
      </c>
      <c r="H17" s="238">
        <v>721</v>
      </c>
      <c r="I17" s="238">
        <v>179</v>
      </c>
      <c r="J17" s="238">
        <v>126</v>
      </c>
      <c r="K17" s="238">
        <v>168</v>
      </c>
      <c r="L17" s="238">
        <v>212</v>
      </c>
      <c r="M17" s="238">
        <v>201</v>
      </c>
      <c r="N17" s="238">
        <v>279</v>
      </c>
      <c r="O17" s="291"/>
    </row>
    <row r="18" spans="1:15" s="292" customFormat="1" ht="11.25" customHeight="1">
      <c r="A18" s="294"/>
      <c r="B18" s="294"/>
      <c r="C18" s="296"/>
      <c r="D18" s="281" t="s">
        <v>45</v>
      </c>
      <c r="E18" s="267"/>
      <c r="F18" s="280" t="s">
        <v>254</v>
      </c>
      <c r="G18" s="237">
        <f>SUM(H18:N18)</f>
        <v>6600</v>
      </c>
      <c r="H18" s="238">
        <v>3356</v>
      </c>
      <c r="I18" s="238">
        <v>437</v>
      </c>
      <c r="J18" s="238">
        <v>377</v>
      </c>
      <c r="K18" s="238">
        <v>357</v>
      </c>
      <c r="L18" s="238">
        <v>570</v>
      </c>
      <c r="M18" s="238">
        <v>586</v>
      </c>
      <c r="N18" s="238">
        <v>917</v>
      </c>
      <c r="O18" s="291"/>
    </row>
    <row r="19" spans="1:15" s="292" customFormat="1" ht="11.25" customHeight="1">
      <c r="A19" s="294"/>
      <c r="B19" s="294"/>
      <c r="C19" s="296"/>
      <c r="D19" s="281" t="s">
        <v>45</v>
      </c>
      <c r="E19" s="267"/>
      <c r="F19" s="280" t="s">
        <v>4</v>
      </c>
      <c r="G19" s="237">
        <f>SUM(H19:N19)</f>
        <v>53017</v>
      </c>
      <c r="H19" s="238">
        <v>27926</v>
      </c>
      <c r="I19" s="238">
        <v>3331</v>
      </c>
      <c r="J19" s="238">
        <v>2657</v>
      </c>
      <c r="K19" s="238">
        <v>2689</v>
      </c>
      <c r="L19" s="238">
        <v>4567</v>
      </c>
      <c r="M19" s="238">
        <v>4654</v>
      </c>
      <c r="N19" s="238">
        <v>7193</v>
      </c>
      <c r="O19" s="291"/>
    </row>
    <row r="20" spans="1:15" s="292" customFormat="1" ht="3" customHeight="1">
      <c r="A20" s="223"/>
      <c r="B20" s="223"/>
      <c r="C20" s="223"/>
      <c r="D20" s="276"/>
      <c r="E20" s="267"/>
      <c r="F20" s="223"/>
      <c r="G20" s="236"/>
      <c r="H20" s="236"/>
      <c r="I20" s="236"/>
      <c r="J20" s="236"/>
      <c r="K20" s="236"/>
      <c r="L20" s="236"/>
      <c r="M20" s="236"/>
      <c r="N20" s="236"/>
      <c r="O20" s="291"/>
    </row>
    <row r="21" spans="1:15" s="101" customFormat="1" ht="11.25" customHeight="1">
      <c r="A21" s="1136" t="s">
        <v>256</v>
      </c>
      <c r="B21" s="1136"/>
      <c r="C21" s="1042"/>
      <c r="D21" s="281" t="s">
        <v>45</v>
      </c>
      <c r="E21" s="267"/>
      <c r="F21" s="280" t="s">
        <v>232</v>
      </c>
      <c r="G21" s="237">
        <f>SUM(H21:N21)</f>
        <v>16</v>
      </c>
      <c r="H21" s="238">
        <v>6</v>
      </c>
      <c r="I21" s="238">
        <v>6</v>
      </c>
      <c r="J21" s="238">
        <v>1</v>
      </c>
      <c r="K21" s="238">
        <v>2</v>
      </c>
      <c r="L21" s="238">
        <v>0</v>
      </c>
      <c r="M21" s="238">
        <v>1</v>
      </c>
      <c r="N21" s="238">
        <v>0</v>
      </c>
      <c r="O21" s="107"/>
    </row>
    <row r="22" spans="1:15" s="100" customFormat="1" ht="11.25" customHeight="1">
      <c r="A22" s="294"/>
      <c r="B22" s="1146"/>
      <c r="C22" s="1134"/>
      <c r="D22" s="298"/>
      <c r="E22" s="266"/>
      <c r="F22" s="280" t="s">
        <v>4</v>
      </c>
      <c r="G22" s="237">
        <f>SUM(H22:N22)</f>
        <v>104</v>
      </c>
      <c r="H22" s="238">
        <v>64</v>
      </c>
      <c r="I22" s="238">
        <v>19</v>
      </c>
      <c r="J22" s="238">
        <v>6</v>
      </c>
      <c r="K22" s="238">
        <v>8</v>
      </c>
      <c r="L22" s="238">
        <v>0</v>
      </c>
      <c r="M22" s="238">
        <v>7</v>
      </c>
      <c r="N22" s="238">
        <v>0</v>
      </c>
      <c r="O22" s="107"/>
    </row>
    <row r="23" spans="1:15" s="292" customFormat="1" ht="3" customHeight="1">
      <c r="A23" s="294"/>
      <c r="B23" s="297"/>
      <c r="C23" s="280"/>
      <c r="D23" s="298"/>
      <c r="E23" s="266"/>
      <c r="F23" s="295"/>
      <c r="G23" s="237"/>
      <c r="H23" s="237"/>
      <c r="I23" s="237"/>
      <c r="J23" s="237"/>
      <c r="K23" s="237"/>
      <c r="L23" s="237"/>
      <c r="M23" s="237"/>
      <c r="N23" s="237"/>
      <c r="O23" s="291"/>
    </row>
    <row r="24" spans="1:15" s="292" customFormat="1" ht="11.25" customHeight="1">
      <c r="A24" s="1134" t="s">
        <v>257</v>
      </c>
      <c r="B24" s="1134"/>
      <c r="C24" s="1134"/>
      <c r="D24" s="298"/>
      <c r="E24" s="266"/>
      <c r="F24" s="295"/>
      <c r="G24" s="237"/>
      <c r="H24" s="237"/>
      <c r="I24" s="237"/>
      <c r="J24" s="237"/>
      <c r="K24" s="237"/>
      <c r="L24" s="237"/>
      <c r="M24" s="237"/>
      <c r="N24" s="237"/>
      <c r="O24" s="291"/>
    </row>
    <row r="25" spans="1:15" s="292" customFormat="1" ht="11.25" customHeight="1">
      <c r="A25" s="294"/>
      <c r="B25" s="1147" t="s">
        <v>258</v>
      </c>
      <c r="C25" s="1147"/>
      <c r="D25" s="298"/>
      <c r="E25" s="266"/>
      <c r="F25" s="295"/>
      <c r="G25" s="237"/>
      <c r="H25" s="237"/>
      <c r="I25" s="237"/>
      <c r="J25" s="237"/>
      <c r="K25" s="237"/>
      <c r="L25" s="237"/>
      <c r="M25" s="237"/>
      <c r="N25" s="237"/>
      <c r="O25" s="291"/>
    </row>
    <row r="26" spans="1:15" s="223" customFormat="1" ht="3" customHeight="1">
      <c r="A26" s="294"/>
      <c r="B26" s="281"/>
      <c r="C26" s="281"/>
      <c r="D26" s="298"/>
      <c r="E26" s="266"/>
      <c r="F26" s="295"/>
      <c r="G26" s="237"/>
      <c r="H26" s="237"/>
      <c r="I26" s="237"/>
      <c r="J26" s="237"/>
      <c r="K26" s="237"/>
      <c r="L26" s="237"/>
      <c r="M26" s="237"/>
      <c r="N26" s="237"/>
      <c r="O26" s="107"/>
    </row>
    <row r="27" spans="1:15" s="223" customFormat="1" ht="11.25" customHeight="1">
      <c r="A27" s="294"/>
      <c r="B27" s="1148" t="s">
        <v>259</v>
      </c>
      <c r="C27" s="1149"/>
      <c r="D27" s="298"/>
      <c r="E27" s="266"/>
      <c r="F27" s="280" t="s">
        <v>254</v>
      </c>
      <c r="G27" s="237">
        <f>SUM(H27:N27)</f>
        <v>3571</v>
      </c>
      <c r="H27" s="238">
        <v>1398</v>
      </c>
      <c r="I27" s="238">
        <v>264</v>
      </c>
      <c r="J27" s="238">
        <v>199</v>
      </c>
      <c r="K27" s="238">
        <v>246</v>
      </c>
      <c r="L27" s="238">
        <v>596</v>
      </c>
      <c r="M27" s="238">
        <v>299</v>
      </c>
      <c r="N27" s="238">
        <v>569</v>
      </c>
      <c r="O27" s="107"/>
    </row>
    <row r="28" spans="1:15" s="223" customFormat="1" ht="11.25" customHeight="1">
      <c r="A28" s="294"/>
      <c r="B28" s="290"/>
      <c r="C28" s="299" t="s">
        <v>260</v>
      </c>
      <c r="D28" s="298"/>
      <c r="E28" s="266"/>
      <c r="F28" s="280" t="s">
        <v>261</v>
      </c>
      <c r="G28" s="237">
        <f>SUM(H28:N28)</f>
        <v>24417</v>
      </c>
      <c r="H28" s="238">
        <v>10595</v>
      </c>
      <c r="I28" s="238">
        <v>1736</v>
      </c>
      <c r="J28" s="238">
        <v>1466</v>
      </c>
      <c r="K28" s="238">
        <v>1105</v>
      </c>
      <c r="L28" s="238">
        <v>4085</v>
      </c>
      <c r="M28" s="238">
        <v>1863</v>
      </c>
      <c r="N28" s="238">
        <v>3567</v>
      </c>
      <c r="O28" s="107"/>
    </row>
    <row r="29" spans="1:15" s="223" customFormat="1" ht="11.25" customHeight="1">
      <c r="A29" s="294"/>
      <c r="B29" s="290"/>
      <c r="C29" s="112" t="s">
        <v>262</v>
      </c>
      <c r="D29" s="298"/>
      <c r="E29" s="266"/>
      <c r="F29" s="280"/>
      <c r="G29" s="237"/>
      <c r="H29" s="238"/>
      <c r="I29" s="238"/>
      <c r="J29" s="238"/>
      <c r="K29" s="238"/>
      <c r="L29" s="238"/>
      <c r="M29" s="238"/>
      <c r="N29" s="238"/>
      <c r="O29" s="107"/>
    </row>
    <row r="30" spans="1:15" s="223" customFormat="1" ht="11.25" customHeight="1">
      <c r="A30" s="294"/>
      <c r="B30" s="297"/>
      <c r="C30" s="299" t="s">
        <v>263</v>
      </c>
      <c r="D30" s="298"/>
      <c r="E30" s="266"/>
      <c r="F30" s="280" t="s">
        <v>261</v>
      </c>
      <c r="G30" s="237">
        <f>SUM(H30:N30)</f>
        <v>5797</v>
      </c>
      <c r="H30" s="238">
        <v>1716</v>
      </c>
      <c r="I30" s="238">
        <v>419</v>
      </c>
      <c r="J30" s="238">
        <v>290</v>
      </c>
      <c r="K30" s="238">
        <v>802</v>
      </c>
      <c r="L30" s="238">
        <v>1051</v>
      </c>
      <c r="M30" s="238">
        <v>480</v>
      </c>
      <c r="N30" s="238">
        <v>1039</v>
      </c>
      <c r="O30" s="107"/>
    </row>
    <row r="31" spans="1:24" ht="4.5" customHeight="1">
      <c r="A31" s="254" t="s">
        <v>46</v>
      </c>
      <c r="B31" s="255"/>
      <c r="C31" s="240"/>
      <c r="D31" s="240"/>
      <c r="E31" s="240"/>
      <c r="F31" s="240"/>
      <c r="G31" s="240"/>
      <c r="H31" s="240"/>
      <c r="I31" s="240"/>
      <c r="J31" s="240"/>
      <c r="K31" s="240"/>
      <c r="L31" s="240"/>
      <c r="M31" s="223"/>
      <c r="N31" s="223"/>
      <c r="O31" s="287"/>
      <c r="P31" s="287"/>
      <c r="Q31" s="287"/>
      <c r="R31" s="287"/>
      <c r="S31" s="287"/>
      <c r="T31" s="287"/>
      <c r="U31" s="287"/>
      <c r="V31" s="287"/>
      <c r="W31" s="287"/>
      <c r="X31" s="287"/>
    </row>
    <row r="32" spans="1:14" ht="11.25" customHeight="1">
      <c r="A32" s="1075" t="s">
        <v>264</v>
      </c>
      <c r="B32" s="1043"/>
      <c r="C32" s="1043"/>
      <c r="D32" s="1043"/>
      <c r="E32" s="1043"/>
      <c r="F32" s="1043"/>
      <c r="G32" s="1043"/>
      <c r="H32" s="1043"/>
      <c r="I32" s="1043"/>
      <c r="J32" s="1043"/>
      <c r="K32" s="1043"/>
      <c r="L32" s="1043"/>
      <c r="M32" s="1043"/>
      <c r="N32" s="1043"/>
    </row>
    <row r="33" spans="1:14" ht="9.75">
      <c r="A33" s="1043"/>
      <c r="B33" s="1043"/>
      <c r="C33" s="1043"/>
      <c r="D33" s="1043"/>
      <c r="E33" s="1043"/>
      <c r="F33" s="1043"/>
      <c r="G33" s="1043"/>
      <c r="H33" s="1043"/>
      <c r="I33" s="1043"/>
      <c r="J33" s="1043"/>
      <c r="K33" s="1043"/>
      <c r="L33" s="1043"/>
      <c r="M33" s="1043"/>
      <c r="N33" s="1043"/>
    </row>
    <row r="34" spans="1:14" ht="11.25" customHeight="1">
      <c r="A34" s="1043"/>
      <c r="B34" s="1043"/>
      <c r="C34" s="1043"/>
      <c r="D34" s="1043"/>
      <c r="E34" s="1043"/>
      <c r="F34" s="1043"/>
      <c r="G34" s="1043"/>
      <c r="H34" s="1043"/>
      <c r="I34" s="1043"/>
      <c r="J34" s="1043"/>
      <c r="K34" s="1043"/>
      <c r="L34" s="1043"/>
      <c r="M34" s="1043"/>
      <c r="N34" s="1043"/>
    </row>
    <row r="35" spans="1:2" ht="10.5" customHeight="1">
      <c r="A35" s="288"/>
      <c r="B35" s="288"/>
    </row>
    <row r="36" spans="1:2" ht="10.5" customHeight="1">
      <c r="A36" s="288"/>
      <c r="B36" s="288"/>
    </row>
  </sheetData>
  <sheetProtection/>
  <mergeCells count="22">
    <mergeCell ref="A2:N2"/>
    <mergeCell ref="A3:N3"/>
    <mergeCell ref="A5:C7"/>
    <mergeCell ref="D5:D7"/>
    <mergeCell ref="E5:F7"/>
    <mergeCell ref="G5:G7"/>
    <mergeCell ref="H6:H7"/>
    <mergeCell ref="I6:I7"/>
    <mergeCell ref="J6:J7"/>
    <mergeCell ref="K6:K7"/>
    <mergeCell ref="L6:L7"/>
    <mergeCell ref="M6:M7"/>
    <mergeCell ref="N6:N7"/>
    <mergeCell ref="A9:C9"/>
    <mergeCell ref="B13:C13"/>
    <mergeCell ref="B17:C17"/>
    <mergeCell ref="A21:C21"/>
    <mergeCell ref="B22:C22"/>
    <mergeCell ref="A24:C24"/>
    <mergeCell ref="B25:C25"/>
    <mergeCell ref="B27:C27"/>
    <mergeCell ref="A32:N34"/>
  </mergeCells>
  <printOptions/>
  <pageMargins left="0.4330708661417323" right="0.4330708661417323" top="0.5118110236220472" bottom="0.1968503937007874"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U92"/>
  <sheetViews>
    <sheetView zoomScaleSheetLayoutView="100" zoomScalePageLayoutView="0" workbookViewId="0" topLeftCell="A1">
      <selection activeCell="M41" sqref="M41"/>
    </sheetView>
  </sheetViews>
  <sheetFormatPr defaultColWidth="11.421875" defaultRowHeight="15"/>
  <cols>
    <col min="1" max="1" width="2.00390625" style="95" customWidth="1"/>
    <col min="2" max="2" width="4.421875" style="95" customWidth="1"/>
    <col min="3" max="3" width="16.00390625" style="95" customWidth="1"/>
    <col min="4" max="4" width="0.85546875" style="95" customWidth="1"/>
    <col min="5" max="5" width="6.7109375" style="95" customWidth="1"/>
    <col min="6" max="18" width="5.00390625" style="95" customWidth="1"/>
    <col min="19" max="19" width="5.8515625" style="95" customWidth="1"/>
    <col min="20" max="16384" width="11.421875" style="95" customWidth="1"/>
  </cols>
  <sheetData>
    <row r="1" spans="1:20" ht="11.25" customHeight="1">
      <c r="A1" s="300"/>
      <c r="B1" s="301"/>
      <c r="C1" s="98"/>
      <c r="D1" s="98"/>
      <c r="E1" s="98"/>
      <c r="F1" s="98"/>
      <c r="G1" s="98"/>
      <c r="H1" s="98"/>
      <c r="I1" s="98"/>
      <c r="J1" s="98"/>
      <c r="K1" s="98"/>
      <c r="L1" s="98"/>
      <c r="M1" s="98"/>
      <c r="N1" s="98"/>
      <c r="O1" s="98"/>
      <c r="P1" s="98"/>
      <c r="Q1" s="98"/>
      <c r="R1" s="98"/>
      <c r="S1" s="98"/>
      <c r="T1" s="138"/>
    </row>
    <row r="2" spans="1:19" ht="9.75" customHeight="1">
      <c r="A2" s="1155" t="s">
        <v>2</v>
      </c>
      <c r="B2" s="1155"/>
      <c r="C2" s="1155"/>
      <c r="D2" s="1155"/>
      <c r="E2" s="1155"/>
      <c r="F2" s="1155"/>
      <c r="G2" s="1155"/>
      <c r="H2" s="1155"/>
      <c r="I2" s="1155"/>
      <c r="J2" s="1155"/>
      <c r="K2" s="1155"/>
      <c r="L2" s="1155"/>
      <c r="M2" s="1155"/>
      <c r="N2" s="1155"/>
      <c r="O2" s="1155"/>
      <c r="P2" s="1155"/>
      <c r="Q2" s="1155"/>
      <c r="R2" s="1155"/>
      <c r="S2" s="1155"/>
    </row>
    <row r="3" spans="1:19" ht="9.75" customHeight="1">
      <c r="A3" s="98"/>
      <c r="B3" s="98"/>
      <c r="C3" s="96"/>
      <c r="D3" s="96"/>
      <c r="E3" s="96"/>
      <c r="F3" s="96"/>
      <c r="G3" s="96"/>
      <c r="H3" s="96"/>
      <c r="I3" s="96"/>
      <c r="J3" s="96"/>
      <c r="K3" s="96"/>
      <c r="L3" s="96"/>
      <c r="M3" s="96"/>
      <c r="N3" s="242"/>
      <c r="O3" s="96"/>
      <c r="P3" s="96"/>
      <c r="Q3" s="96"/>
      <c r="R3" s="96"/>
      <c r="S3" s="242"/>
    </row>
    <row r="4" spans="1:19" ht="27.75" customHeight="1">
      <c r="A4" s="302" t="s">
        <v>265</v>
      </c>
      <c r="B4" s="260"/>
      <c r="C4" s="96"/>
      <c r="D4" s="96"/>
      <c r="E4" s="96"/>
      <c r="F4" s="96"/>
      <c r="G4" s="96"/>
      <c r="H4" s="96"/>
      <c r="I4" s="96"/>
      <c r="J4" s="96"/>
      <c r="K4" s="96"/>
      <c r="L4" s="96"/>
      <c r="M4" s="96"/>
      <c r="N4" s="96"/>
      <c r="O4" s="96"/>
      <c r="P4" s="96"/>
      <c r="Q4" s="96"/>
      <c r="R4" s="96"/>
      <c r="S4" s="96"/>
    </row>
    <row r="5" spans="1:19" ht="7.5" customHeight="1">
      <c r="A5" s="98"/>
      <c r="B5" s="98"/>
      <c r="C5" s="98"/>
      <c r="D5" s="98"/>
      <c r="E5" s="98"/>
      <c r="F5" s="98"/>
      <c r="G5" s="98"/>
      <c r="H5" s="98"/>
      <c r="I5" s="98"/>
      <c r="J5" s="98"/>
      <c r="K5" s="98"/>
      <c r="L5" s="98"/>
      <c r="M5" s="98"/>
      <c r="N5" s="98"/>
      <c r="O5" s="98"/>
      <c r="P5" s="98"/>
      <c r="Q5" s="98"/>
      <c r="R5" s="98"/>
      <c r="S5" s="98"/>
    </row>
    <row r="6" spans="1:19" s="101" customFormat="1" ht="12" customHeight="1">
      <c r="A6" s="1156" t="s">
        <v>266</v>
      </c>
      <c r="B6" s="1156"/>
      <c r="C6" s="1078"/>
      <c r="D6" s="1081"/>
      <c r="E6" s="1084" t="s">
        <v>267</v>
      </c>
      <c r="F6" s="1157" t="s">
        <v>268</v>
      </c>
      <c r="G6" s="1158"/>
      <c r="H6" s="1158"/>
      <c r="I6" s="1158"/>
      <c r="J6" s="1158"/>
      <c r="K6" s="1158"/>
      <c r="L6" s="1158"/>
      <c r="M6" s="1158"/>
      <c r="N6" s="1158"/>
      <c r="O6" s="1158"/>
      <c r="P6" s="1158"/>
      <c r="Q6" s="1158"/>
      <c r="R6" s="1158"/>
      <c r="S6" s="1158"/>
    </row>
    <row r="7" spans="1:19" s="101" customFormat="1" ht="12" customHeight="1">
      <c r="A7" s="1098"/>
      <c r="B7" s="1098"/>
      <c r="C7" s="1098"/>
      <c r="D7" s="1082"/>
      <c r="E7" s="1070"/>
      <c r="F7" s="1069">
        <v>1</v>
      </c>
      <c r="G7" s="1069">
        <v>2</v>
      </c>
      <c r="H7" s="1069">
        <v>3</v>
      </c>
      <c r="I7" s="1069">
        <v>4</v>
      </c>
      <c r="J7" s="1069">
        <v>5</v>
      </c>
      <c r="K7" s="1069">
        <v>6</v>
      </c>
      <c r="L7" s="1069">
        <v>7</v>
      </c>
      <c r="M7" s="1069">
        <v>8</v>
      </c>
      <c r="N7" s="1069">
        <v>9</v>
      </c>
      <c r="O7" s="1069">
        <v>10</v>
      </c>
      <c r="P7" s="303">
        <v>11</v>
      </c>
      <c r="Q7" s="303">
        <v>16</v>
      </c>
      <c r="R7" s="303">
        <v>20</v>
      </c>
      <c r="S7" s="1072" t="s">
        <v>269</v>
      </c>
    </row>
    <row r="8" spans="1:19" s="101" customFormat="1" ht="12" customHeight="1">
      <c r="A8" s="1079"/>
      <c r="B8" s="1079"/>
      <c r="C8" s="1079"/>
      <c r="D8" s="1082"/>
      <c r="E8" s="1070"/>
      <c r="F8" s="1070"/>
      <c r="G8" s="1070"/>
      <c r="H8" s="1070"/>
      <c r="I8" s="1070"/>
      <c r="J8" s="1070"/>
      <c r="K8" s="1070"/>
      <c r="L8" s="1070"/>
      <c r="M8" s="1070"/>
      <c r="N8" s="1070"/>
      <c r="O8" s="1070"/>
      <c r="P8" s="1085" t="s">
        <v>270</v>
      </c>
      <c r="Q8" s="1086"/>
      <c r="R8" s="1154"/>
      <c r="S8" s="1153"/>
    </row>
    <row r="9" spans="1:19" s="101" customFormat="1" ht="12" customHeight="1">
      <c r="A9" s="1080"/>
      <c r="B9" s="1080"/>
      <c r="C9" s="1080"/>
      <c r="D9" s="1083"/>
      <c r="E9" s="1071"/>
      <c r="F9" s="1071"/>
      <c r="G9" s="1071"/>
      <c r="H9" s="1071"/>
      <c r="I9" s="1071"/>
      <c r="J9" s="1071"/>
      <c r="K9" s="1071"/>
      <c r="L9" s="1071"/>
      <c r="M9" s="1071"/>
      <c r="N9" s="1071"/>
      <c r="O9" s="1071"/>
      <c r="P9" s="303">
        <v>15</v>
      </c>
      <c r="Q9" s="303">
        <v>19</v>
      </c>
      <c r="R9" s="303">
        <v>24</v>
      </c>
      <c r="S9" s="1130"/>
    </row>
    <row r="10" spans="1:19" s="101" customFormat="1" ht="6" customHeight="1">
      <c r="A10" s="99"/>
      <c r="B10" s="99"/>
      <c r="C10" s="99"/>
      <c r="D10" s="99"/>
      <c r="E10" s="107"/>
      <c r="F10" s="99"/>
      <c r="G10" s="99"/>
      <c r="H10" s="99"/>
      <c r="I10" s="99"/>
      <c r="J10" s="99"/>
      <c r="K10" s="99"/>
      <c r="L10" s="99"/>
      <c r="M10" s="99"/>
      <c r="N10" s="99"/>
      <c r="O10" s="99"/>
      <c r="P10" s="99"/>
      <c r="Q10" s="99"/>
      <c r="R10" s="99"/>
      <c r="S10" s="99"/>
    </row>
    <row r="11" spans="1:19" s="101" customFormat="1" ht="13.5" customHeight="1">
      <c r="A11" s="304" t="s">
        <v>271</v>
      </c>
      <c r="B11" s="305"/>
      <c r="C11" s="209"/>
      <c r="D11" s="209"/>
      <c r="E11" s="209"/>
      <c r="F11" s="209"/>
      <c r="G11" s="209"/>
      <c r="H11" s="209"/>
      <c r="I11" s="198"/>
      <c r="J11" s="198"/>
      <c r="K11" s="198"/>
      <c r="L11" s="198"/>
      <c r="M11" s="209"/>
      <c r="N11" s="209"/>
      <c r="O11" s="209"/>
      <c r="P11" s="209"/>
      <c r="Q11" s="209"/>
      <c r="R11" s="209"/>
      <c r="S11" s="209"/>
    </row>
    <row r="12" spans="1:19" s="101" customFormat="1" ht="6" customHeight="1">
      <c r="A12" s="100"/>
      <c r="B12" s="100"/>
      <c r="C12" s="100"/>
      <c r="D12" s="100"/>
      <c r="E12" s="100"/>
      <c r="F12" s="100"/>
      <c r="G12" s="100"/>
      <c r="H12" s="100"/>
      <c r="I12" s="100"/>
      <c r="J12" s="100"/>
      <c r="K12" s="100"/>
      <c r="L12" s="100"/>
      <c r="M12" s="100"/>
      <c r="N12" s="100"/>
      <c r="O12" s="100"/>
      <c r="P12" s="100"/>
      <c r="Q12" s="100"/>
      <c r="R12" s="100"/>
      <c r="S12" s="100"/>
    </row>
    <row r="13" spans="1:19" s="101" customFormat="1" ht="9.75">
      <c r="A13" s="306" t="s">
        <v>272</v>
      </c>
      <c r="B13" s="306"/>
      <c r="C13" s="198"/>
      <c r="D13" s="100"/>
      <c r="E13" s="237">
        <f>SUM(F13:S13)</f>
        <v>2306</v>
      </c>
      <c r="F13" s="238">
        <v>4</v>
      </c>
      <c r="G13" s="238">
        <v>61</v>
      </c>
      <c r="H13" s="238">
        <v>86</v>
      </c>
      <c r="I13" s="238">
        <v>374</v>
      </c>
      <c r="J13" s="238">
        <v>150</v>
      </c>
      <c r="K13" s="238">
        <v>171</v>
      </c>
      <c r="L13" s="238">
        <v>180</v>
      </c>
      <c r="M13" s="238">
        <v>373</v>
      </c>
      <c r="N13" s="238">
        <v>118</v>
      </c>
      <c r="O13" s="238">
        <v>111</v>
      </c>
      <c r="P13" s="238">
        <v>472</v>
      </c>
      <c r="Q13" s="238">
        <v>145</v>
      </c>
      <c r="R13" s="238">
        <v>55</v>
      </c>
      <c r="S13" s="238">
        <v>6</v>
      </c>
    </row>
    <row r="14" spans="1:19" s="101" customFormat="1" ht="6.75" customHeight="1">
      <c r="A14" s="100"/>
      <c r="B14" s="100"/>
      <c r="C14" s="100"/>
      <c r="D14" s="100"/>
      <c r="E14" s="237"/>
      <c r="F14" s="237"/>
      <c r="G14" s="237"/>
      <c r="H14" s="237"/>
      <c r="I14" s="237"/>
      <c r="J14" s="237"/>
      <c r="K14" s="237"/>
      <c r="L14" s="237"/>
      <c r="M14" s="237"/>
      <c r="N14" s="237"/>
      <c r="O14" s="237"/>
      <c r="P14" s="237"/>
      <c r="Q14" s="237"/>
      <c r="R14" s="237"/>
      <c r="S14" s="237"/>
    </row>
    <row r="15" spans="1:19" s="101" customFormat="1" ht="9.75">
      <c r="A15" s="306" t="s">
        <v>273</v>
      </c>
      <c r="B15" s="306"/>
      <c r="C15" s="198"/>
      <c r="D15" s="100"/>
      <c r="E15" s="237">
        <f>SUM(F15:S15)</f>
        <v>8</v>
      </c>
      <c r="F15" s="238">
        <v>0</v>
      </c>
      <c r="G15" s="238">
        <v>0</v>
      </c>
      <c r="H15" s="238">
        <v>0</v>
      </c>
      <c r="I15" s="238">
        <v>0</v>
      </c>
      <c r="J15" s="238">
        <v>0</v>
      </c>
      <c r="K15" s="238">
        <v>4</v>
      </c>
      <c r="L15" s="238">
        <v>0</v>
      </c>
      <c r="M15" s="238">
        <v>2</v>
      </c>
      <c r="N15" s="238">
        <v>0</v>
      </c>
      <c r="O15" s="238">
        <v>2</v>
      </c>
      <c r="P15" s="238">
        <v>0</v>
      </c>
      <c r="Q15" s="238">
        <v>0</v>
      </c>
      <c r="R15" s="238">
        <v>0</v>
      </c>
      <c r="S15" s="238">
        <v>0</v>
      </c>
    </row>
    <row r="16" spans="1:19" s="101" customFormat="1" ht="6.75" customHeight="1">
      <c r="A16" s="306"/>
      <c r="B16" s="306"/>
      <c r="C16" s="198"/>
      <c r="D16" s="100"/>
      <c r="E16" s="237"/>
      <c r="F16" s="237"/>
      <c r="G16" s="237"/>
      <c r="H16" s="237"/>
      <c r="I16" s="237"/>
      <c r="J16" s="237"/>
      <c r="K16" s="237"/>
      <c r="L16" s="237"/>
      <c r="M16" s="237"/>
      <c r="N16" s="237"/>
      <c r="O16" s="237"/>
      <c r="P16" s="237"/>
      <c r="Q16" s="237"/>
      <c r="R16" s="237"/>
      <c r="S16" s="237"/>
    </row>
    <row r="17" spans="1:19" s="101" customFormat="1" ht="9.75">
      <c r="A17" s="306" t="s">
        <v>274</v>
      </c>
      <c r="B17" s="306"/>
      <c r="C17" s="198"/>
      <c r="D17" s="100"/>
      <c r="E17" s="237">
        <f>SUM(F17:S17)</f>
        <v>0</v>
      </c>
      <c r="F17" s="238">
        <v>0</v>
      </c>
      <c r="G17" s="238">
        <v>0</v>
      </c>
      <c r="H17" s="238">
        <v>0</v>
      </c>
      <c r="I17" s="238">
        <v>0</v>
      </c>
      <c r="J17" s="238">
        <v>0</v>
      </c>
      <c r="K17" s="238">
        <v>0</v>
      </c>
      <c r="L17" s="238">
        <v>0</v>
      </c>
      <c r="M17" s="238">
        <v>0</v>
      </c>
      <c r="N17" s="238">
        <v>0</v>
      </c>
      <c r="O17" s="238">
        <v>0</v>
      </c>
      <c r="P17" s="238">
        <v>0</v>
      </c>
      <c r="Q17" s="238">
        <v>0</v>
      </c>
      <c r="R17" s="238">
        <v>0</v>
      </c>
      <c r="S17" s="238">
        <v>0</v>
      </c>
    </row>
    <row r="18" spans="1:19" s="101" customFormat="1" ht="6.75" customHeight="1">
      <c r="A18" s="306"/>
      <c r="B18" s="306"/>
      <c r="C18" s="198"/>
      <c r="D18" s="100"/>
      <c r="E18" s="237"/>
      <c r="F18" s="237"/>
      <c r="G18" s="237"/>
      <c r="H18" s="237"/>
      <c r="I18" s="237"/>
      <c r="J18" s="237"/>
      <c r="K18" s="237"/>
      <c r="L18" s="237"/>
      <c r="M18" s="237"/>
      <c r="N18" s="237"/>
      <c r="O18" s="237"/>
      <c r="P18" s="237"/>
      <c r="Q18" s="237"/>
      <c r="R18" s="237"/>
      <c r="S18" s="237"/>
    </row>
    <row r="19" spans="1:19" s="101" customFormat="1" ht="9.75">
      <c r="A19" s="306" t="s">
        <v>275</v>
      </c>
      <c r="B19" s="306"/>
      <c r="C19" s="198"/>
      <c r="D19" s="100"/>
      <c r="E19" s="237">
        <f>SUM(F19:S19)</f>
        <v>1</v>
      </c>
      <c r="F19" s="238">
        <v>0</v>
      </c>
      <c r="G19" s="238">
        <v>0</v>
      </c>
      <c r="H19" s="238">
        <v>0</v>
      </c>
      <c r="I19" s="238">
        <v>0</v>
      </c>
      <c r="J19" s="238">
        <v>0</v>
      </c>
      <c r="K19" s="238">
        <v>1</v>
      </c>
      <c r="L19" s="238">
        <v>0</v>
      </c>
      <c r="M19" s="238">
        <v>0</v>
      </c>
      <c r="N19" s="238">
        <v>0</v>
      </c>
      <c r="O19" s="238">
        <v>0</v>
      </c>
      <c r="P19" s="238">
        <v>0</v>
      </c>
      <c r="Q19" s="238">
        <v>0</v>
      </c>
      <c r="R19" s="238">
        <v>0</v>
      </c>
      <c r="S19" s="238">
        <v>0</v>
      </c>
    </row>
    <row r="20" spans="1:19" s="101" customFormat="1" ht="6.75" customHeight="1">
      <c r="A20" s="306"/>
      <c r="B20" s="306"/>
      <c r="C20" s="198"/>
      <c r="D20" s="100"/>
      <c r="E20" s="237"/>
      <c r="F20" s="237"/>
      <c r="G20" s="237"/>
      <c r="H20" s="237"/>
      <c r="I20" s="237"/>
      <c r="J20" s="237"/>
      <c r="K20" s="237"/>
      <c r="L20" s="237"/>
      <c r="M20" s="237"/>
      <c r="N20" s="237"/>
      <c r="O20" s="237"/>
      <c r="P20" s="237"/>
      <c r="Q20" s="237"/>
      <c r="R20" s="237"/>
      <c r="S20" s="237"/>
    </row>
    <row r="21" spans="1:19" s="101" customFormat="1" ht="9.75">
      <c r="A21" s="306" t="s">
        <v>276</v>
      </c>
      <c r="B21" s="306"/>
      <c r="C21" s="198"/>
      <c r="D21" s="100"/>
      <c r="E21" s="237">
        <f>SUM(F21:S21)</f>
        <v>66</v>
      </c>
      <c r="F21" s="238">
        <v>0</v>
      </c>
      <c r="G21" s="238">
        <v>0</v>
      </c>
      <c r="H21" s="238">
        <v>3</v>
      </c>
      <c r="I21" s="238">
        <v>5</v>
      </c>
      <c r="J21" s="238">
        <v>1</v>
      </c>
      <c r="K21" s="238">
        <v>3</v>
      </c>
      <c r="L21" s="238">
        <v>7</v>
      </c>
      <c r="M21" s="238">
        <v>4</v>
      </c>
      <c r="N21" s="238">
        <v>10</v>
      </c>
      <c r="O21" s="238">
        <v>10</v>
      </c>
      <c r="P21" s="238">
        <v>17</v>
      </c>
      <c r="Q21" s="238">
        <v>2</v>
      </c>
      <c r="R21" s="238">
        <v>2</v>
      </c>
      <c r="S21" s="238">
        <v>2</v>
      </c>
    </row>
    <row r="22" spans="1:19" s="101" customFormat="1" ht="6.75" customHeight="1">
      <c r="A22" s="307"/>
      <c r="B22" s="307"/>
      <c r="C22" s="100"/>
      <c r="D22" s="100"/>
      <c r="E22" s="237"/>
      <c r="F22" s="237"/>
      <c r="G22" s="237"/>
      <c r="H22" s="237"/>
      <c r="I22" s="237"/>
      <c r="J22" s="237"/>
      <c r="K22" s="237"/>
      <c r="L22" s="237"/>
      <c r="M22" s="237"/>
      <c r="N22" s="237"/>
      <c r="O22" s="237"/>
      <c r="P22" s="237"/>
      <c r="Q22" s="237"/>
      <c r="R22" s="237"/>
      <c r="S22" s="237"/>
    </row>
    <row r="23" spans="1:19" s="101" customFormat="1" ht="11.25" customHeight="1">
      <c r="A23" s="306" t="s">
        <v>277</v>
      </c>
      <c r="B23" s="306"/>
      <c r="C23" s="198"/>
      <c r="D23" s="100"/>
      <c r="E23" s="237">
        <f>SUM(F23:S23)</f>
        <v>12</v>
      </c>
      <c r="F23" s="238">
        <v>2</v>
      </c>
      <c r="G23" s="238">
        <v>9</v>
      </c>
      <c r="H23" s="238">
        <v>1</v>
      </c>
      <c r="I23" s="238">
        <v>0</v>
      </c>
      <c r="J23" s="238">
        <v>0</v>
      </c>
      <c r="K23" s="238">
        <v>0</v>
      </c>
      <c r="L23" s="238">
        <v>0</v>
      </c>
      <c r="M23" s="238">
        <v>0</v>
      </c>
      <c r="N23" s="238">
        <v>0</v>
      </c>
      <c r="O23" s="238">
        <v>0</v>
      </c>
      <c r="P23" s="238">
        <v>0</v>
      </c>
      <c r="Q23" s="238">
        <v>0</v>
      </c>
      <c r="R23" s="238">
        <v>0</v>
      </c>
      <c r="S23" s="238">
        <v>0</v>
      </c>
    </row>
    <row r="24" spans="1:19" s="101" customFormat="1" ht="6.75" customHeight="1">
      <c r="A24" s="307"/>
      <c r="B24" s="307"/>
      <c r="C24" s="100"/>
      <c r="D24" s="100"/>
      <c r="E24" s="237"/>
      <c r="F24" s="237"/>
      <c r="G24" s="237"/>
      <c r="H24" s="237"/>
      <c r="I24" s="237"/>
      <c r="J24" s="237"/>
      <c r="K24" s="237"/>
      <c r="L24" s="237"/>
      <c r="M24" s="237"/>
      <c r="N24" s="237"/>
      <c r="O24" s="237"/>
      <c r="P24" s="237"/>
      <c r="Q24" s="237"/>
      <c r="R24" s="237"/>
      <c r="S24" s="237"/>
    </row>
    <row r="25" spans="1:19" s="101" customFormat="1" ht="9.75">
      <c r="A25" s="306" t="s">
        <v>278</v>
      </c>
      <c r="B25" s="306"/>
      <c r="C25" s="198"/>
      <c r="D25" s="100"/>
      <c r="E25" s="237">
        <f>SUM(F25:S25)</f>
        <v>794</v>
      </c>
      <c r="F25" s="238">
        <v>0</v>
      </c>
      <c r="G25" s="238">
        <v>1</v>
      </c>
      <c r="H25" s="238">
        <v>0</v>
      </c>
      <c r="I25" s="238">
        <v>1</v>
      </c>
      <c r="J25" s="238">
        <v>120</v>
      </c>
      <c r="K25" s="238">
        <v>64</v>
      </c>
      <c r="L25" s="238">
        <v>43</v>
      </c>
      <c r="M25" s="238">
        <v>43</v>
      </c>
      <c r="N25" s="238">
        <v>33</v>
      </c>
      <c r="O25" s="238">
        <v>54</v>
      </c>
      <c r="P25" s="238">
        <v>213</v>
      </c>
      <c r="Q25" s="238">
        <v>130</v>
      </c>
      <c r="R25" s="238">
        <v>69</v>
      </c>
      <c r="S25" s="238">
        <v>23</v>
      </c>
    </row>
    <row r="26" spans="1:19" s="101" customFormat="1" ht="6.75" customHeight="1">
      <c r="A26" s="307"/>
      <c r="B26" s="307"/>
      <c r="C26" s="100"/>
      <c r="D26" s="100"/>
      <c r="E26" s="237"/>
      <c r="F26" s="237"/>
      <c r="G26" s="237"/>
      <c r="H26" s="237"/>
      <c r="I26" s="237"/>
      <c r="J26" s="237"/>
      <c r="K26" s="237"/>
      <c r="L26" s="237"/>
      <c r="M26" s="237"/>
      <c r="N26" s="237"/>
      <c r="O26" s="237"/>
      <c r="P26" s="237"/>
      <c r="Q26" s="237"/>
      <c r="R26" s="237"/>
      <c r="S26" s="237"/>
    </row>
    <row r="27" spans="1:19" s="101" customFormat="1" ht="9.75">
      <c r="A27" s="306" t="s">
        <v>279</v>
      </c>
      <c r="B27" s="306"/>
      <c r="C27" s="198"/>
      <c r="D27" s="100"/>
      <c r="E27" s="237">
        <f>SUM(F27:S27)</f>
        <v>9</v>
      </c>
      <c r="F27" s="238">
        <v>0</v>
      </c>
      <c r="G27" s="238">
        <v>0</v>
      </c>
      <c r="H27" s="238">
        <v>5</v>
      </c>
      <c r="I27" s="238">
        <v>0</v>
      </c>
      <c r="J27" s="238">
        <v>0</v>
      </c>
      <c r="K27" s="238">
        <v>0</v>
      </c>
      <c r="L27" s="238">
        <v>0</v>
      </c>
      <c r="M27" s="238">
        <v>0</v>
      </c>
      <c r="N27" s="238">
        <v>0</v>
      </c>
      <c r="O27" s="238">
        <v>1</v>
      </c>
      <c r="P27" s="238">
        <v>3</v>
      </c>
      <c r="Q27" s="238">
        <v>0</v>
      </c>
      <c r="R27" s="238">
        <v>0</v>
      </c>
      <c r="S27" s="238">
        <v>0</v>
      </c>
    </row>
    <row r="28" spans="1:19" s="101" customFormat="1" ht="6.75" customHeight="1">
      <c r="A28" s="307"/>
      <c r="B28" s="307"/>
      <c r="C28" s="100"/>
      <c r="D28" s="100"/>
      <c r="E28" s="237"/>
      <c r="F28" s="237"/>
      <c r="G28" s="237"/>
      <c r="H28" s="237"/>
      <c r="I28" s="237"/>
      <c r="J28" s="237"/>
      <c r="K28" s="237"/>
      <c r="L28" s="237"/>
      <c r="M28" s="237"/>
      <c r="N28" s="237"/>
      <c r="O28" s="237"/>
      <c r="P28" s="237"/>
      <c r="Q28" s="237"/>
      <c r="R28" s="237"/>
      <c r="S28" s="237"/>
    </row>
    <row r="29" spans="1:19" s="101" customFormat="1" ht="9.75">
      <c r="A29" s="306" t="s">
        <v>280</v>
      </c>
      <c r="B29" s="306"/>
      <c r="C29" s="198"/>
      <c r="D29" s="100"/>
      <c r="E29" s="237">
        <f>SUM(F29:S29)</f>
        <v>0</v>
      </c>
      <c r="F29" s="238">
        <v>0</v>
      </c>
      <c r="G29" s="238">
        <v>0</v>
      </c>
      <c r="H29" s="238">
        <v>0</v>
      </c>
      <c r="I29" s="238">
        <v>0</v>
      </c>
      <c r="J29" s="238">
        <v>0</v>
      </c>
      <c r="K29" s="238">
        <v>0</v>
      </c>
      <c r="L29" s="238">
        <v>0</v>
      </c>
      <c r="M29" s="238">
        <v>0</v>
      </c>
      <c r="N29" s="238">
        <v>0</v>
      </c>
      <c r="O29" s="238">
        <v>0</v>
      </c>
      <c r="P29" s="238">
        <v>0</v>
      </c>
      <c r="Q29" s="238">
        <v>0</v>
      </c>
      <c r="R29" s="238">
        <v>0</v>
      </c>
      <c r="S29" s="238">
        <v>0</v>
      </c>
    </row>
    <row r="30" spans="1:19" s="101" customFormat="1" ht="6.75" customHeight="1">
      <c r="A30" s="100"/>
      <c r="B30" s="100"/>
      <c r="C30" s="100"/>
      <c r="D30" s="100"/>
      <c r="E30" s="237"/>
      <c r="F30" s="237"/>
      <c r="G30" s="237"/>
      <c r="H30" s="237"/>
      <c r="I30" s="237"/>
      <c r="J30" s="237"/>
      <c r="K30" s="237"/>
      <c r="L30" s="237"/>
      <c r="M30" s="237"/>
      <c r="N30" s="237"/>
      <c r="O30" s="237"/>
      <c r="P30" s="237"/>
      <c r="Q30" s="237"/>
      <c r="R30" s="237"/>
      <c r="S30" s="237"/>
    </row>
    <row r="31" spans="1:19" s="101" customFormat="1" ht="9.75">
      <c r="A31" s="100" t="s">
        <v>281</v>
      </c>
      <c r="B31" s="100"/>
      <c r="C31" s="100"/>
      <c r="D31" s="100"/>
      <c r="E31" s="237"/>
      <c r="F31" s="237"/>
      <c r="G31" s="237"/>
      <c r="H31" s="237"/>
      <c r="I31" s="237"/>
      <c r="J31" s="237"/>
      <c r="K31" s="237"/>
      <c r="L31" s="237"/>
      <c r="M31" s="237"/>
      <c r="N31" s="237"/>
      <c r="O31" s="237"/>
      <c r="P31" s="237"/>
      <c r="Q31" s="237"/>
      <c r="R31" s="237"/>
      <c r="S31" s="237"/>
    </row>
    <row r="32" spans="1:19" s="101" customFormat="1" ht="9.75">
      <c r="A32" s="100"/>
      <c r="B32" s="306" t="s">
        <v>282</v>
      </c>
      <c r="C32" s="198"/>
      <c r="D32" s="100"/>
      <c r="E32" s="237">
        <f>SUM(F32:S32)</f>
        <v>3</v>
      </c>
      <c r="F32" s="238">
        <v>1</v>
      </c>
      <c r="G32" s="238">
        <v>0</v>
      </c>
      <c r="H32" s="238">
        <v>2</v>
      </c>
      <c r="I32" s="238">
        <v>0</v>
      </c>
      <c r="J32" s="238">
        <v>0</v>
      </c>
      <c r="K32" s="238">
        <v>0</v>
      </c>
      <c r="L32" s="238">
        <v>0</v>
      </c>
      <c r="M32" s="238">
        <v>0</v>
      </c>
      <c r="N32" s="238">
        <v>0</v>
      </c>
      <c r="O32" s="238">
        <v>0</v>
      </c>
      <c r="P32" s="238">
        <v>0</v>
      </c>
      <c r="Q32" s="238">
        <v>0</v>
      </c>
      <c r="R32" s="238">
        <v>0</v>
      </c>
      <c r="S32" s="238">
        <v>0</v>
      </c>
    </row>
    <row r="33" spans="1:19" s="101" customFormat="1" ht="6.75" customHeight="1">
      <c r="A33" s="100"/>
      <c r="B33" s="100"/>
      <c r="C33" s="100"/>
      <c r="D33" s="100"/>
      <c r="E33" s="237"/>
      <c r="F33" s="237"/>
      <c r="G33" s="237"/>
      <c r="H33" s="237"/>
      <c r="I33" s="237"/>
      <c r="J33" s="237"/>
      <c r="K33" s="237"/>
      <c r="L33" s="237"/>
      <c r="M33" s="237"/>
      <c r="N33" s="237"/>
      <c r="O33" s="237"/>
      <c r="P33" s="237"/>
      <c r="Q33" s="237"/>
      <c r="R33" s="237"/>
      <c r="S33" s="237"/>
    </row>
    <row r="34" spans="1:19" s="101" customFormat="1" ht="11.25" customHeight="1">
      <c r="A34" s="100" t="s">
        <v>283</v>
      </c>
      <c r="B34" s="100"/>
      <c r="C34" s="107"/>
      <c r="D34" s="115"/>
      <c r="E34" s="308"/>
      <c r="F34" s="308"/>
      <c r="G34" s="308"/>
      <c r="H34" s="308"/>
      <c r="I34" s="308"/>
      <c r="J34" s="308"/>
      <c r="K34" s="308"/>
      <c r="L34" s="308"/>
      <c r="M34" s="308"/>
      <c r="N34" s="308"/>
      <c r="O34" s="308"/>
      <c r="P34" s="308"/>
      <c r="Q34" s="308"/>
      <c r="R34" s="308"/>
      <c r="S34" s="309"/>
    </row>
    <row r="35" spans="1:19" s="101" customFormat="1" ht="11.25" customHeight="1">
      <c r="A35" s="100"/>
      <c r="B35" s="306" t="s">
        <v>284</v>
      </c>
      <c r="C35" s="306"/>
      <c r="D35" s="100"/>
      <c r="E35" s="237">
        <f>SUM(F35:S35)</f>
        <v>91</v>
      </c>
      <c r="F35" s="238">
        <v>9</v>
      </c>
      <c r="G35" s="238">
        <v>11</v>
      </c>
      <c r="H35" s="238">
        <v>17</v>
      </c>
      <c r="I35" s="238">
        <v>37</v>
      </c>
      <c r="J35" s="238">
        <v>7</v>
      </c>
      <c r="K35" s="238">
        <v>4</v>
      </c>
      <c r="L35" s="238">
        <v>4</v>
      </c>
      <c r="M35" s="238">
        <v>0</v>
      </c>
      <c r="N35" s="238">
        <v>2</v>
      </c>
      <c r="O35" s="238">
        <v>0</v>
      </c>
      <c r="P35" s="238">
        <v>0</v>
      </c>
      <c r="Q35" s="238">
        <v>0</v>
      </c>
      <c r="R35" s="238">
        <v>0</v>
      </c>
      <c r="S35" s="238">
        <v>0</v>
      </c>
    </row>
    <row r="36" spans="1:21" s="101" customFormat="1" ht="6.75" customHeight="1">
      <c r="A36" s="100"/>
      <c r="B36" s="100"/>
      <c r="C36" s="100"/>
      <c r="D36" s="100"/>
      <c r="E36" s="237"/>
      <c r="F36" s="237"/>
      <c r="G36" s="237"/>
      <c r="H36" s="237"/>
      <c r="I36" s="237"/>
      <c r="J36" s="237"/>
      <c r="K36" s="237"/>
      <c r="L36" s="237"/>
      <c r="M36" s="237"/>
      <c r="N36" s="237"/>
      <c r="O36" s="237"/>
      <c r="P36" s="237"/>
      <c r="Q36" s="237"/>
      <c r="R36" s="237"/>
      <c r="S36" s="237"/>
      <c r="U36" s="119"/>
    </row>
    <row r="37" spans="1:19" s="101" customFormat="1" ht="9.75">
      <c r="A37" s="310" t="s">
        <v>285</v>
      </c>
      <c r="B37" s="310"/>
      <c r="C37" s="310"/>
      <c r="D37" s="88"/>
      <c r="E37" s="237"/>
      <c r="F37" s="237"/>
      <c r="G37" s="237"/>
      <c r="H37" s="237"/>
      <c r="I37" s="237"/>
      <c r="J37" s="237"/>
      <c r="K37" s="237"/>
      <c r="L37" s="237"/>
      <c r="M37" s="237"/>
      <c r="N37" s="237"/>
      <c r="O37" s="237"/>
      <c r="P37" s="237"/>
      <c r="Q37" s="237"/>
      <c r="R37" s="237"/>
      <c r="S37" s="237"/>
    </row>
    <row r="38" spans="1:19" s="101" customFormat="1" ht="9.75">
      <c r="A38" s="100"/>
      <c r="B38" s="306" t="s">
        <v>286</v>
      </c>
      <c r="C38" s="311"/>
      <c r="D38" s="100"/>
      <c r="E38" s="237">
        <f>SUM(F38:S38)</f>
        <v>19</v>
      </c>
      <c r="F38" s="238">
        <v>0</v>
      </c>
      <c r="G38" s="238">
        <v>1</v>
      </c>
      <c r="H38" s="238">
        <v>0</v>
      </c>
      <c r="I38" s="238">
        <v>0</v>
      </c>
      <c r="J38" s="238">
        <v>0</v>
      </c>
      <c r="K38" s="238">
        <v>0</v>
      </c>
      <c r="L38" s="238">
        <v>0</v>
      </c>
      <c r="M38" s="238">
        <v>0</v>
      </c>
      <c r="N38" s="238">
        <v>1</v>
      </c>
      <c r="O38" s="238">
        <v>0</v>
      </c>
      <c r="P38" s="238">
        <v>8</v>
      </c>
      <c r="Q38" s="238">
        <v>6</v>
      </c>
      <c r="R38" s="238">
        <v>3</v>
      </c>
      <c r="S38" s="238">
        <v>0</v>
      </c>
    </row>
    <row r="39" spans="1:19" s="101" customFormat="1" ht="6" customHeight="1">
      <c r="A39" s="100"/>
      <c r="B39" s="100"/>
      <c r="C39" s="100"/>
      <c r="D39" s="100"/>
      <c r="E39" s="237"/>
      <c r="F39" s="237"/>
      <c r="G39" s="237"/>
      <c r="H39" s="237"/>
      <c r="I39" s="237"/>
      <c r="J39" s="237"/>
      <c r="K39" s="237"/>
      <c r="L39" s="237"/>
      <c r="M39" s="237"/>
      <c r="N39" s="237"/>
      <c r="O39" s="237"/>
      <c r="P39" s="237"/>
      <c r="Q39" s="237"/>
      <c r="R39" s="237"/>
      <c r="S39" s="237"/>
    </row>
    <row r="40" spans="1:21" s="313" customFormat="1" ht="12.75" customHeight="1">
      <c r="A40" s="1152" t="s">
        <v>222</v>
      </c>
      <c r="B40" s="1152"/>
      <c r="C40" s="1152"/>
      <c r="D40" s="116"/>
      <c r="E40" s="87">
        <f>SUM(F40:S40)</f>
        <v>3309</v>
      </c>
      <c r="F40" s="312">
        <f>IF(SUM(F13:F38)=SUM(F42:F54),SUM(F13:F38),"Fehler")</f>
        <v>16</v>
      </c>
      <c r="G40" s="312">
        <f aca="true" t="shared" si="0" ref="G40:S40">IF(SUM(G13:G38)=SUM(G42:G54),SUM(G13:G38),"Fehler")</f>
        <v>83</v>
      </c>
      <c r="H40" s="312">
        <f t="shared" si="0"/>
        <v>114</v>
      </c>
      <c r="I40" s="312">
        <f t="shared" si="0"/>
        <v>417</v>
      </c>
      <c r="J40" s="312">
        <f t="shared" si="0"/>
        <v>278</v>
      </c>
      <c r="K40" s="312">
        <f t="shared" si="0"/>
        <v>247</v>
      </c>
      <c r="L40" s="312">
        <f t="shared" si="0"/>
        <v>234</v>
      </c>
      <c r="M40" s="312">
        <f t="shared" si="0"/>
        <v>422</v>
      </c>
      <c r="N40" s="312">
        <f t="shared" si="0"/>
        <v>164</v>
      </c>
      <c r="O40" s="312">
        <f t="shared" si="0"/>
        <v>178</v>
      </c>
      <c r="P40" s="312">
        <f t="shared" si="0"/>
        <v>713</v>
      </c>
      <c r="Q40" s="312">
        <f t="shared" si="0"/>
        <v>283</v>
      </c>
      <c r="R40" s="312">
        <f t="shared" si="0"/>
        <v>129</v>
      </c>
      <c r="S40" s="312">
        <f t="shared" si="0"/>
        <v>31</v>
      </c>
      <c r="T40" s="114"/>
      <c r="U40" s="114"/>
    </row>
    <row r="41" spans="1:19" s="101" customFormat="1" ht="6" customHeight="1">
      <c r="A41" s="100"/>
      <c r="B41" s="100"/>
      <c r="C41" s="100"/>
      <c r="D41" s="100"/>
      <c r="E41" s="237"/>
      <c r="F41" s="237"/>
      <c r="G41" s="237"/>
      <c r="H41" s="237"/>
      <c r="I41" s="237"/>
      <c r="J41" s="237"/>
      <c r="K41" s="237"/>
      <c r="L41" s="237"/>
      <c r="M41" s="237"/>
      <c r="N41" s="237"/>
      <c r="O41" s="237"/>
      <c r="P41" s="237"/>
      <c r="Q41" s="237"/>
      <c r="R41" s="237"/>
      <c r="S41" s="237"/>
    </row>
    <row r="42" spans="1:19" s="101" customFormat="1" ht="9.75">
      <c r="A42" s="277" t="s">
        <v>287</v>
      </c>
      <c r="B42" s="277"/>
      <c r="C42" s="306" t="s">
        <v>57</v>
      </c>
      <c r="D42" s="100"/>
      <c r="E42" s="237">
        <f aca="true" t="shared" si="1" ref="E42:E52">SUM(F42:S42)</f>
        <v>1007</v>
      </c>
      <c r="F42" s="238">
        <v>3</v>
      </c>
      <c r="G42" s="238">
        <v>15</v>
      </c>
      <c r="H42" s="238">
        <v>21</v>
      </c>
      <c r="I42" s="238">
        <v>76</v>
      </c>
      <c r="J42" s="238">
        <v>60</v>
      </c>
      <c r="K42" s="238">
        <v>48</v>
      </c>
      <c r="L42" s="238">
        <v>61</v>
      </c>
      <c r="M42" s="238">
        <v>137</v>
      </c>
      <c r="N42" s="238">
        <v>54</v>
      </c>
      <c r="O42" s="238">
        <v>52</v>
      </c>
      <c r="P42" s="238">
        <v>297</v>
      </c>
      <c r="Q42" s="238">
        <v>115</v>
      </c>
      <c r="R42" s="238">
        <v>55</v>
      </c>
      <c r="S42" s="238">
        <v>13</v>
      </c>
    </row>
    <row r="43" spans="1:19" s="101" customFormat="1" ht="6.75" customHeight="1">
      <c r="A43" s="100"/>
      <c r="B43" s="100"/>
      <c r="C43" s="100"/>
      <c r="D43" s="100"/>
      <c r="E43" s="237"/>
      <c r="F43" s="237"/>
      <c r="G43" s="237"/>
      <c r="H43" s="237"/>
      <c r="I43" s="237"/>
      <c r="J43" s="237"/>
      <c r="K43" s="237"/>
      <c r="L43" s="237"/>
      <c r="M43" s="237"/>
      <c r="N43" s="237"/>
      <c r="O43" s="237"/>
      <c r="P43" s="237"/>
      <c r="Q43" s="237"/>
      <c r="R43" s="237"/>
      <c r="S43" s="237"/>
    </row>
    <row r="44" spans="1:19" s="101" customFormat="1" ht="9.75">
      <c r="A44" s="314"/>
      <c r="B44" s="314"/>
      <c r="C44" s="306" t="s">
        <v>56</v>
      </c>
      <c r="D44" s="100"/>
      <c r="E44" s="237">
        <f t="shared" si="1"/>
        <v>393</v>
      </c>
      <c r="F44" s="238">
        <v>4</v>
      </c>
      <c r="G44" s="238">
        <v>15</v>
      </c>
      <c r="H44" s="238">
        <v>24</v>
      </c>
      <c r="I44" s="238">
        <v>73</v>
      </c>
      <c r="J44" s="238">
        <v>48</v>
      </c>
      <c r="K44" s="238">
        <v>31</v>
      </c>
      <c r="L44" s="238">
        <v>27</v>
      </c>
      <c r="M44" s="238">
        <v>40</v>
      </c>
      <c r="N44" s="238">
        <v>17</v>
      </c>
      <c r="O44" s="238">
        <v>19</v>
      </c>
      <c r="P44" s="238">
        <v>64</v>
      </c>
      <c r="Q44" s="238">
        <v>20</v>
      </c>
      <c r="R44" s="238">
        <v>10</v>
      </c>
      <c r="S44" s="238">
        <v>1</v>
      </c>
    </row>
    <row r="45" spans="1:19" s="101" customFormat="1" ht="6.75" customHeight="1">
      <c r="A45" s="314"/>
      <c r="B45" s="314"/>
      <c r="C45" s="306"/>
      <c r="D45" s="100"/>
      <c r="E45" s="237"/>
      <c r="F45" s="237"/>
      <c r="G45" s="237"/>
      <c r="H45" s="237"/>
      <c r="I45" s="237"/>
      <c r="J45" s="237"/>
      <c r="K45" s="237"/>
      <c r="L45" s="237"/>
      <c r="M45" s="237"/>
      <c r="N45" s="237"/>
      <c r="O45" s="237"/>
      <c r="P45" s="237"/>
      <c r="Q45" s="237"/>
      <c r="R45" s="237"/>
      <c r="S45" s="237"/>
    </row>
    <row r="46" spans="1:19" s="101" customFormat="1" ht="9.75">
      <c r="A46" s="314" t="s">
        <v>288</v>
      </c>
      <c r="B46" s="314"/>
      <c r="C46" s="306" t="s">
        <v>55</v>
      </c>
      <c r="D46" s="100"/>
      <c r="E46" s="237">
        <f t="shared" si="1"/>
        <v>338</v>
      </c>
      <c r="F46" s="238">
        <v>2</v>
      </c>
      <c r="G46" s="238">
        <v>20</v>
      </c>
      <c r="H46" s="238">
        <v>26</v>
      </c>
      <c r="I46" s="238">
        <v>55</v>
      </c>
      <c r="J46" s="238">
        <v>26</v>
      </c>
      <c r="K46" s="238">
        <v>36</v>
      </c>
      <c r="L46" s="238">
        <v>27</v>
      </c>
      <c r="M46" s="238">
        <v>34</v>
      </c>
      <c r="N46" s="238">
        <v>17</v>
      </c>
      <c r="O46" s="238">
        <v>19</v>
      </c>
      <c r="P46" s="238">
        <v>50</v>
      </c>
      <c r="Q46" s="238">
        <v>14</v>
      </c>
      <c r="R46" s="238">
        <v>10</v>
      </c>
      <c r="S46" s="238">
        <v>2</v>
      </c>
    </row>
    <row r="47" spans="1:19" s="101" customFormat="1" ht="6.75" customHeight="1">
      <c r="A47" s="314"/>
      <c r="B47" s="314"/>
      <c r="C47" s="306"/>
      <c r="D47" s="100"/>
      <c r="E47" s="237"/>
      <c r="F47" s="237"/>
      <c r="G47" s="237"/>
      <c r="H47" s="237"/>
      <c r="I47" s="237"/>
      <c r="J47" s="237"/>
      <c r="K47" s="237"/>
      <c r="L47" s="237"/>
      <c r="M47" s="237"/>
      <c r="N47" s="237"/>
      <c r="O47" s="237"/>
      <c r="P47" s="237"/>
      <c r="Q47" s="237"/>
      <c r="R47" s="237"/>
      <c r="S47" s="237"/>
    </row>
    <row r="48" spans="1:19" s="101" customFormat="1" ht="9.75">
      <c r="A48" s="314" t="s">
        <v>288</v>
      </c>
      <c r="B48" s="314"/>
      <c r="C48" s="306" t="s">
        <v>54</v>
      </c>
      <c r="D48" s="100"/>
      <c r="E48" s="237">
        <f t="shared" si="1"/>
        <v>318</v>
      </c>
      <c r="F48" s="238">
        <v>1</v>
      </c>
      <c r="G48" s="238">
        <v>18</v>
      </c>
      <c r="H48" s="238">
        <v>15</v>
      </c>
      <c r="I48" s="238">
        <v>55</v>
      </c>
      <c r="J48" s="238">
        <v>25</v>
      </c>
      <c r="K48" s="238">
        <v>33</v>
      </c>
      <c r="L48" s="238">
        <v>26</v>
      </c>
      <c r="M48" s="238">
        <v>49</v>
      </c>
      <c r="N48" s="238">
        <v>14</v>
      </c>
      <c r="O48" s="238">
        <v>15</v>
      </c>
      <c r="P48" s="238">
        <v>47</v>
      </c>
      <c r="Q48" s="238">
        <v>12</v>
      </c>
      <c r="R48" s="238">
        <v>8</v>
      </c>
      <c r="S48" s="238">
        <v>0</v>
      </c>
    </row>
    <row r="49" spans="1:19" s="101" customFormat="1" ht="6.75" customHeight="1">
      <c r="A49" s="314"/>
      <c r="B49" s="314"/>
      <c r="C49" s="306"/>
      <c r="D49" s="100"/>
      <c r="E49" s="237"/>
      <c r="F49" s="237"/>
      <c r="G49" s="237"/>
      <c r="H49" s="237"/>
      <c r="I49" s="237"/>
      <c r="J49" s="237"/>
      <c r="K49" s="237"/>
      <c r="L49" s="237"/>
      <c r="M49" s="237"/>
      <c r="N49" s="237"/>
      <c r="O49" s="237"/>
      <c r="P49" s="237"/>
      <c r="Q49" s="237"/>
      <c r="R49" s="237"/>
      <c r="S49" s="237"/>
    </row>
    <row r="50" spans="1:19" s="101" customFormat="1" ht="9.75">
      <c r="A50" s="314" t="s">
        <v>288</v>
      </c>
      <c r="B50" s="314"/>
      <c r="C50" s="306" t="s">
        <v>53</v>
      </c>
      <c r="D50" s="100"/>
      <c r="E50" s="237">
        <f t="shared" si="1"/>
        <v>395</v>
      </c>
      <c r="F50" s="238">
        <v>3</v>
      </c>
      <c r="G50" s="238">
        <v>3</v>
      </c>
      <c r="H50" s="238">
        <v>7</v>
      </c>
      <c r="I50" s="238">
        <v>37</v>
      </c>
      <c r="J50" s="238">
        <v>27</v>
      </c>
      <c r="K50" s="238">
        <v>26</v>
      </c>
      <c r="L50" s="238">
        <v>27</v>
      </c>
      <c r="M50" s="238">
        <v>60</v>
      </c>
      <c r="N50" s="238">
        <v>16</v>
      </c>
      <c r="O50" s="238">
        <v>22</v>
      </c>
      <c r="P50" s="238">
        <v>92</v>
      </c>
      <c r="Q50" s="238">
        <v>44</v>
      </c>
      <c r="R50" s="238">
        <v>22</v>
      </c>
      <c r="S50" s="238">
        <v>9</v>
      </c>
    </row>
    <row r="51" spans="1:19" s="101" customFormat="1" ht="6.75" customHeight="1">
      <c r="A51" s="314"/>
      <c r="B51" s="314"/>
      <c r="C51" s="306"/>
      <c r="D51" s="100"/>
      <c r="E51" s="237"/>
      <c r="F51" s="237"/>
      <c r="G51" s="237"/>
      <c r="H51" s="237"/>
      <c r="I51" s="237"/>
      <c r="J51" s="237"/>
      <c r="K51" s="237"/>
      <c r="L51" s="237"/>
      <c r="M51" s="237"/>
      <c r="N51" s="237"/>
      <c r="O51" s="237"/>
      <c r="P51" s="237"/>
      <c r="Q51" s="237"/>
      <c r="R51" s="237"/>
      <c r="S51" s="237"/>
    </row>
    <row r="52" spans="1:19" s="101" customFormat="1" ht="9.75">
      <c r="A52" s="314" t="s">
        <v>288</v>
      </c>
      <c r="B52" s="314"/>
      <c r="C52" s="306" t="s">
        <v>52</v>
      </c>
      <c r="D52" s="100"/>
      <c r="E52" s="237">
        <f t="shared" si="1"/>
        <v>371</v>
      </c>
      <c r="F52" s="238">
        <v>1</v>
      </c>
      <c r="G52" s="238">
        <v>7</v>
      </c>
      <c r="H52" s="238">
        <v>11</v>
      </c>
      <c r="I52" s="238">
        <v>56</v>
      </c>
      <c r="J52" s="238">
        <v>42</v>
      </c>
      <c r="K52" s="238">
        <v>30</v>
      </c>
      <c r="L52" s="238">
        <v>28</v>
      </c>
      <c r="M52" s="238">
        <v>56</v>
      </c>
      <c r="N52" s="238">
        <v>22</v>
      </c>
      <c r="O52" s="238">
        <v>26</v>
      </c>
      <c r="P52" s="238">
        <v>64</v>
      </c>
      <c r="Q52" s="238">
        <v>24</v>
      </c>
      <c r="R52" s="238">
        <v>4</v>
      </c>
      <c r="S52" s="238">
        <v>0</v>
      </c>
    </row>
    <row r="53" spans="1:19" s="101" customFormat="1" ht="6.75" customHeight="1">
      <c r="A53" s="314"/>
      <c r="B53" s="314"/>
      <c r="C53" s="306"/>
      <c r="D53" s="100"/>
      <c r="E53" s="237"/>
      <c r="F53" s="237"/>
      <c r="G53" s="237"/>
      <c r="H53" s="237"/>
      <c r="I53" s="237"/>
      <c r="J53" s="237"/>
      <c r="K53" s="237"/>
      <c r="L53" s="237"/>
      <c r="M53" s="237"/>
      <c r="N53" s="237"/>
      <c r="O53" s="237"/>
      <c r="P53" s="237"/>
      <c r="Q53" s="237"/>
      <c r="R53" s="237"/>
      <c r="S53" s="237"/>
    </row>
    <row r="54" spans="1:19" s="101" customFormat="1" ht="9.75">
      <c r="A54" s="314" t="s">
        <v>288</v>
      </c>
      <c r="B54" s="314"/>
      <c r="C54" s="306" t="s">
        <v>51</v>
      </c>
      <c r="D54" s="100"/>
      <c r="E54" s="237">
        <f>SUM(F54:S54)</f>
        <v>487</v>
      </c>
      <c r="F54" s="238">
        <v>2</v>
      </c>
      <c r="G54" s="238">
        <v>5</v>
      </c>
      <c r="H54" s="238">
        <v>10</v>
      </c>
      <c r="I54" s="238">
        <v>65</v>
      </c>
      <c r="J54" s="238">
        <v>50</v>
      </c>
      <c r="K54" s="238">
        <v>43</v>
      </c>
      <c r="L54" s="238">
        <v>38</v>
      </c>
      <c r="M54" s="238">
        <v>46</v>
      </c>
      <c r="N54" s="238">
        <v>24</v>
      </c>
      <c r="O54" s="238">
        <v>25</v>
      </c>
      <c r="P54" s="238">
        <v>99</v>
      </c>
      <c r="Q54" s="238">
        <v>54</v>
      </c>
      <c r="R54" s="238">
        <v>20</v>
      </c>
      <c r="S54" s="238">
        <v>6</v>
      </c>
    </row>
    <row r="55" spans="1:19" s="101" customFormat="1" ht="6" customHeight="1">
      <c r="A55" s="100"/>
      <c r="B55" s="100"/>
      <c r="C55" s="100"/>
      <c r="D55" s="100"/>
      <c r="E55" s="309"/>
      <c r="F55" s="309"/>
      <c r="G55" s="309"/>
      <c r="H55" s="309"/>
      <c r="I55" s="309"/>
      <c r="J55" s="309"/>
      <c r="K55" s="309"/>
      <c r="L55" s="309"/>
      <c r="M55" s="309"/>
      <c r="N55" s="309"/>
      <c r="O55" s="309"/>
      <c r="P55" s="309"/>
      <c r="Q55" s="309"/>
      <c r="R55" s="309"/>
      <c r="S55" s="309"/>
    </row>
    <row r="56" spans="1:19" s="101" customFormat="1" ht="13.5" customHeight="1">
      <c r="A56" s="304" t="s">
        <v>44</v>
      </c>
      <c r="B56" s="305"/>
      <c r="C56" s="198"/>
      <c r="D56" s="198"/>
      <c r="E56" s="315"/>
      <c r="F56" s="315"/>
      <c r="G56" s="315"/>
      <c r="H56" s="315"/>
      <c r="I56" s="315"/>
      <c r="J56" s="315"/>
      <c r="K56" s="315"/>
      <c r="L56" s="315"/>
      <c r="M56" s="315"/>
      <c r="N56" s="315"/>
      <c r="O56" s="315"/>
      <c r="P56" s="315"/>
      <c r="Q56" s="315"/>
      <c r="R56" s="315"/>
      <c r="S56" s="315"/>
    </row>
    <row r="57" spans="1:19" s="101" customFormat="1" ht="6" customHeight="1">
      <c r="A57" s="100"/>
      <c r="B57" s="100"/>
      <c r="C57" s="100"/>
      <c r="D57" s="100"/>
      <c r="E57" s="309"/>
      <c r="F57" s="309"/>
      <c r="G57" s="309"/>
      <c r="H57" s="309"/>
      <c r="I57" s="309"/>
      <c r="J57" s="309"/>
      <c r="K57" s="309"/>
      <c r="L57" s="309"/>
      <c r="M57" s="309"/>
      <c r="N57" s="309"/>
      <c r="O57" s="309"/>
      <c r="P57" s="309"/>
      <c r="Q57" s="309"/>
      <c r="R57" s="309"/>
      <c r="S57" s="309"/>
    </row>
    <row r="58" spans="1:19" s="101" customFormat="1" ht="9.75">
      <c r="A58" s="306" t="s">
        <v>272</v>
      </c>
      <c r="B58" s="306"/>
      <c r="C58" s="306"/>
      <c r="D58" s="100"/>
      <c r="E58" s="237">
        <f>SUM(F58:S58)</f>
        <v>67</v>
      </c>
      <c r="F58" s="238">
        <v>4</v>
      </c>
      <c r="G58" s="238">
        <v>9</v>
      </c>
      <c r="H58" s="238">
        <v>5</v>
      </c>
      <c r="I58" s="238">
        <v>18</v>
      </c>
      <c r="J58" s="238">
        <v>5</v>
      </c>
      <c r="K58" s="238">
        <v>2</v>
      </c>
      <c r="L58" s="238">
        <v>3</v>
      </c>
      <c r="M58" s="238">
        <v>13</v>
      </c>
      <c r="N58" s="238">
        <v>0</v>
      </c>
      <c r="O58" s="238">
        <v>0</v>
      </c>
      <c r="P58" s="238">
        <v>7</v>
      </c>
      <c r="Q58" s="238">
        <v>1</v>
      </c>
      <c r="R58" s="238">
        <v>0</v>
      </c>
      <c r="S58" s="238">
        <v>0</v>
      </c>
    </row>
    <row r="59" spans="1:19" s="101" customFormat="1" ht="6.75" customHeight="1">
      <c r="A59" s="306"/>
      <c r="B59" s="306"/>
      <c r="C59" s="306"/>
      <c r="D59" s="100"/>
      <c r="E59" s="237"/>
      <c r="F59" s="237"/>
      <c r="G59" s="237"/>
      <c r="H59" s="237"/>
      <c r="I59" s="237"/>
      <c r="J59" s="237"/>
      <c r="K59" s="237"/>
      <c r="L59" s="237"/>
      <c r="M59" s="237"/>
      <c r="N59" s="237"/>
      <c r="O59" s="237"/>
      <c r="P59" s="237"/>
      <c r="Q59" s="237"/>
      <c r="R59" s="237"/>
      <c r="S59" s="237"/>
    </row>
    <row r="60" spans="1:19" s="101" customFormat="1" ht="11.25" customHeight="1">
      <c r="A60" s="306" t="s">
        <v>273</v>
      </c>
      <c r="B60" s="306"/>
      <c r="C60" s="306"/>
      <c r="D60" s="100"/>
      <c r="E60" s="237">
        <f>SUM(F60:S60)</f>
        <v>8</v>
      </c>
      <c r="F60" s="238">
        <v>0</v>
      </c>
      <c r="G60" s="238">
        <v>0</v>
      </c>
      <c r="H60" s="238">
        <v>0</v>
      </c>
      <c r="I60" s="238">
        <v>0</v>
      </c>
      <c r="J60" s="238">
        <v>0</v>
      </c>
      <c r="K60" s="238">
        <v>4</v>
      </c>
      <c r="L60" s="238">
        <v>0</v>
      </c>
      <c r="M60" s="238">
        <v>2</v>
      </c>
      <c r="N60" s="238">
        <v>0</v>
      </c>
      <c r="O60" s="238">
        <v>2</v>
      </c>
      <c r="P60" s="238">
        <v>0</v>
      </c>
      <c r="Q60" s="238">
        <v>0</v>
      </c>
      <c r="R60" s="238">
        <v>0</v>
      </c>
      <c r="S60" s="238">
        <v>0</v>
      </c>
    </row>
    <row r="61" spans="1:19" s="101" customFormat="1" ht="6.75" customHeight="1">
      <c r="A61" s="306"/>
      <c r="B61" s="306"/>
      <c r="C61" s="306"/>
      <c r="D61" s="100"/>
      <c r="E61" s="237"/>
      <c r="F61" s="237"/>
      <c r="G61" s="237"/>
      <c r="H61" s="237"/>
      <c r="I61" s="237"/>
      <c r="J61" s="237"/>
      <c r="K61" s="237"/>
      <c r="L61" s="237"/>
      <c r="M61" s="237"/>
      <c r="N61" s="237"/>
      <c r="O61" s="237"/>
      <c r="P61" s="237"/>
      <c r="Q61" s="237"/>
      <c r="R61" s="237"/>
      <c r="S61" s="237"/>
    </row>
    <row r="62" spans="1:19" s="101" customFormat="1" ht="9.75">
      <c r="A62" s="306" t="s">
        <v>274</v>
      </c>
      <c r="B62" s="306"/>
      <c r="C62" s="306"/>
      <c r="D62" s="100"/>
      <c r="E62" s="237">
        <f>SUM(F62:S62)</f>
        <v>0</v>
      </c>
      <c r="F62" s="238">
        <v>0</v>
      </c>
      <c r="G62" s="238">
        <v>0</v>
      </c>
      <c r="H62" s="238">
        <v>0</v>
      </c>
      <c r="I62" s="238">
        <v>0</v>
      </c>
      <c r="J62" s="238">
        <v>0</v>
      </c>
      <c r="K62" s="238">
        <v>0</v>
      </c>
      <c r="L62" s="238">
        <v>0</v>
      </c>
      <c r="M62" s="238">
        <v>0</v>
      </c>
      <c r="N62" s="238">
        <v>0</v>
      </c>
      <c r="O62" s="238">
        <v>0</v>
      </c>
      <c r="P62" s="238">
        <v>0</v>
      </c>
      <c r="Q62" s="238">
        <v>0</v>
      </c>
      <c r="R62" s="238">
        <v>0</v>
      </c>
      <c r="S62" s="238">
        <v>0</v>
      </c>
    </row>
    <row r="63" spans="1:19" s="101" customFormat="1" ht="6.75" customHeight="1">
      <c r="A63" s="306"/>
      <c r="B63" s="306"/>
      <c r="C63" s="306"/>
      <c r="D63" s="100"/>
      <c r="E63" s="237"/>
      <c r="F63" s="237"/>
      <c r="G63" s="237"/>
      <c r="H63" s="237"/>
      <c r="I63" s="237"/>
      <c r="J63" s="237"/>
      <c r="K63" s="237"/>
      <c r="L63" s="237"/>
      <c r="M63" s="237"/>
      <c r="N63" s="237"/>
      <c r="O63" s="237"/>
      <c r="P63" s="237"/>
      <c r="Q63" s="237"/>
      <c r="R63" s="237"/>
      <c r="S63" s="237"/>
    </row>
    <row r="64" spans="1:19" s="101" customFormat="1" ht="9.75">
      <c r="A64" s="306" t="s">
        <v>275</v>
      </c>
      <c r="B64" s="306"/>
      <c r="C64" s="306"/>
      <c r="D64" s="100"/>
      <c r="E64" s="237">
        <f>SUM(F64:S64)</f>
        <v>1</v>
      </c>
      <c r="F64" s="238">
        <v>0</v>
      </c>
      <c r="G64" s="238">
        <v>0</v>
      </c>
      <c r="H64" s="238">
        <v>0</v>
      </c>
      <c r="I64" s="238">
        <v>0</v>
      </c>
      <c r="J64" s="238">
        <v>0</v>
      </c>
      <c r="K64" s="238">
        <v>1</v>
      </c>
      <c r="L64" s="238">
        <v>0</v>
      </c>
      <c r="M64" s="238">
        <v>0</v>
      </c>
      <c r="N64" s="238">
        <v>0</v>
      </c>
      <c r="O64" s="238">
        <v>0</v>
      </c>
      <c r="P64" s="238">
        <v>0</v>
      </c>
      <c r="Q64" s="238">
        <v>0</v>
      </c>
      <c r="R64" s="238">
        <v>0</v>
      </c>
      <c r="S64" s="238">
        <v>0</v>
      </c>
    </row>
    <row r="65" spans="1:19" s="101" customFormat="1" ht="6.75" customHeight="1">
      <c r="A65" s="100"/>
      <c r="B65" s="100"/>
      <c r="C65" s="100"/>
      <c r="D65" s="115"/>
      <c r="E65" s="308"/>
      <c r="F65" s="308"/>
      <c r="G65" s="308"/>
      <c r="H65" s="308"/>
      <c r="I65" s="308"/>
      <c r="J65" s="308"/>
      <c r="K65" s="308"/>
      <c r="L65" s="308"/>
      <c r="M65" s="308"/>
      <c r="N65" s="308"/>
      <c r="O65" s="308"/>
      <c r="P65" s="308"/>
      <c r="Q65" s="308"/>
      <c r="R65" s="308"/>
      <c r="S65" s="237"/>
    </row>
    <row r="66" spans="1:19" s="101" customFormat="1" ht="9.75">
      <c r="A66" s="306" t="s">
        <v>276</v>
      </c>
      <c r="B66" s="306"/>
      <c r="C66" s="198"/>
      <c r="D66" s="100"/>
      <c r="E66" s="237">
        <f>SUM(F66:S66)</f>
        <v>65</v>
      </c>
      <c r="F66" s="238">
        <v>0</v>
      </c>
      <c r="G66" s="238">
        <v>0</v>
      </c>
      <c r="H66" s="238">
        <v>3</v>
      </c>
      <c r="I66" s="238">
        <v>5</v>
      </c>
      <c r="J66" s="238">
        <v>1</v>
      </c>
      <c r="K66" s="238">
        <v>3</v>
      </c>
      <c r="L66" s="238">
        <v>6</v>
      </c>
      <c r="M66" s="238">
        <v>4</v>
      </c>
      <c r="N66" s="238">
        <v>10</v>
      </c>
      <c r="O66" s="238">
        <v>10</v>
      </c>
      <c r="P66" s="238">
        <v>17</v>
      </c>
      <c r="Q66" s="238">
        <v>2</v>
      </c>
      <c r="R66" s="238">
        <v>2</v>
      </c>
      <c r="S66" s="238">
        <v>2</v>
      </c>
    </row>
    <row r="67" spans="1:19" s="101" customFormat="1" ht="6.75" customHeight="1">
      <c r="A67" s="306"/>
      <c r="B67" s="306"/>
      <c r="C67" s="306"/>
      <c r="D67" s="100"/>
      <c r="E67" s="237"/>
      <c r="F67" s="237"/>
      <c r="G67" s="237"/>
      <c r="H67" s="237"/>
      <c r="I67" s="237"/>
      <c r="J67" s="237"/>
      <c r="K67" s="237"/>
      <c r="L67" s="237"/>
      <c r="M67" s="237"/>
      <c r="N67" s="237"/>
      <c r="O67" s="237"/>
      <c r="P67" s="237"/>
      <c r="Q67" s="237"/>
      <c r="R67" s="237"/>
      <c r="S67" s="237"/>
    </row>
    <row r="68" spans="1:19" s="101" customFormat="1" ht="9.75">
      <c r="A68" s="306" t="s">
        <v>277</v>
      </c>
      <c r="B68" s="306"/>
      <c r="C68" s="306"/>
      <c r="D68" s="100"/>
      <c r="E68" s="237">
        <f>SUM(F68:S68)</f>
        <v>2</v>
      </c>
      <c r="F68" s="238">
        <v>2</v>
      </c>
      <c r="G68" s="238">
        <v>0</v>
      </c>
      <c r="H68" s="238">
        <v>0</v>
      </c>
      <c r="I68" s="238">
        <v>0</v>
      </c>
      <c r="J68" s="238">
        <v>0</v>
      </c>
      <c r="K68" s="238">
        <v>0</v>
      </c>
      <c r="L68" s="238">
        <v>0</v>
      </c>
      <c r="M68" s="238">
        <v>0</v>
      </c>
      <c r="N68" s="238">
        <v>0</v>
      </c>
      <c r="O68" s="238">
        <v>0</v>
      </c>
      <c r="P68" s="238">
        <v>0</v>
      </c>
      <c r="Q68" s="238">
        <v>0</v>
      </c>
      <c r="R68" s="238">
        <v>0</v>
      </c>
      <c r="S68" s="238">
        <v>0</v>
      </c>
    </row>
    <row r="69" spans="1:19" s="101" customFormat="1" ht="6.75" customHeight="1">
      <c r="A69" s="306"/>
      <c r="B69" s="306"/>
      <c r="C69" s="306"/>
      <c r="D69" s="100"/>
      <c r="E69" s="237"/>
      <c r="F69" s="237"/>
      <c r="G69" s="237"/>
      <c r="H69" s="237"/>
      <c r="I69" s="237"/>
      <c r="J69" s="237"/>
      <c r="K69" s="237"/>
      <c r="L69" s="237"/>
      <c r="M69" s="237"/>
      <c r="N69" s="237"/>
      <c r="O69" s="237"/>
      <c r="P69" s="237"/>
      <c r="Q69" s="237"/>
      <c r="R69" s="237"/>
      <c r="S69" s="237"/>
    </row>
    <row r="70" spans="1:19" s="101" customFormat="1" ht="9.75">
      <c r="A70" s="306" t="s">
        <v>278</v>
      </c>
      <c r="B70" s="306"/>
      <c r="C70" s="306"/>
      <c r="D70" s="100"/>
      <c r="E70" s="237">
        <f>SUM(F70:S70)</f>
        <v>23</v>
      </c>
      <c r="F70" s="238">
        <v>0</v>
      </c>
      <c r="G70" s="238">
        <v>1</v>
      </c>
      <c r="H70" s="238">
        <v>0</v>
      </c>
      <c r="I70" s="238">
        <v>1</v>
      </c>
      <c r="J70" s="238">
        <v>0</v>
      </c>
      <c r="K70" s="238">
        <v>5</v>
      </c>
      <c r="L70" s="238">
        <v>1</v>
      </c>
      <c r="M70" s="238">
        <v>1</v>
      </c>
      <c r="N70" s="238">
        <v>3</v>
      </c>
      <c r="O70" s="238">
        <v>2</v>
      </c>
      <c r="P70" s="238">
        <v>7</v>
      </c>
      <c r="Q70" s="238">
        <v>2</v>
      </c>
      <c r="R70" s="238">
        <v>0</v>
      </c>
      <c r="S70" s="238">
        <v>0</v>
      </c>
    </row>
    <row r="71" spans="1:19" s="101" customFormat="1" ht="6.75" customHeight="1">
      <c r="A71" s="306"/>
      <c r="B71" s="306"/>
      <c r="C71" s="306"/>
      <c r="D71" s="100"/>
      <c r="E71" s="237"/>
      <c r="F71" s="237"/>
      <c r="G71" s="237"/>
      <c r="H71" s="237"/>
      <c r="I71" s="237"/>
      <c r="J71" s="237"/>
      <c r="K71" s="237"/>
      <c r="L71" s="237"/>
      <c r="M71" s="237"/>
      <c r="N71" s="237"/>
      <c r="O71" s="237"/>
      <c r="P71" s="237"/>
      <c r="Q71" s="237"/>
      <c r="R71" s="237"/>
      <c r="S71" s="237"/>
    </row>
    <row r="72" spans="1:19" s="101" customFormat="1" ht="9.75">
      <c r="A72" s="306" t="s">
        <v>289</v>
      </c>
      <c r="B72" s="306"/>
      <c r="C72" s="306"/>
      <c r="D72" s="100"/>
      <c r="E72" s="237">
        <f>SUM(F72:S72)</f>
        <v>4</v>
      </c>
      <c r="F72" s="238">
        <v>0</v>
      </c>
      <c r="G72" s="238">
        <v>0</v>
      </c>
      <c r="H72" s="238">
        <v>1</v>
      </c>
      <c r="I72" s="238">
        <v>0</v>
      </c>
      <c r="J72" s="238">
        <v>0</v>
      </c>
      <c r="K72" s="238">
        <v>0</v>
      </c>
      <c r="L72" s="238">
        <v>0</v>
      </c>
      <c r="M72" s="238">
        <v>0</v>
      </c>
      <c r="N72" s="238">
        <v>0</v>
      </c>
      <c r="O72" s="238">
        <v>1</v>
      </c>
      <c r="P72" s="238">
        <v>2</v>
      </c>
      <c r="Q72" s="238">
        <v>0</v>
      </c>
      <c r="R72" s="238">
        <v>0</v>
      </c>
      <c r="S72" s="238">
        <v>0</v>
      </c>
    </row>
    <row r="73" spans="1:19" s="101" customFormat="1" ht="6.75" customHeight="1">
      <c r="A73" s="307"/>
      <c r="B73" s="307"/>
      <c r="C73" s="100"/>
      <c r="D73" s="100"/>
      <c r="E73" s="237"/>
      <c r="F73" s="237"/>
      <c r="G73" s="237"/>
      <c r="H73" s="237"/>
      <c r="I73" s="237"/>
      <c r="J73" s="237"/>
      <c r="K73" s="237"/>
      <c r="L73" s="237"/>
      <c r="M73" s="237"/>
      <c r="N73" s="237"/>
      <c r="O73" s="237"/>
      <c r="P73" s="237"/>
      <c r="Q73" s="237"/>
      <c r="R73" s="237"/>
      <c r="S73" s="237"/>
    </row>
    <row r="74" spans="1:19" s="101" customFormat="1" ht="9.75">
      <c r="A74" s="306" t="s">
        <v>280</v>
      </c>
      <c r="B74" s="306"/>
      <c r="C74" s="198"/>
      <c r="D74" s="100"/>
      <c r="E74" s="237">
        <f>SUM(F74:S74)</f>
        <v>0</v>
      </c>
      <c r="F74" s="238">
        <v>0</v>
      </c>
      <c r="G74" s="238">
        <v>0</v>
      </c>
      <c r="H74" s="238">
        <v>0</v>
      </c>
      <c r="I74" s="238">
        <v>0</v>
      </c>
      <c r="J74" s="238">
        <v>0</v>
      </c>
      <c r="K74" s="238">
        <v>0</v>
      </c>
      <c r="L74" s="238">
        <v>0</v>
      </c>
      <c r="M74" s="238">
        <v>0</v>
      </c>
      <c r="N74" s="238">
        <v>0</v>
      </c>
      <c r="O74" s="238">
        <v>0</v>
      </c>
      <c r="P74" s="238">
        <v>0</v>
      </c>
      <c r="Q74" s="238">
        <v>0</v>
      </c>
      <c r="R74" s="238">
        <v>0</v>
      </c>
      <c r="S74" s="238">
        <v>0</v>
      </c>
    </row>
    <row r="75" spans="1:19" s="101" customFormat="1" ht="6.75" customHeight="1">
      <c r="A75" s="100"/>
      <c r="B75" s="100"/>
      <c r="C75" s="100"/>
      <c r="D75" s="100"/>
      <c r="E75" s="237"/>
      <c r="F75" s="237"/>
      <c r="G75" s="237"/>
      <c r="H75" s="237"/>
      <c r="I75" s="237"/>
      <c r="J75" s="237"/>
      <c r="K75" s="237"/>
      <c r="L75" s="237"/>
      <c r="M75" s="237"/>
      <c r="N75" s="237"/>
      <c r="O75" s="237"/>
      <c r="P75" s="237"/>
      <c r="Q75" s="237"/>
      <c r="R75" s="237"/>
      <c r="S75" s="237"/>
    </row>
    <row r="76" spans="1:19" s="101" customFormat="1" ht="9.75">
      <c r="A76" s="100" t="s">
        <v>281</v>
      </c>
      <c r="B76" s="100"/>
      <c r="C76" s="100"/>
      <c r="D76" s="100"/>
      <c r="E76" s="237"/>
      <c r="F76" s="237"/>
      <c r="G76" s="237"/>
      <c r="H76" s="237"/>
      <c r="I76" s="237"/>
      <c r="J76" s="237"/>
      <c r="K76" s="237"/>
      <c r="L76" s="237"/>
      <c r="M76" s="237"/>
      <c r="N76" s="237"/>
      <c r="O76" s="237"/>
      <c r="P76" s="237"/>
      <c r="Q76" s="237"/>
      <c r="R76" s="237"/>
      <c r="S76" s="237"/>
    </row>
    <row r="77" spans="1:19" s="101" customFormat="1" ht="9.75">
      <c r="A77" s="100"/>
      <c r="B77" s="306" t="s">
        <v>282</v>
      </c>
      <c r="C77" s="198"/>
      <c r="D77" s="100"/>
      <c r="E77" s="237">
        <f>SUM(F77:S77)</f>
        <v>1</v>
      </c>
      <c r="F77" s="238">
        <v>1</v>
      </c>
      <c r="G77" s="238">
        <v>0</v>
      </c>
      <c r="H77" s="238">
        <v>0</v>
      </c>
      <c r="I77" s="238">
        <v>0</v>
      </c>
      <c r="J77" s="238">
        <v>0</v>
      </c>
      <c r="K77" s="238">
        <v>0</v>
      </c>
      <c r="L77" s="238">
        <v>0</v>
      </c>
      <c r="M77" s="238">
        <v>0</v>
      </c>
      <c r="N77" s="238">
        <v>0</v>
      </c>
      <c r="O77" s="238">
        <v>0</v>
      </c>
      <c r="P77" s="238">
        <v>0</v>
      </c>
      <c r="Q77" s="238">
        <v>0</v>
      </c>
      <c r="R77" s="238">
        <v>0</v>
      </c>
      <c r="S77" s="238">
        <v>0</v>
      </c>
    </row>
    <row r="78" spans="1:19" s="101" customFormat="1" ht="6.75" customHeight="1">
      <c r="A78" s="100"/>
      <c r="B78" s="100"/>
      <c r="C78" s="100"/>
      <c r="D78" s="100"/>
      <c r="E78" s="237"/>
      <c r="F78" s="237"/>
      <c r="G78" s="237"/>
      <c r="H78" s="237"/>
      <c r="I78" s="237"/>
      <c r="J78" s="237"/>
      <c r="K78" s="237"/>
      <c r="L78" s="237"/>
      <c r="M78" s="237"/>
      <c r="N78" s="237"/>
      <c r="O78" s="237"/>
      <c r="P78" s="237"/>
      <c r="Q78" s="237"/>
      <c r="R78" s="237"/>
      <c r="S78" s="237"/>
    </row>
    <row r="79" spans="1:19" s="101" customFormat="1" ht="11.25" customHeight="1">
      <c r="A79" s="100" t="s">
        <v>283</v>
      </c>
      <c r="B79" s="100"/>
      <c r="C79" s="107"/>
      <c r="D79" s="115"/>
      <c r="E79" s="308"/>
      <c r="F79" s="308"/>
      <c r="G79" s="308"/>
      <c r="H79" s="308"/>
      <c r="I79" s="308"/>
      <c r="J79" s="308"/>
      <c r="K79" s="308"/>
      <c r="L79" s="308"/>
      <c r="M79" s="308"/>
      <c r="N79" s="308"/>
      <c r="O79" s="308"/>
      <c r="P79" s="308"/>
      <c r="Q79" s="308"/>
      <c r="R79" s="308"/>
      <c r="S79" s="309"/>
    </row>
    <row r="80" spans="1:19" s="101" customFormat="1" ht="11.25" customHeight="1">
      <c r="A80" s="100"/>
      <c r="B80" s="306" t="s">
        <v>284</v>
      </c>
      <c r="C80" s="306"/>
      <c r="D80" s="100"/>
      <c r="E80" s="237">
        <f>SUM(F80:S80)</f>
        <v>3</v>
      </c>
      <c r="F80" s="238">
        <v>1</v>
      </c>
      <c r="G80" s="238">
        <v>0</v>
      </c>
      <c r="H80" s="238">
        <v>2</v>
      </c>
      <c r="I80" s="238">
        <v>0</v>
      </c>
      <c r="J80" s="238">
        <v>0</v>
      </c>
      <c r="K80" s="238">
        <v>0</v>
      </c>
      <c r="L80" s="238">
        <v>0</v>
      </c>
      <c r="M80" s="238">
        <v>0</v>
      </c>
      <c r="N80" s="238">
        <v>0</v>
      </c>
      <c r="O80" s="238">
        <v>0</v>
      </c>
      <c r="P80" s="238">
        <v>0</v>
      </c>
      <c r="Q80" s="238">
        <v>0</v>
      </c>
      <c r="R80" s="238">
        <v>0</v>
      </c>
      <c r="S80" s="238">
        <v>0</v>
      </c>
    </row>
    <row r="81" spans="1:19" s="101" customFormat="1" ht="6.75" customHeight="1">
      <c r="A81" s="100"/>
      <c r="B81" s="100"/>
      <c r="C81" s="100"/>
      <c r="D81" s="100"/>
      <c r="E81" s="237"/>
      <c r="F81" s="237"/>
      <c r="G81" s="237"/>
      <c r="H81" s="237"/>
      <c r="I81" s="237"/>
      <c r="J81" s="237"/>
      <c r="K81" s="237"/>
      <c r="L81" s="237"/>
      <c r="M81" s="237"/>
      <c r="N81" s="237"/>
      <c r="O81" s="237"/>
      <c r="P81" s="237"/>
      <c r="Q81" s="237"/>
      <c r="R81" s="237"/>
      <c r="S81" s="237"/>
    </row>
    <row r="82" spans="1:19" s="101" customFormat="1" ht="9.75">
      <c r="A82" s="100" t="s">
        <v>290</v>
      </c>
      <c r="B82" s="100"/>
      <c r="C82" s="198"/>
      <c r="D82" s="100"/>
      <c r="E82" s="237"/>
      <c r="F82" s="237"/>
      <c r="G82" s="237"/>
      <c r="H82" s="237"/>
      <c r="I82" s="237"/>
      <c r="J82" s="237"/>
      <c r="K82" s="237"/>
      <c r="L82" s="237"/>
      <c r="M82" s="237"/>
      <c r="N82" s="237"/>
      <c r="O82" s="237"/>
      <c r="P82" s="237"/>
      <c r="Q82" s="237"/>
      <c r="R82" s="237"/>
      <c r="S82" s="237"/>
    </row>
    <row r="83" spans="1:19" s="101" customFormat="1" ht="9.75">
      <c r="A83" s="100"/>
      <c r="B83" s="306" t="s">
        <v>286</v>
      </c>
      <c r="C83" s="198"/>
      <c r="D83" s="100"/>
      <c r="E83" s="237">
        <f>SUM(F83:S83)</f>
        <v>3</v>
      </c>
      <c r="F83" s="238">
        <v>0</v>
      </c>
      <c r="G83" s="238">
        <v>1</v>
      </c>
      <c r="H83" s="238">
        <v>0</v>
      </c>
      <c r="I83" s="238">
        <v>0</v>
      </c>
      <c r="J83" s="238">
        <v>0</v>
      </c>
      <c r="K83" s="238">
        <v>0</v>
      </c>
      <c r="L83" s="238">
        <v>0</v>
      </c>
      <c r="M83" s="238">
        <v>0</v>
      </c>
      <c r="N83" s="238">
        <v>0</v>
      </c>
      <c r="O83" s="238">
        <v>0</v>
      </c>
      <c r="P83" s="238">
        <v>0</v>
      </c>
      <c r="Q83" s="238">
        <v>1</v>
      </c>
      <c r="R83" s="238">
        <v>1</v>
      </c>
      <c r="S83" s="238">
        <v>0</v>
      </c>
    </row>
    <row r="84" spans="1:19" s="101" customFormat="1" ht="6" customHeight="1">
      <c r="A84" s="306"/>
      <c r="B84" s="306"/>
      <c r="C84" s="198"/>
      <c r="D84" s="100"/>
      <c r="E84" s="237"/>
      <c r="F84" s="237"/>
      <c r="G84" s="237"/>
      <c r="H84" s="237"/>
      <c r="I84" s="237"/>
      <c r="J84" s="237"/>
      <c r="K84" s="237"/>
      <c r="L84" s="237"/>
      <c r="M84" s="237"/>
      <c r="N84" s="237"/>
      <c r="O84" s="237"/>
      <c r="P84" s="237"/>
      <c r="Q84" s="237"/>
      <c r="R84" s="237"/>
      <c r="S84" s="237"/>
    </row>
    <row r="85" spans="1:19" s="101" customFormat="1" ht="12.75" customHeight="1">
      <c r="A85" s="1152" t="s">
        <v>291</v>
      </c>
      <c r="B85" s="1152"/>
      <c r="C85" s="1152"/>
      <c r="D85" s="100"/>
      <c r="E85" s="87">
        <f>SUM(E58:E83)</f>
        <v>177</v>
      </c>
      <c r="F85" s="87">
        <f aca="true" t="shared" si="2" ref="F85:S85">SUM(F58:F83)</f>
        <v>8</v>
      </c>
      <c r="G85" s="87">
        <f t="shared" si="2"/>
        <v>11</v>
      </c>
      <c r="H85" s="87">
        <f t="shared" si="2"/>
        <v>11</v>
      </c>
      <c r="I85" s="87">
        <f t="shared" si="2"/>
        <v>24</v>
      </c>
      <c r="J85" s="87">
        <f t="shared" si="2"/>
        <v>6</v>
      </c>
      <c r="K85" s="87">
        <f t="shared" si="2"/>
        <v>15</v>
      </c>
      <c r="L85" s="87">
        <f t="shared" si="2"/>
        <v>10</v>
      </c>
      <c r="M85" s="87">
        <f t="shared" si="2"/>
        <v>20</v>
      </c>
      <c r="N85" s="87">
        <f t="shared" si="2"/>
        <v>13</v>
      </c>
      <c r="O85" s="87">
        <f t="shared" si="2"/>
        <v>15</v>
      </c>
      <c r="P85" s="87">
        <f t="shared" si="2"/>
        <v>33</v>
      </c>
      <c r="Q85" s="87">
        <f t="shared" si="2"/>
        <v>6</v>
      </c>
      <c r="R85" s="87">
        <f t="shared" si="2"/>
        <v>3</v>
      </c>
      <c r="S85" s="87">
        <f t="shared" si="2"/>
        <v>2</v>
      </c>
    </row>
    <row r="86" spans="1:19" s="101" customFormat="1" ht="6" customHeight="1">
      <c r="A86" s="100"/>
      <c r="B86" s="100"/>
      <c r="C86" s="100"/>
      <c r="D86" s="115"/>
      <c r="E86" s="316"/>
      <c r="F86" s="316"/>
      <c r="G86" s="316"/>
      <c r="H86" s="316"/>
      <c r="I86" s="316"/>
      <c r="J86" s="316"/>
      <c r="K86" s="316"/>
      <c r="L86" s="316"/>
      <c r="M86" s="316"/>
      <c r="N86" s="316"/>
      <c r="O86" s="316"/>
      <c r="P86" s="316"/>
      <c r="Q86" s="316"/>
      <c r="R86" s="316"/>
      <c r="S86" s="317"/>
    </row>
    <row r="87" spans="1:19" s="101" customFormat="1" ht="9.75">
      <c r="A87" s="100"/>
      <c r="B87" s="100"/>
      <c r="C87" s="318" t="s">
        <v>292</v>
      </c>
      <c r="D87" s="100"/>
      <c r="E87" s="82">
        <v>3316</v>
      </c>
      <c r="F87" s="237">
        <v>16</v>
      </c>
      <c r="G87" s="237">
        <v>85</v>
      </c>
      <c r="H87" s="237">
        <v>126</v>
      </c>
      <c r="I87" s="237">
        <v>415</v>
      </c>
      <c r="J87" s="237">
        <v>291</v>
      </c>
      <c r="K87" s="237">
        <v>261</v>
      </c>
      <c r="L87" s="237">
        <v>207</v>
      </c>
      <c r="M87" s="237">
        <v>446</v>
      </c>
      <c r="N87" s="237">
        <v>182</v>
      </c>
      <c r="O87" s="237">
        <v>157</v>
      </c>
      <c r="P87" s="237">
        <v>714</v>
      </c>
      <c r="Q87" s="237">
        <v>272</v>
      </c>
      <c r="R87" s="237">
        <v>111</v>
      </c>
      <c r="S87" s="237">
        <v>33</v>
      </c>
    </row>
    <row r="92" spans="1:3" ht="12.75">
      <c r="A92" s="319"/>
      <c r="B92" s="319"/>
      <c r="C92" s="320"/>
    </row>
  </sheetData>
  <sheetProtection/>
  <mergeCells count="19">
    <mergeCell ref="O7:O9"/>
    <mergeCell ref="S7:S9"/>
    <mergeCell ref="P8:R8"/>
    <mergeCell ref="A2:S2"/>
    <mergeCell ref="A6:C9"/>
    <mergeCell ref="D6:D9"/>
    <mergeCell ref="E6:E9"/>
    <mergeCell ref="F6:S6"/>
    <mergeCell ref="F7:F9"/>
    <mergeCell ref="G7:G9"/>
    <mergeCell ref="A40:C40"/>
    <mergeCell ref="A85:C85"/>
    <mergeCell ref="K7:K9"/>
    <mergeCell ref="L7:L9"/>
    <mergeCell ref="M7:M9"/>
    <mergeCell ref="N7:N9"/>
    <mergeCell ref="H7:H9"/>
    <mergeCell ref="I7:I9"/>
    <mergeCell ref="J7:J9"/>
  </mergeCells>
  <printOptions/>
  <pageMargins left="0.4330708661417323" right="0.4330708661417323" top="0.5905511811023623" bottom="0.7874015748031497" header="0.3937007874015748" footer="0"/>
  <pageSetup horizontalDpi="600" verticalDpi="600" orientation="portrait" paperSize="9" scale="91" r:id="rId1"/>
  <headerFooter alignWithMargins="0">
    <oddFooter>&amp;C16</oddFooter>
  </headerFooter>
</worksheet>
</file>

<file path=xl/worksheets/sheet13.xml><?xml version="1.0" encoding="utf-8"?>
<worksheet xmlns="http://schemas.openxmlformats.org/spreadsheetml/2006/main" xmlns:r="http://schemas.openxmlformats.org/officeDocument/2006/relationships">
  <dimension ref="B1:AB88"/>
  <sheetViews>
    <sheetView zoomScaleSheetLayoutView="100" zoomScalePageLayoutView="0" workbookViewId="0" topLeftCell="A1">
      <selection activeCell="M41" sqref="M41"/>
    </sheetView>
  </sheetViews>
  <sheetFormatPr defaultColWidth="11.421875" defaultRowHeight="15"/>
  <cols>
    <col min="1" max="1" width="0.5625" style="29" customWidth="1"/>
    <col min="2" max="2" width="4.8515625" style="29" customWidth="1"/>
    <col min="3" max="3" width="18.421875" style="29" customWidth="1"/>
    <col min="4" max="4" width="0.9921875" style="29" customWidth="1"/>
    <col min="5" max="8" width="11.421875" style="29" customWidth="1"/>
    <col min="9" max="9" width="10.7109375" style="29" customWidth="1"/>
    <col min="10" max="11" width="11.421875" style="29" customWidth="1"/>
    <col min="12" max="13" width="0.5625" style="29" customWidth="1"/>
    <col min="14" max="15" width="2.421875" style="29" customWidth="1"/>
    <col min="16" max="16" width="17.00390625" style="29" customWidth="1"/>
    <col min="17" max="17" width="0.85546875" style="29" customWidth="1"/>
    <col min="18" max="18" width="9.00390625" style="29" customWidth="1"/>
    <col min="19" max="19" width="7.140625" style="29" customWidth="1"/>
    <col min="20" max="21" width="6.421875" style="29" customWidth="1"/>
    <col min="22" max="22" width="6.7109375" style="29" customWidth="1"/>
    <col min="23" max="28" width="6.421875" style="29" customWidth="1"/>
    <col min="29" max="16384" width="11.421875" style="29" customWidth="1"/>
  </cols>
  <sheetData>
    <row r="1" spans="3:11" ht="12.75">
      <c r="C1" s="321"/>
      <c r="D1" s="322"/>
      <c r="K1" s="323"/>
    </row>
    <row r="2" ht="6" customHeight="1"/>
    <row r="3" spans="2:13" ht="12.75" customHeight="1">
      <c r="B3" s="1020" t="s">
        <v>293</v>
      </c>
      <c r="C3" s="1132"/>
      <c r="D3" s="1132"/>
      <c r="E3" s="1132"/>
      <c r="F3" s="1132"/>
      <c r="G3" s="1132"/>
      <c r="H3" s="1132"/>
      <c r="I3" s="1132"/>
      <c r="J3" s="1132"/>
      <c r="K3" s="1132"/>
      <c r="L3" s="324"/>
      <c r="M3" s="324"/>
    </row>
    <row r="4" spans="2:11" ht="6" customHeight="1">
      <c r="B4" s="2"/>
      <c r="C4" s="2"/>
      <c r="D4" s="2"/>
      <c r="E4" s="2"/>
      <c r="F4" s="2"/>
      <c r="G4" s="2"/>
      <c r="H4" s="2"/>
      <c r="I4" s="2"/>
      <c r="J4" s="2"/>
      <c r="K4" s="2"/>
    </row>
    <row r="5" spans="2:13" ht="12.75" customHeight="1">
      <c r="B5" s="1107" t="s">
        <v>108</v>
      </c>
      <c r="C5" s="1107"/>
      <c r="D5" s="1022"/>
      <c r="E5" s="1002" t="s">
        <v>294</v>
      </c>
      <c r="F5" s="1016" t="s">
        <v>206</v>
      </c>
      <c r="G5" s="1017"/>
      <c r="H5" s="1017"/>
      <c r="I5" s="1017"/>
      <c r="J5" s="1017"/>
      <c r="K5" s="1017"/>
      <c r="L5" s="153"/>
      <c r="M5" s="325"/>
    </row>
    <row r="6" spans="2:13" ht="12.75" customHeight="1">
      <c r="B6" s="1113"/>
      <c r="C6" s="1113"/>
      <c r="D6" s="1024"/>
      <c r="E6" s="1003"/>
      <c r="F6" s="1115" t="s">
        <v>295</v>
      </c>
      <c r="G6" s="1165"/>
      <c r="H6" s="1165"/>
      <c r="I6" s="1166"/>
      <c r="J6" s="1016" t="s">
        <v>296</v>
      </c>
      <c r="K6" s="1017"/>
      <c r="L6" s="153"/>
      <c r="M6" s="325"/>
    </row>
    <row r="7" spans="2:13" ht="9.75">
      <c r="B7" s="1113"/>
      <c r="C7" s="1113"/>
      <c r="D7" s="1024"/>
      <c r="E7" s="1003"/>
      <c r="F7" s="1002" t="s">
        <v>297</v>
      </c>
      <c r="G7" s="1169" t="s">
        <v>298</v>
      </c>
      <c r="H7" s="1015" t="s">
        <v>299</v>
      </c>
      <c r="I7" s="1015" t="s">
        <v>300</v>
      </c>
      <c r="J7" s="1015" t="s">
        <v>301</v>
      </c>
      <c r="K7" s="1164" t="s">
        <v>302</v>
      </c>
      <c r="L7" s="147"/>
      <c r="M7" s="147"/>
    </row>
    <row r="8" spans="2:13" ht="11.25" customHeight="1">
      <c r="B8" s="1113"/>
      <c r="C8" s="1113"/>
      <c r="D8" s="1024"/>
      <c r="E8" s="1003"/>
      <c r="F8" s="1167"/>
      <c r="G8" s="1167"/>
      <c r="H8" s="1003"/>
      <c r="I8" s="1003"/>
      <c r="J8" s="1003"/>
      <c r="K8" s="1102"/>
      <c r="L8" s="327"/>
      <c r="M8" s="327"/>
    </row>
    <row r="9" spans="2:13" ht="9.75">
      <c r="B9" s="1114"/>
      <c r="C9" s="1114"/>
      <c r="D9" s="1025"/>
      <c r="E9" s="1004"/>
      <c r="F9" s="1168"/>
      <c r="G9" s="1168"/>
      <c r="H9" s="1004"/>
      <c r="I9" s="1004"/>
      <c r="J9" s="1004"/>
      <c r="K9" s="1013"/>
      <c r="L9" s="147"/>
      <c r="M9" s="147"/>
    </row>
    <row r="10" spans="2:13" ht="6" customHeight="1">
      <c r="B10" s="10"/>
      <c r="C10" s="10"/>
      <c r="D10" s="10"/>
      <c r="E10" s="154"/>
      <c r="F10" s="154"/>
      <c r="G10" s="154"/>
      <c r="H10" s="154"/>
      <c r="I10" s="154"/>
      <c r="J10" s="154"/>
      <c r="K10" s="154"/>
      <c r="L10" s="147"/>
      <c r="M10" s="147"/>
    </row>
    <row r="11" spans="2:13" ht="9.75">
      <c r="B11" s="1163" t="s">
        <v>57</v>
      </c>
      <c r="C11" s="1159"/>
      <c r="D11" s="2"/>
      <c r="E11" s="183">
        <f>SUM(F11:H11,J11,K11)</f>
        <v>1007</v>
      </c>
      <c r="F11" s="329">
        <v>70</v>
      </c>
      <c r="G11" s="329">
        <v>40</v>
      </c>
      <c r="H11" s="329">
        <v>7</v>
      </c>
      <c r="I11" s="183">
        <f>SUM(F11:H11)</f>
        <v>117</v>
      </c>
      <c r="J11" s="329">
        <v>541</v>
      </c>
      <c r="K11" s="329">
        <v>349</v>
      </c>
      <c r="L11" s="330"/>
      <c r="M11" s="330"/>
    </row>
    <row r="12" spans="2:13" ht="6" customHeight="1">
      <c r="B12" s="15"/>
      <c r="C12" s="15"/>
      <c r="D12" s="2"/>
      <c r="E12" s="183"/>
      <c r="F12" s="183"/>
      <c r="G12" s="183"/>
      <c r="H12" s="183"/>
      <c r="I12" s="183"/>
      <c r="J12" s="183"/>
      <c r="K12" s="183"/>
      <c r="L12" s="330"/>
      <c r="M12" s="330"/>
    </row>
    <row r="13" spans="2:13" ht="9.75">
      <c r="B13" s="1163" t="s">
        <v>56</v>
      </c>
      <c r="C13" s="1159"/>
      <c r="D13" s="2"/>
      <c r="E13" s="183">
        <f>SUM(F13:H13,J13,K13)</f>
        <v>393</v>
      </c>
      <c r="F13" s="329">
        <v>77</v>
      </c>
      <c r="G13" s="329">
        <v>46</v>
      </c>
      <c r="H13" s="329">
        <v>0</v>
      </c>
      <c r="I13" s="183">
        <f>SUM(F13:H13)</f>
        <v>123</v>
      </c>
      <c r="J13" s="329">
        <v>112</v>
      </c>
      <c r="K13" s="329">
        <v>158</v>
      </c>
      <c r="L13" s="330"/>
      <c r="M13" s="330"/>
    </row>
    <row r="14" spans="2:13" ht="6" customHeight="1">
      <c r="B14" s="15"/>
      <c r="C14" s="15"/>
      <c r="D14" s="2"/>
      <c r="E14" s="183"/>
      <c r="F14" s="183"/>
      <c r="G14" s="183"/>
      <c r="H14" s="183"/>
      <c r="I14" s="183"/>
      <c r="J14" s="183"/>
      <c r="K14" s="183"/>
      <c r="L14" s="330"/>
      <c r="M14" s="330"/>
    </row>
    <row r="15" spans="2:13" ht="9.75">
      <c r="B15" s="1163" t="s">
        <v>55</v>
      </c>
      <c r="C15" s="1159"/>
      <c r="D15" s="2"/>
      <c r="E15" s="183">
        <f>SUM(F15:H15,J15,K15)</f>
        <v>338</v>
      </c>
      <c r="F15" s="329">
        <v>50</v>
      </c>
      <c r="G15" s="329">
        <v>28</v>
      </c>
      <c r="H15" s="329">
        <v>0</v>
      </c>
      <c r="I15" s="183">
        <f>SUM(F15:H15)</f>
        <v>78</v>
      </c>
      <c r="J15" s="329">
        <v>96</v>
      </c>
      <c r="K15" s="329">
        <v>164</v>
      </c>
      <c r="L15" s="330"/>
      <c r="M15" s="330"/>
    </row>
    <row r="16" spans="2:13" ht="6" customHeight="1">
      <c r="B16" s="15"/>
      <c r="C16" s="15"/>
      <c r="D16" s="2"/>
      <c r="E16" s="183"/>
      <c r="F16" s="183"/>
      <c r="G16" s="183"/>
      <c r="H16" s="183"/>
      <c r="I16" s="183"/>
      <c r="J16" s="183"/>
      <c r="K16" s="183"/>
      <c r="L16" s="330"/>
      <c r="M16" s="330"/>
    </row>
    <row r="17" spans="2:13" ht="9.75">
      <c r="B17" s="1163" t="s">
        <v>54</v>
      </c>
      <c r="C17" s="1159"/>
      <c r="D17" s="2"/>
      <c r="E17" s="183">
        <f>SUM(F17:H17,J17,K17)</f>
        <v>318</v>
      </c>
      <c r="F17" s="329">
        <v>43</v>
      </c>
      <c r="G17" s="329">
        <v>35</v>
      </c>
      <c r="H17" s="329">
        <v>0</v>
      </c>
      <c r="I17" s="183">
        <f>SUM(F17:H17)</f>
        <v>78</v>
      </c>
      <c r="J17" s="329">
        <v>101</v>
      </c>
      <c r="K17" s="329">
        <v>139</v>
      </c>
      <c r="L17" s="330"/>
      <c r="M17" s="330"/>
    </row>
    <row r="18" spans="2:13" ht="6" customHeight="1">
      <c r="B18" s="15"/>
      <c r="C18" s="15"/>
      <c r="D18" s="2"/>
      <c r="E18" s="183"/>
      <c r="F18" s="183"/>
      <c r="G18" s="183"/>
      <c r="H18" s="183"/>
      <c r="I18" s="183"/>
      <c r="J18" s="183"/>
      <c r="K18" s="183"/>
      <c r="L18" s="330"/>
      <c r="M18" s="330"/>
    </row>
    <row r="19" spans="2:13" ht="9.75">
      <c r="B19" s="1163" t="s">
        <v>53</v>
      </c>
      <c r="C19" s="1159"/>
      <c r="D19" s="2"/>
      <c r="E19" s="183">
        <f>SUM(F19:H19,J19,K19)</f>
        <v>395</v>
      </c>
      <c r="F19" s="329">
        <v>24</v>
      </c>
      <c r="G19" s="329">
        <v>22</v>
      </c>
      <c r="H19" s="329">
        <v>3</v>
      </c>
      <c r="I19" s="183">
        <f>SUM(F19:H19)</f>
        <v>49</v>
      </c>
      <c r="J19" s="329">
        <v>180</v>
      </c>
      <c r="K19" s="329">
        <v>166</v>
      </c>
      <c r="L19" s="330"/>
      <c r="M19" s="330"/>
    </row>
    <row r="20" spans="2:13" ht="6" customHeight="1">
      <c r="B20" s="15"/>
      <c r="C20" s="15"/>
      <c r="D20" s="2"/>
      <c r="E20" s="183"/>
      <c r="F20" s="183"/>
      <c r="G20" s="183"/>
      <c r="H20" s="183"/>
      <c r="I20" s="183"/>
      <c r="J20" s="183"/>
      <c r="K20" s="183"/>
      <c r="L20" s="330"/>
      <c r="M20" s="330"/>
    </row>
    <row r="21" spans="2:13" ht="9.75">
      <c r="B21" s="1163" t="s">
        <v>52</v>
      </c>
      <c r="C21" s="1159"/>
      <c r="D21" s="2"/>
      <c r="E21" s="183">
        <f>SUM(F21:H21,J21,K21)</f>
        <v>371</v>
      </c>
      <c r="F21" s="329">
        <v>40</v>
      </c>
      <c r="G21" s="329">
        <v>38</v>
      </c>
      <c r="H21" s="329">
        <v>0</v>
      </c>
      <c r="I21" s="183">
        <f>SUM(F21:H21)</f>
        <v>78</v>
      </c>
      <c r="J21" s="329">
        <v>145</v>
      </c>
      <c r="K21" s="329">
        <v>148</v>
      </c>
      <c r="L21" s="330"/>
      <c r="M21" s="330"/>
    </row>
    <row r="22" spans="2:13" ht="6" customHeight="1">
      <c r="B22" s="15"/>
      <c r="C22" s="15"/>
      <c r="D22" s="2"/>
      <c r="E22" s="183"/>
      <c r="F22" s="183"/>
      <c r="G22" s="183"/>
      <c r="H22" s="183"/>
      <c r="I22" s="183"/>
      <c r="J22" s="183"/>
      <c r="K22" s="183"/>
      <c r="L22" s="330"/>
      <c r="M22" s="330"/>
    </row>
    <row r="23" spans="2:13" ht="9.75">
      <c r="B23" s="1163" t="s">
        <v>51</v>
      </c>
      <c r="C23" s="1159"/>
      <c r="D23" s="2"/>
      <c r="E23" s="183">
        <f>SUM(F23:H23,J23,K23)</f>
        <v>487</v>
      </c>
      <c r="F23" s="329">
        <v>60</v>
      </c>
      <c r="G23" s="329">
        <v>27</v>
      </c>
      <c r="H23" s="329">
        <v>1</v>
      </c>
      <c r="I23" s="183">
        <f>SUM(F23:H23)</f>
        <v>88</v>
      </c>
      <c r="J23" s="329">
        <v>207</v>
      </c>
      <c r="K23" s="329">
        <v>192</v>
      </c>
      <c r="L23" s="330"/>
      <c r="M23" s="330"/>
    </row>
    <row r="24" spans="2:13" ht="9.75">
      <c r="B24" s="15"/>
      <c r="C24" s="15"/>
      <c r="D24" s="2"/>
      <c r="E24" s="183"/>
      <c r="F24" s="183"/>
      <c r="G24" s="183"/>
      <c r="H24" s="183"/>
      <c r="I24" s="183"/>
      <c r="J24" s="183"/>
      <c r="K24" s="183"/>
      <c r="L24" s="330"/>
      <c r="M24" s="330"/>
    </row>
    <row r="25" spans="2:13" ht="9.75">
      <c r="B25" s="1160" t="s">
        <v>303</v>
      </c>
      <c r="C25" s="1160"/>
      <c r="D25" s="2"/>
      <c r="E25" s="331">
        <f>IF(SUM(E11:E23)=SUM(E27:E45),SUM(E11:E23),"Fehler")</f>
        <v>3309</v>
      </c>
      <c r="F25" s="331">
        <f aca="true" t="shared" si="0" ref="F25:M25">IF(SUM(F11:F23)=SUM(F27:F45),SUM(F11:F23),"Fehler")</f>
        <v>364</v>
      </c>
      <c r="G25" s="331">
        <f t="shared" si="0"/>
        <v>236</v>
      </c>
      <c r="H25" s="331">
        <f t="shared" si="0"/>
        <v>11</v>
      </c>
      <c r="I25" s="331">
        <f t="shared" si="0"/>
        <v>611</v>
      </c>
      <c r="J25" s="331">
        <f t="shared" si="0"/>
        <v>1382</v>
      </c>
      <c r="K25" s="331">
        <f t="shared" si="0"/>
        <v>1316</v>
      </c>
      <c r="L25" s="332">
        <f t="shared" si="0"/>
        <v>0</v>
      </c>
      <c r="M25" s="332">
        <f t="shared" si="0"/>
        <v>0</v>
      </c>
    </row>
    <row r="26" spans="2:13" ht="9.75">
      <c r="B26" s="2"/>
      <c r="C26" s="2"/>
      <c r="D26" s="2"/>
      <c r="E26" s="183"/>
      <c r="F26" s="183"/>
      <c r="G26" s="183"/>
      <c r="H26" s="183"/>
      <c r="I26" s="183"/>
      <c r="J26" s="183"/>
      <c r="K26" s="183"/>
      <c r="L26" s="330"/>
      <c r="M26" s="330"/>
    </row>
    <row r="27" spans="2:13" ht="9.75">
      <c r="B27" s="333" t="s">
        <v>206</v>
      </c>
      <c r="C27" s="296" t="s">
        <v>114</v>
      </c>
      <c r="D27" s="2"/>
      <c r="E27" s="183">
        <f>SUM(F27:H27,J27,K27)</f>
        <v>203</v>
      </c>
      <c r="F27" s="329">
        <v>4</v>
      </c>
      <c r="G27" s="329">
        <v>1</v>
      </c>
      <c r="H27" s="329">
        <v>2</v>
      </c>
      <c r="I27" s="183">
        <f>SUM(F27:H27)</f>
        <v>7</v>
      </c>
      <c r="J27" s="329">
        <v>149</v>
      </c>
      <c r="K27" s="329">
        <v>47</v>
      </c>
      <c r="L27" s="330">
        <v>0</v>
      </c>
      <c r="M27" s="330"/>
    </row>
    <row r="28" spans="2:13" ht="6" customHeight="1">
      <c r="B28" s="2"/>
      <c r="C28" s="2"/>
      <c r="D28" s="2"/>
      <c r="E28" s="183"/>
      <c r="F28" s="183"/>
      <c r="G28" s="183"/>
      <c r="H28" s="183"/>
      <c r="I28" s="183"/>
      <c r="J28" s="183"/>
      <c r="K28" s="183"/>
      <c r="L28" s="330"/>
      <c r="M28" s="330"/>
    </row>
    <row r="29" spans="2:13" ht="9.75">
      <c r="B29" s="2"/>
      <c r="C29" s="296" t="s">
        <v>115</v>
      </c>
      <c r="D29" s="2"/>
      <c r="E29" s="183">
        <f>SUM(F29:H29,J29,K29)</f>
        <v>82</v>
      </c>
      <c r="F29" s="329">
        <v>1</v>
      </c>
      <c r="G29" s="329">
        <v>1</v>
      </c>
      <c r="H29" s="329">
        <v>2</v>
      </c>
      <c r="I29" s="183">
        <f>SUM(F29:H29)</f>
        <v>4</v>
      </c>
      <c r="J29" s="329">
        <v>59</v>
      </c>
      <c r="K29" s="329">
        <v>19</v>
      </c>
      <c r="L29" s="330"/>
      <c r="M29" s="330"/>
    </row>
    <row r="30" spans="2:13" ht="6" customHeight="1">
      <c r="B30" s="2"/>
      <c r="C30" s="2"/>
      <c r="D30" s="2"/>
      <c r="E30" s="183"/>
      <c r="F30" s="183"/>
      <c r="G30" s="183"/>
      <c r="H30" s="183"/>
      <c r="I30" s="183"/>
      <c r="J30" s="183"/>
      <c r="K30" s="183"/>
      <c r="L30" s="330"/>
      <c r="M30" s="330"/>
    </row>
    <row r="31" spans="2:13" ht="9.75">
      <c r="B31" s="2"/>
      <c r="C31" s="296" t="s">
        <v>116</v>
      </c>
      <c r="D31" s="2"/>
      <c r="E31" s="183">
        <f>SUM(F31:H31,J31,K31)</f>
        <v>48</v>
      </c>
      <c r="F31" s="329">
        <v>1</v>
      </c>
      <c r="G31" s="329">
        <v>0</v>
      </c>
      <c r="H31" s="329">
        <v>0</v>
      </c>
      <c r="I31" s="183">
        <f>SUM(F31:H31)</f>
        <v>1</v>
      </c>
      <c r="J31" s="329">
        <v>42</v>
      </c>
      <c r="K31" s="329">
        <v>5</v>
      </c>
      <c r="L31" s="330">
        <v>0</v>
      </c>
      <c r="M31" s="330"/>
    </row>
    <row r="32" spans="2:13" ht="6" customHeight="1">
      <c r="B32" s="15"/>
      <c r="C32" s="15"/>
      <c r="D32" s="2"/>
      <c r="E32" s="183"/>
      <c r="F32" s="183"/>
      <c r="G32" s="183"/>
      <c r="H32" s="183"/>
      <c r="I32" s="183"/>
      <c r="J32" s="183"/>
      <c r="K32" s="183"/>
      <c r="L32" s="330"/>
      <c r="M32" s="330"/>
    </row>
    <row r="33" spans="2:13" ht="9.75">
      <c r="B33" s="2"/>
      <c r="C33" s="296" t="s">
        <v>117</v>
      </c>
      <c r="D33" s="2"/>
      <c r="E33" s="183">
        <f>SUM(F33:H33,J33,K33)</f>
        <v>24</v>
      </c>
      <c r="F33" s="329">
        <v>0</v>
      </c>
      <c r="G33" s="329">
        <v>3</v>
      </c>
      <c r="H33" s="329">
        <v>0</v>
      </c>
      <c r="I33" s="183">
        <f>SUM(F33:H33)</f>
        <v>3</v>
      </c>
      <c r="J33" s="329">
        <v>13</v>
      </c>
      <c r="K33" s="329">
        <v>8</v>
      </c>
      <c r="L33" s="330"/>
      <c r="M33" s="330"/>
    </row>
    <row r="34" spans="2:13" ht="6" customHeight="1">
      <c r="B34" s="15"/>
      <c r="C34" s="15"/>
      <c r="D34" s="2"/>
      <c r="E34" s="183"/>
      <c r="F34" s="183"/>
      <c r="G34" s="183"/>
      <c r="H34" s="183"/>
      <c r="I34" s="183"/>
      <c r="J34" s="183"/>
      <c r="K34" s="183"/>
      <c r="L34" s="330"/>
      <c r="M34" s="330"/>
    </row>
    <row r="35" spans="2:13" ht="9.75">
      <c r="B35" s="2"/>
      <c r="C35" s="296" t="s">
        <v>118</v>
      </c>
      <c r="D35" s="2"/>
      <c r="E35" s="183">
        <f>SUM(F35:H35,J35,K35)</f>
        <v>28</v>
      </c>
      <c r="F35" s="329">
        <v>3</v>
      </c>
      <c r="G35" s="329">
        <v>0</v>
      </c>
      <c r="H35" s="329">
        <v>0</v>
      </c>
      <c r="I35" s="183">
        <f>SUM(F35:H35)</f>
        <v>3</v>
      </c>
      <c r="J35" s="329">
        <v>13</v>
      </c>
      <c r="K35" s="329">
        <v>12</v>
      </c>
      <c r="L35" s="330"/>
      <c r="M35" s="330"/>
    </row>
    <row r="36" spans="2:13" ht="6" customHeight="1">
      <c r="B36" s="15"/>
      <c r="C36" s="15"/>
      <c r="D36" s="2"/>
      <c r="E36" s="183"/>
      <c r="F36" s="183"/>
      <c r="G36" s="183"/>
      <c r="H36" s="183"/>
      <c r="I36" s="183"/>
      <c r="J36" s="183"/>
      <c r="K36" s="183"/>
      <c r="L36" s="330"/>
      <c r="M36" s="330"/>
    </row>
    <row r="37" spans="2:13" ht="9.75">
      <c r="B37" s="2"/>
      <c r="C37" s="296" t="s">
        <v>119</v>
      </c>
      <c r="D37" s="2"/>
      <c r="E37" s="183">
        <f>SUM(F37:H37,J37,K37)</f>
        <v>25</v>
      </c>
      <c r="F37" s="329">
        <v>1</v>
      </c>
      <c r="G37" s="329">
        <v>1</v>
      </c>
      <c r="H37" s="329">
        <v>0</v>
      </c>
      <c r="I37" s="183">
        <f>SUM(F37:H37)</f>
        <v>2</v>
      </c>
      <c r="J37" s="329">
        <v>14</v>
      </c>
      <c r="K37" s="329">
        <v>9</v>
      </c>
      <c r="L37" s="330"/>
      <c r="M37" s="330"/>
    </row>
    <row r="38" spans="2:13" ht="6" customHeight="1">
      <c r="B38" s="15"/>
      <c r="C38" s="15"/>
      <c r="D38" s="2"/>
      <c r="E38" s="183"/>
      <c r="F38" s="183"/>
      <c r="G38" s="183"/>
      <c r="H38" s="183"/>
      <c r="I38" s="183"/>
      <c r="J38" s="183"/>
      <c r="K38" s="183"/>
      <c r="L38" s="330"/>
      <c r="M38" s="330"/>
    </row>
    <row r="39" spans="2:13" ht="9.75">
      <c r="B39" s="2"/>
      <c r="C39" s="296" t="s">
        <v>120</v>
      </c>
      <c r="D39" s="2"/>
      <c r="E39" s="183">
        <f>SUM(F39:H39,J39,K39)</f>
        <v>20</v>
      </c>
      <c r="F39" s="329">
        <v>0</v>
      </c>
      <c r="G39" s="329">
        <v>0</v>
      </c>
      <c r="H39" s="329">
        <v>0</v>
      </c>
      <c r="I39" s="183">
        <f>SUM(F39:H39)</f>
        <v>0</v>
      </c>
      <c r="J39" s="329">
        <v>15</v>
      </c>
      <c r="K39" s="329">
        <v>5</v>
      </c>
      <c r="L39" s="330"/>
      <c r="M39" s="330"/>
    </row>
    <row r="40" spans="2:13" ht="6" customHeight="1">
      <c r="B40" s="15"/>
      <c r="C40" s="15"/>
      <c r="D40" s="2"/>
      <c r="E40" s="183"/>
      <c r="F40" s="183"/>
      <c r="G40" s="183"/>
      <c r="H40" s="183"/>
      <c r="I40" s="183"/>
      <c r="J40" s="183"/>
      <c r="K40" s="183"/>
      <c r="L40" s="330"/>
      <c r="M40" s="330"/>
    </row>
    <row r="41" spans="2:13" ht="9.75">
      <c r="B41" s="2"/>
      <c r="C41" s="296" t="s">
        <v>121</v>
      </c>
      <c r="D41" s="2"/>
      <c r="E41" s="183">
        <f>SUM(F41:H41,J41,K41)</f>
        <v>24</v>
      </c>
      <c r="F41" s="329">
        <v>0</v>
      </c>
      <c r="G41" s="329">
        <v>0</v>
      </c>
      <c r="H41" s="329">
        <v>0</v>
      </c>
      <c r="I41" s="183">
        <f>SUM(F41:H41)</f>
        <v>0</v>
      </c>
      <c r="J41" s="329">
        <v>11</v>
      </c>
      <c r="K41" s="329">
        <v>13</v>
      </c>
      <c r="L41" s="330"/>
      <c r="M41" s="330"/>
    </row>
    <row r="42" spans="2:13" ht="6" customHeight="1">
      <c r="B42" s="2"/>
      <c r="C42" s="2"/>
      <c r="D42" s="2"/>
      <c r="E42" s="183"/>
      <c r="F42" s="183"/>
      <c r="G42" s="183"/>
      <c r="H42" s="183"/>
      <c r="I42" s="183"/>
      <c r="J42" s="183"/>
      <c r="K42" s="183"/>
      <c r="L42" s="330"/>
      <c r="M42" s="330"/>
    </row>
    <row r="43" spans="2:13" ht="9.75">
      <c r="B43" s="2"/>
      <c r="C43" s="296" t="s">
        <v>122</v>
      </c>
      <c r="D43" s="2"/>
      <c r="E43" s="183">
        <f>SUM(F43:H43,J43,K43)</f>
        <v>203</v>
      </c>
      <c r="F43" s="329">
        <v>16</v>
      </c>
      <c r="G43" s="329">
        <v>2</v>
      </c>
      <c r="H43" s="329">
        <v>0</v>
      </c>
      <c r="I43" s="183">
        <f>SUM(F43:H43)</f>
        <v>18</v>
      </c>
      <c r="J43" s="329">
        <v>109</v>
      </c>
      <c r="K43" s="329">
        <v>76</v>
      </c>
      <c r="L43" s="330"/>
      <c r="M43" s="330"/>
    </row>
    <row r="44" spans="2:13" ht="6" customHeight="1">
      <c r="B44" s="15"/>
      <c r="C44" s="15"/>
      <c r="D44" s="2"/>
      <c r="E44" s="183"/>
      <c r="F44" s="183"/>
      <c r="G44" s="183"/>
      <c r="H44" s="183"/>
      <c r="I44" s="183"/>
      <c r="J44" s="183"/>
      <c r="K44" s="183"/>
      <c r="L44" s="330"/>
      <c r="M44" s="330"/>
    </row>
    <row r="45" spans="2:13" ht="9.75">
      <c r="B45" s="2"/>
      <c r="C45" s="296" t="s">
        <v>123</v>
      </c>
      <c r="D45" s="2"/>
      <c r="E45" s="183">
        <f>SUM(F45:H45,J45,K45)</f>
        <v>2652</v>
      </c>
      <c r="F45" s="329">
        <v>338</v>
      </c>
      <c r="G45" s="329">
        <v>228</v>
      </c>
      <c r="H45" s="329">
        <v>7</v>
      </c>
      <c r="I45" s="183">
        <f>SUM(F45:H45)</f>
        <v>573</v>
      </c>
      <c r="J45" s="329">
        <v>957</v>
      </c>
      <c r="K45" s="329">
        <v>1122</v>
      </c>
      <c r="L45" s="330"/>
      <c r="M45" s="330"/>
    </row>
    <row r="46" spans="2:13" ht="6" customHeight="1">
      <c r="B46" s="2"/>
      <c r="C46" s="2"/>
      <c r="D46" s="2"/>
      <c r="E46" s="183"/>
      <c r="F46" s="183"/>
      <c r="G46" s="183"/>
      <c r="H46" s="183"/>
      <c r="I46" s="183"/>
      <c r="J46" s="183"/>
      <c r="K46" s="183"/>
      <c r="L46" s="330"/>
      <c r="M46" s="330"/>
    </row>
    <row r="47" spans="2:13" ht="9.75">
      <c r="B47" s="1163" t="s">
        <v>304</v>
      </c>
      <c r="C47" s="1159"/>
      <c r="D47" s="2"/>
      <c r="E47" s="183">
        <f>SUM(F47:H47,J47,K47)</f>
        <v>177</v>
      </c>
      <c r="F47" s="329">
        <v>14</v>
      </c>
      <c r="G47" s="329">
        <v>5</v>
      </c>
      <c r="H47" s="329">
        <v>11</v>
      </c>
      <c r="I47" s="183">
        <f>SUM(F47:H47)</f>
        <v>30</v>
      </c>
      <c r="J47" s="329">
        <v>26</v>
      </c>
      <c r="K47" s="329">
        <v>121</v>
      </c>
      <c r="L47" s="330"/>
      <c r="M47" s="330"/>
    </row>
    <row r="48" spans="2:13" ht="6" customHeight="1">
      <c r="B48" s="2"/>
      <c r="C48" s="2"/>
      <c r="D48" s="2"/>
      <c r="E48" s="183"/>
      <c r="F48" s="183"/>
      <c r="G48" s="183"/>
      <c r="H48" s="183"/>
      <c r="I48" s="183"/>
      <c r="J48" s="183"/>
      <c r="K48" s="183"/>
      <c r="L48" s="330"/>
      <c r="M48" s="330"/>
    </row>
    <row r="49" spans="2:13" ht="9.75">
      <c r="B49" s="2"/>
      <c r="C49" s="1" t="s">
        <v>305</v>
      </c>
      <c r="D49" s="2"/>
      <c r="E49" s="183">
        <v>3316</v>
      </c>
      <c r="F49" s="183">
        <v>373</v>
      </c>
      <c r="G49" s="183">
        <v>242</v>
      </c>
      <c r="H49" s="183">
        <v>12</v>
      </c>
      <c r="I49" s="183">
        <v>627</v>
      </c>
      <c r="J49" s="183">
        <v>1415</v>
      </c>
      <c r="K49" s="183">
        <v>1274</v>
      </c>
      <c r="L49" s="330"/>
      <c r="M49" s="330"/>
    </row>
    <row r="50" spans="2:23" ht="6" customHeight="1">
      <c r="B50" s="74" t="s">
        <v>46</v>
      </c>
      <c r="C50" s="3"/>
      <c r="D50" s="3"/>
      <c r="E50" s="3"/>
      <c r="F50" s="3"/>
      <c r="G50" s="3"/>
      <c r="H50" s="3"/>
      <c r="I50" s="3"/>
      <c r="J50" s="3"/>
      <c r="K50" s="3"/>
      <c r="L50" s="147"/>
      <c r="M50" s="75"/>
      <c r="N50" s="75"/>
      <c r="O50" s="75"/>
      <c r="P50" s="75"/>
      <c r="Q50" s="75"/>
      <c r="R50" s="75"/>
      <c r="S50" s="75"/>
      <c r="T50" s="75"/>
      <c r="U50" s="75"/>
      <c r="V50" s="75"/>
      <c r="W50" s="75"/>
    </row>
    <row r="51" spans="2:13" ht="22.5" customHeight="1">
      <c r="B51" s="1161" t="s">
        <v>1050</v>
      </c>
      <c r="C51" s="1018"/>
      <c r="D51" s="1019"/>
      <c r="E51" s="1019"/>
      <c r="F51" s="1019"/>
      <c r="G51" s="1019"/>
      <c r="H51" s="1019"/>
      <c r="I51" s="1019"/>
      <c r="J51" s="1019"/>
      <c r="K51" s="1019"/>
      <c r="L51" s="334"/>
      <c r="M51" s="334"/>
    </row>
    <row r="52" spans="2:13" ht="11.25" customHeight="1">
      <c r="B52" s="334"/>
      <c r="C52" s="334"/>
      <c r="D52" s="334"/>
      <c r="E52" s="334"/>
      <c r="F52" s="334"/>
      <c r="G52" s="334"/>
      <c r="H52" s="334"/>
      <c r="I52" s="334"/>
      <c r="J52" s="334"/>
      <c r="K52" s="334"/>
      <c r="L52" s="334"/>
      <c r="M52" s="334"/>
    </row>
    <row r="53" ht="9" customHeight="1"/>
    <row r="54" spans="14:28" ht="13.5" customHeight="1">
      <c r="N54" s="1020" t="s">
        <v>306</v>
      </c>
      <c r="O54" s="1132"/>
      <c r="P54" s="1132"/>
      <c r="Q54" s="1132"/>
      <c r="R54" s="1132"/>
      <c r="S54" s="1132"/>
      <c r="T54" s="1132"/>
      <c r="U54" s="1132"/>
      <c r="V54" s="1132"/>
      <c r="W54" s="1132"/>
      <c r="X54" s="1132"/>
      <c r="Y54" s="1132"/>
      <c r="Z54" s="1132"/>
      <c r="AA54" s="1132"/>
      <c r="AB54" s="1132"/>
    </row>
    <row r="55" spans="8:28" ht="6" customHeight="1">
      <c r="H55" s="324"/>
      <c r="N55" s="2"/>
      <c r="O55" s="2"/>
      <c r="P55" s="2"/>
      <c r="Q55" s="2"/>
      <c r="R55" s="2"/>
      <c r="S55" s="2"/>
      <c r="T55" s="2"/>
      <c r="U55" s="2"/>
      <c r="V55" s="2"/>
      <c r="W55" s="2"/>
      <c r="X55" s="2"/>
      <c r="Y55" s="2"/>
      <c r="Z55" s="2"/>
      <c r="AA55" s="2"/>
      <c r="AB55" s="2"/>
    </row>
    <row r="56" spans="14:28" ht="12" customHeight="1">
      <c r="N56" s="1107" t="s">
        <v>307</v>
      </c>
      <c r="O56" s="1107"/>
      <c r="P56" s="1107"/>
      <c r="Q56" s="1006"/>
      <c r="R56" s="1002" t="s">
        <v>308</v>
      </c>
      <c r="S56" s="1016" t="s">
        <v>309</v>
      </c>
      <c r="T56" s="1017"/>
      <c r="U56" s="1017"/>
      <c r="V56" s="1017"/>
      <c r="W56" s="1017"/>
      <c r="X56" s="1017"/>
      <c r="Y56" s="1017"/>
      <c r="Z56" s="1017"/>
      <c r="AA56" s="1017"/>
      <c r="AB56" s="1017"/>
    </row>
    <row r="57" spans="14:28" ht="12" customHeight="1">
      <c r="N57" s="1162"/>
      <c r="O57" s="1162"/>
      <c r="P57" s="1162"/>
      <c r="Q57" s="1008"/>
      <c r="R57" s="1003"/>
      <c r="S57" s="1002" t="s">
        <v>310</v>
      </c>
      <c r="T57" s="7">
        <v>31</v>
      </c>
      <c r="U57" s="7">
        <v>51</v>
      </c>
      <c r="V57" s="7">
        <v>101</v>
      </c>
      <c r="W57" s="7">
        <v>201</v>
      </c>
      <c r="X57" s="7">
        <v>301</v>
      </c>
      <c r="Y57" s="7">
        <v>401</v>
      </c>
      <c r="Z57" s="7">
        <v>501</v>
      </c>
      <c r="AA57" s="7">
        <v>601</v>
      </c>
      <c r="AB57" s="1005" t="s">
        <v>311</v>
      </c>
    </row>
    <row r="58" spans="14:28" ht="12" customHeight="1">
      <c r="N58" s="1162"/>
      <c r="O58" s="1162"/>
      <c r="P58" s="1162"/>
      <c r="Q58" s="1008"/>
      <c r="R58" s="1003"/>
      <c r="S58" s="1003"/>
      <c r="T58" s="150" t="s">
        <v>270</v>
      </c>
      <c r="U58" s="335"/>
      <c r="V58" s="335"/>
      <c r="W58" s="335"/>
      <c r="X58" s="335"/>
      <c r="Y58" s="335"/>
      <c r="Z58" s="335"/>
      <c r="AA58" s="335"/>
      <c r="AB58" s="1007"/>
    </row>
    <row r="59" spans="14:28" ht="12" customHeight="1">
      <c r="N59" s="1114"/>
      <c r="O59" s="1114"/>
      <c r="P59" s="1114"/>
      <c r="Q59" s="1010"/>
      <c r="R59" s="1004"/>
      <c r="S59" s="1004"/>
      <c r="T59" s="7">
        <v>50</v>
      </c>
      <c r="U59" s="7">
        <v>100</v>
      </c>
      <c r="V59" s="7">
        <v>200</v>
      </c>
      <c r="W59" s="7">
        <v>300</v>
      </c>
      <c r="X59" s="7">
        <v>400</v>
      </c>
      <c r="Y59" s="7">
        <v>500</v>
      </c>
      <c r="Z59" s="7">
        <v>600</v>
      </c>
      <c r="AA59" s="7">
        <v>700</v>
      </c>
      <c r="AB59" s="1009"/>
    </row>
    <row r="60" spans="14:28" ht="6" customHeight="1">
      <c r="N60" s="10"/>
      <c r="O60" s="10"/>
      <c r="P60" s="10"/>
      <c r="Q60" s="10"/>
      <c r="R60" s="154"/>
      <c r="S60" s="154"/>
      <c r="T60" s="154"/>
      <c r="U60" s="154"/>
      <c r="V60" s="154"/>
      <c r="W60" s="154"/>
      <c r="X60" s="154"/>
      <c r="Y60" s="154"/>
      <c r="Z60" s="154"/>
      <c r="AA60" s="154"/>
      <c r="AB60" s="154"/>
    </row>
    <row r="61" spans="14:28" ht="12" customHeight="1">
      <c r="N61" s="1159" t="s">
        <v>57</v>
      </c>
      <c r="O61" s="1104"/>
      <c r="P61" s="1104"/>
      <c r="Q61" s="2"/>
      <c r="R61" s="183">
        <f>SUM(S61:AB61)</f>
        <v>1007</v>
      </c>
      <c r="S61" s="329">
        <v>6</v>
      </c>
      <c r="T61" s="329">
        <v>14</v>
      </c>
      <c r="U61" s="329">
        <v>132</v>
      </c>
      <c r="V61" s="329">
        <v>338</v>
      </c>
      <c r="W61" s="329">
        <v>264</v>
      </c>
      <c r="X61" s="329">
        <v>167</v>
      </c>
      <c r="Y61" s="329">
        <v>64</v>
      </c>
      <c r="Z61" s="329">
        <v>17</v>
      </c>
      <c r="AA61" s="329">
        <v>4</v>
      </c>
      <c r="AB61" s="329">
        <v>1</v>
      </c>
    </row>
    <row r="62" spans="14:28" ht="6" customHeight="1">
      <c r="N62" s="2"/>
      <c r="O62" s="2"/>
      <c r="P62" s="2"/>
      <c r="Q62" s="2"/>
      <c r="R62" s="183"/>
      <c r="S62" s="183"/>
      <c r="T62" s="183"/>
      <c r="U62" s="183"/>
      <c r="V62" s="183"/>
      <c r="W62" s="183"/>
      <c r="X62" s="183"/>
      <c r="Y62" s="183"/>
      <c r="Z62" s="183"/>
      <c r="AA62" s="183"/>
      <c r="AB62" s="183"/>
    </row>
    <row r="63" spans="14:28" ht="12" customHeight="1">
      <c r="N63" s="1159" t="s">
        <v>56</v>
      </c>
      <c r="O63" s="1104"/>
      <c r="P63" s="1104"/>
      <c r="Q63" s="2"/>
      <c r="R63" s="183">
        <f>SUM(S63:AB63)</f>
        <v>393</v>
      </c>
      <c r="S63" s="329">
        <v>6</v>
      </c>
      <c r="T63" s="329">
        <v>16</v>
      </c>
      <c r="U63" s="329">
        <v>120</v>
      </c>
      <c r="V63" s="329">
        <v>139</v>
      </c>
      <c r="W63" s="329">
        <v>74</v>
      </c>
      <c r="X63" s="329">
        <v>23</v>
      </c>
      <c r="Y63" s="329">
        <v>15</v>
      </c>
      <c r="Z63" s="329">
        <v>0</v>
      </c>
      <c r="AA63" s="329">
        <v>0</v>
      </c>
      <c r="AB63" s="329">
        <v>0</v>
      </c>
    </row>
    <row r="64" spans="14:28" ht="6" customHeight="1">
      <c r="N64" s="2"/>
      <c r="O64" s="2"/>
      <c r="P64" s="2"/>
      <c r="Q64" s="2"/>
      <c r="R64" s="183"/>
      <c r="S64" s="183"/>
      <c r="T64" s="183"/>
      <c r="U64" s="183"/>
      <c r="V64" s="183"/>
      <c r="W64" s="183"/>
      <c r="X64" s="183"/>
      <c r="Y64" s="183"/>
      <c r="Z64" s="183"/>
      <c r="AA64" s="183"/>
      <c r="AB64" s="183"/>
    </row>
    <row r="65" spans="14:28" ht="12" customHeight="1">
      <c r="N65" s="1159" t="s">
        <v>55</v>
      </c>
      <c r="O65" s="1104"/>
      <c r="P65" s="1104"/>
      <c r="Q65" s="2"/>
      <c r="R65" s="183">
        <f>SUM(S65:AB65)</f>
        <v>338</v>
      </c>
      <c r="S65" s="329">
        <v>6</v>
      </c>
      <c r="T65" s="329">
        <v>23</v>
      </c>
      <c r="U65" s="329">
        <v>90</v>
      </c>
      <c r="V65" s="329">
        <v>123</v>
      </c>
      <c r="W65" s="329">
        <v>61</v>
      </c>
      <c r="X65" s="329">
        <v>24</v>
      </c>
      <c r="Y65" s="329">
        <v>9</v>
      </c>
      <c r="Z65" s="329">
        <v>1</v>
      </c>
      <c r="AA65" s="329">
        <v>1</v>
      </c>
      <c r="AB65" s="329">
        <v>0</v>
      </c>
    </row>
    <row r="66" spans="14:28" ht="6" customHeight="1">
      <c r="N66" s="2"/>
      <c r="O66" s="2"/>
      <c r="P66" s="2"/>
      <c r="Q66" s="2"/>
      <c r="R66" s="183"/>
      <c r="S66" s="183"/>
      <c r="T66" s="183"/>
      <c r="U66" s="183"/>
      <c r="V66" s="183"/>
      <c r="W66" s="183"/>
      <c r="X66" s="183"/>
      <c r="Y66" s="183"/>
      <c r="Z66" s="183"/>
      <c r="AA66" s="183"/>
      <c r="AB66" s="183"/>
    </row>
    <row r="67" spans="14:28" ht="12" customHeight="1">
      <c r="N67" s="1159" t="s">
        <v>54</v>
      </c>
      <c r="O67" s="1104"/>
      <c r="P67" s="1104"/>
      <c r="Q67" s="2"/>
      <c r="R67" s="183">
        <f>SUM(S67:AB67)</f>
        <v>318</v>
      </c>
      <c r="S67" s="329">
        <v>5</v>
      </c>
      <c r="T67" s="329">
        <v>17</v>
      </c>
      <c r="U67" s="329">
        <v>87</v>
      </c>
      <c r="V67" s="329">
        <v>131</v>
      </c>
      <c r="W67" s="329">
        <v>53</v>
      </c>
      <c r="X67" s="329">
        <v>16</v>
      </c>
      <c r="Y67" s="329">
        <v>9</v>
      </c>
      <c r="Z67" s="329">
        <v>0</v>
      </c>
      <c r="AA67" s="329">
        <v>0</v>
      </c>
      <c r="AB67" s="329">
        <v>0</v>
      </c>
    </row>
    <row r="68" spans="14:28" ht="6" customHeight="1">
      <c r="N68" s="2"/>
      <c r="O68" s="2"/>
      <c r="P68" s="2"/>
      <c r="Q68" s="2"/>
      <c r="R68" s="183"/>
      <c r="S68" s="183"/>
      <c r="T68" s="183"/>
      <c r="U68" s="183"/>
      <c r="V68" s="183"/>
      <c r="W68" s="183"/>
      <c r="X68" s="183"/>
      <c r="Y68" s="183"/>
      <c r="Z68" s="183"/>
      <c r="AA68" s="183"/>
      <c r="AB68" s="183"/>
    </row>
    <row r="69" spans="14:28" ht="12" customHeight="1">
      <c r="N69" s="1159" t="s">
        <v>53</v>
      </c>
      <c r="O69" s="1104"/>
      <c r="P69" s="1104"/>
      <c r="Q69" s="2"/>
      <c r="R69" s="183">
        <f>SUM(S69:AB69)</f>
        <v>395</v>
      </c>
      <c r="S69" s="329">
        <v>3</v>
      </c>
      <c r="T69" s="329">
        <v>3</v>
      </c>
      <c r="U69" s="329">
        <v>61</v>
      </c>
      <c r="V69" s="329">
        <v>144</v>
      </c>
      <c r="W69" s="329">
        <v>94</v>
      </c>
      <c r="X69" s="329">
        <v>49</v>
      </c>
      <c r="Y69" s="329">
        <v>30</v>
      </c>
      <c r="Z69" s="329">
        <v>10</v>
      </c>
      <c r="AA69" s="329">
        <v>1</v>
      </c>
      <c r="AB69" s="329">
        <v>0</v>
      </c>
    </row>
    <row r="70" spans="14:28" ht="6" customHeight="1">
      <c r="N70" s="2"/>
      <c r="O70" s="2"/>
      <c r="P70" s="2"/>
      <c r="Q70" s="2"/>
      <c r="R70" s="183"/>
      <c r="S70" s="183"/>
      <c r="T70" s="183"/>
      <c r="U70" s="183"/>
      <c r="V70" s="183"/>
      <c r="W70" s="183"/>
      <c r="X70" s="183"/>
      <c r="Y70" s="183"/>
      <c r="Z70" s="183"/>
      <c r="AA70" s="183"/>
      <c r="AB70" s="183"/>
    </row>
    <row r="71" spans="14:28" ht="12" customHeight="1">
      <c r="N71" s="1159" t="s">
        <v>52</v>
      </c>
      <c r="O71" s="1104"/>
      <c r="P71" s="1104"/>
      <c r="Q71" s="2"/>
      <c r="R71" s="183">
        <f>SUM(S71:AB71)</f>
        <v>371</v>
      </c>
      <c r="S71" s="329">
        <v>1</v>
      </c>
      <c r="T71" s="329">
        <v>12</v>
      </c>
      <c r="U71" s="329">
        <v>94</v>
      </c>
      <c r="V71" s="329">
        <v>153</v>
      </c>
      <c r="W71" s="329">
        <v>75</v>
      </c>
      <c r="X71" s="329">
        <v>32</v>
      </c>
      <c r="Y71" s="329">
        <v>4</v>
      </c>
      <c r="Z71" s="329">
        <v>0</v>
      </c>
      <c r="AA71" s="329">
        <v>0</v>
      </c>
      <c r="AB71" s="329">
        <v>0</v>
      </c>
    </row>
    <row r="72" spans="14:28" ht="6" customHeight="1">
      <c r="N72" s="2"/>
      <c r="O72" s="2"/>
      <c r="P72" s="2"/>
      <c r="Q72" s="2"/>
      <c r="R72" s="183"/>
      <c r="S72" s="183"/>
      <c r="T72" s="183"/>
      <c r="U72" s="183"/>
      <c r="V72" s="183"/>
      <c r="W72" s="183"/>
      <c r="X72" s="183"/>
      <c r="Y72" s="183"/>
      <c r="Z72" s="183"/>
      <c r="AA72" s="183"/>
      <c r="AB72" s="183"/>
    </row>
    <row r="73" spans="14:28" ht="12" customHeight="1">
      <c r="N73" s="1159" t="s">
        <v>51</v>
      </c>
      <c r="O73" s="1104"/>
      <c r="P73" s="1104"/>
      <c r="Q73" s="2"/>
      <c r="R73" s="183">
        <f>SUM(S73:AB73)</f>
        <v>487</v>
      </c>
      <c r="S73" s="329">
        <v>2</v>
      </c>
      <c r="T73" s="329">
        <v>6</v>
      </c>
      <c r="U73" s="329">
        <v>105</v>
      </c>
      <c r="V73" s="329">
        <v>178</v>
      </c>
      <c r="W73" s="329">
        <v>97</v>
      </c>
      <c r="X73" s="329">
        <v>75</v>
      </c>
      <c r="Y73" s="329">
        <v>18</v>
      </c>
      <c r="Z73" s="329">
        <v>3</v>
      </c>
      <c r="AA73" s="329">
        <v>3</v>
      </c>
      <c r="AB73" s="329">
        <v>0</v>
      </c>
    </row>
    <row r="74" spans="14:28" ht="9" customHeight="1">
      <c r="N74" s="2"/>
      <c r="O74" s="2"/>
      <c r="P74" s="2"/>
      <c r="Q74" s="28"/>
      <c r="R74" s="336"/>
      <c r="S74" s="336"/>
      <c r="T74" s="336"/>
      <c r="U74" s="336"/>
      <c r="V74" s="336"/>
      <c r="W74" s="336"/>
      <c r="X74" s="336"/>
      <c r="Y74" s="336"/>
      <c r="Z74" s="336"/>
      <c r="AA74" s="336"/>
      <c r="AB74" s="337"/>
    </row>
    <row r="75" spans="14:28" ht="12" customHeight="1">
      <c r="N75" s="1160" t="s">
        <v>303</v>
      </c>
      <c r="O75" s="1160"/>
      <c r="P75" s="1160"/>
      <c r="Q75" s="2"/>
      <c r="R75" s="331">
        <f>IF(SUM(R61:R73)=SUM(R80:R84),SUM(R61:R73),"Fehler")</f>
        <v>3309</v>
      </c>
      <c r="S75" s="331">
        <f>IF(SUM(S61:S73)=SUM(S80:S84),SUM(S61:S73),"Fehler")</f>
        <v>29</v>
      </c>
      <c r="T75" s="331">
        <f aca="true" t="shared" si="1" ref="T75:AB75">IF(SUM(T61:T73)=SUM(T80:T84),SUM(T61:T73),"Fehler")</f>
        <v>91</v>
      </c>
      <c r="U75" s="331">
        <f t="shared" si="1"/>
        <v>689</v>
      </c>
      <c r="V75" s="331">
        <f t="shared" si="1"/>
        <v>1206</v>
      </c>
      <c r="W75" s="331">
        <f t="shared" si="1"/>
        <v>718</v>
      </c>
      <c r="X75" s="331">
        <f t="shared" si="1"/>
        <v>386</v>
      </c>
      <c r="Y75" s="331">
        <f t="shared" si="1"/>
        <v>149</v>
      </c>
      <c r="Z75" s="331">
        <f t="shared" si="1"/>
        <v>31</v>
      </c>
      <c r="AA75" s="331">
        <f t="shared" si="1"/>
        <v>9</v>
      </c>
      <c r="AB75" s="331">
        <f t="shared" si="1"/>
        <v>1</v>
      </c>
    </row>
    <row r="76" spans="14:28" ht="6" customHeight="1">
      <c r="N76" s="2"/>
      <c r="O76" s="2"/>
      <c r="P76" s="2"/>
      <c r="Q76" s="2"/>
      <c r="R76" s="183"/>
      <c r="S76" s="183"/>
      <c r="T76" s="183"/>
      <c r="U76" s="183"/>
      <c r="V76" s="183"/>
      <c r="W76" s="183"/>
      <c r="X76" s="183"/>
      <c r="Y76" s="183"/>
      <c r="Z76" s="183"/>
      <c r="AA76" s="183"/>
      <c r="AB76" s="183"/>
    </row>
    <row r="77" spans="14:28" ht="12" customHeight="1">
      <c r="N77" s="167" t="s">
        <v>312</v>
      </c>
      <c r="O77" s="2"/>
      <c r="P77" s="2"/>
      <c r="Q77" s="2"/>
      <c r="R77" s="183"/>
      <c r="S77" s="183"/>
      <c r="T77" s="183"/>
      <c r="U77" s="183"/>
      <c r="V77" s="183"/>
      <c r="W77" s="183"/>
      <c r="X77" s="183"/>
      <c r="Y77" s="183"/>
      <c r="Z77" s="183"/>
      <c r="AA77" s="183"/>
      <c r="AB77" s="183"/>
    </row>
    <row r="78" spans="14:28" ht="12" customHeight="1">
      <c r="N78" s="2"/>
      <c r="O78" s="167" t="s">
        <v>313</v>
      </c>
      <c r="P78" s="2"/>
      <c r="Q78" s="2"/>
      <c r="R78" s="183"/>
      <c r="S78" s="183"/>
      <c r="T78" s="183"/>
      <c r="U78" s="183"/>
      <c r="V78" s="183"/>
      <c r="W78" s="183"/>
      <c r="X78" s="183"/>
      <c r="Y78" s="183"/>
      <c r="Z78" s="183"/>
      <c r="AA78" s="183"/>
      <c r="AB78" s="183"/>
    </row>
    <row r="79" spans="14:28" ht="6" customHeight="1">
      <c r="N79" s="2"/>
      <c r="O79" s="2"/>
      <c r="P79" s="2"/>
      <c r="Q79" s="2"/>
      <c r="R79" s="183"/>
      <c r="S79" s="183"/>
      <c r="T79" s="183"/>
      <c r="U79" s="183"/>
      <c r="V79" s="183"/>
      <c r="W79" s="183"/>
      <c r="X79" s="183"/>
      <c r="Y79" s="183"/>
      <c r="Z79" s="183"/>
      <c r="AA79" s="183"/>
      <c r="AB79" s="183"/>
    </row>
    <row r="80" spans="14:28" ht="12" customHeight="1">
      <c r="N80" s="2"/>
      <c r="O80" s="338"/>
      <c r="P80" s="296" t="s">
        <v>213</v>
      </c>
      <c r="Q80" s="2"/>
      <c r="R80" s="183">
        <f>SUM(S80:AB80)</f>
        <v>2208</v>
      </c>
      <c r="S80" s="329">
        <v>12</v>
      </c>
      <c r="T80" s="329">
        <v>57</v>
      </c>
      <c r="U80" s="329">
        <v>441</v>
      </c>
      <c r="V80" s="329">
        <v>743</v>
      </c>
      <c r="W80" s="329">
        <v>503</v>
      </c>
      <c r="X80" s="329">
        <v>300</v>
      </c>
      <c r="Y80" s="329">
        <v>123</v>
      </c>
      <c r="Z80" s="329">
        <v>24</v>
      </c>
      <c r="AA80" s="329">
        <v>5</v>
      </c>
      <c r="AB80" s="329">
        <v>0</v>
      </c>
    </row>
    <row r="81" spans="14:28" ht="6" customHeight="1">
      <c r="N81" s="2"/>
      <c r="O81" s="2"/>
      <c r="P81" s="2"/>
      <c r="Q81" s="2"/>
      <c r="R81" s="183"/>
      <c r="S81" s="183"/>
      <c r="T81" s="183"/>
      <c r="U81" s="183"/>
      <c r="V81" s="183"/>
      <c r="W81" s="183"/>
      <c r="X81" s="183"/>
      <c r="Y81" s="183"/>
      <c r="Z81" s="183"/>
      <c r="AA81" s="183"/>
      <c r="AB81" s="183"/>
    </row>
    <row r="82" spans="14:28" ht="12" customHeight="1">
      <c r="N82" s="2"/>
      <c r="O82" s="339"/>
      <c r="P82" s="340" t="s">
        <v>314</v>
      </c>
      <c r="Q82" s="2" t="s">
        <v>45</v>
      </c>
      <c r="R82" s="183">
        <f>SUM(S82:AB82)</f>
        <v>924</v>
      </c>
      <c r="S82" s="329">
        <v>5</v>
      </c>
      <c r="T82" s="329">
        <v>23</v>
      </c>
      <c r="U82" s="329">
        <v>211</v>
      </c>
      <c r="V82" s="329">
        <v>401</v>
      </c>
      <c r="W82" s="329">
        <v>179</v>
      </c>
      <c r="X82" s="329">
        <v>74</v>
      </c>
      <c r="Y82" s="329">
        <v>22</v>
      </c>
      <c r="Z82" s="329">
        <v>5</v>
      </c>
      <c r="AA82" s="329">
        <v>4</v>
      </c>
      <c r="AB82" s="329">
        <v>0</v>
      </c>
    </row>
    <row r="83" spans="14:28" ht="6" customHeight="1">
      <c r="N83" s="2"/>
      <c r="O83" s="2"/>
      <c r="P83" s="2"/>
      <c r="Q83" s="2"/>
      <c r="R83" s="183"/>
      <c r="S83" s="183"/>
      <c r="T83" s="183"/>
      <c r="U83" s="183"/>
      <c r="V83" s="183"/>
      <c r="W83" s="183"/>
      <c r="X83" s="183"/>
      <c r="Y83" s="183"/>
      <c r="Z83" s="183"/>
      <c r="AA83" s="183"/>
      <c r="AB83" s="183"/>
    </row>
    <row r="84" spans="14:28" ht="12" customHeight="1">
      <c r="N84" s="2"/>
      <c r="O84" s="294"/>
      <c r="P84" s="296" t="s">
        <v>315</v>
      </c>
      <c r="Q84" s="2"/>
      <c r="R84" s="183">
        <f>SUM(S84:AB84)</f>
        <v>177</v>
      </c>
      <c r="S84" s="329">
        <v>12</v>
      </c>
      <c r="T84" s="329">
        <v>11</v>
      </c>
      <c r="U84" s="329">
        <v>37</v>
      </c>
      <c r="V84" s="329">
        <v>62</v>
      </c>
      <c r="W84" s="329">
        <v>36</v>
      </c>
      <c r="X84" s="329">
        <v>12</v>
      </c>
      <c r="Y84" s="329">
        <v>4</v>
      </c>
      <c r="Z84" s="329">
        <v>2</v>
      </c>
      <c r="AA84" s="329">
        <v>0</v>
      </c>
      <c r="AB84" s="329">
        <v>1</v>
      </c>
    </row>
    <row r="85" spans="14:28" ht="6" customHeight="1">
      <c r="N85" s="338"/>
      <c r="O85" s="338"/>
      <c r="P85" s="63"/>
      <c r="Q85" s="2"/>
      <c r="R85" s="183"/>
      <c r="S85" s="183"/>
      <c r="T85" s="183"/>
      <c r="U85" s="183"/>
      <c r="V85" s="183"/>
      <c r="W85" s="183"/>
      <c r="X85" s="183"/>
      <c r="Y85" s="183"/>
      <c r="Z85" s="183"/>
      <c r="AA85" s="183"/>
      <c r="AB85" s="183"/>
    </row>
    <row r="86" spans="14:28" ht="11.25">
      <c r="N86" s="2"/>
      <c r="O86" s="2"/>
      <c r="P86" s="1" t="s">
        <v>316</v>
      </c>
      <c r="Q86" s="2"/>
      <c r="R86" s="183">
        <v>3316</v>
      </c>
      <c r="S86" s="183">
        <v>29</v>
      </c>
      <c r="T86" s="183">
        <v>93</v>
      </c>
      <c r="U86" s="183">
        <v>695</v>
      </c>
      <c r="V86" s="183">
        <v>1224</v>
      </c>
      <c r="W86" s="183">
        <v>744</v>
      </c>
      <c r="X86" s="183">
        <v>362</v>
      </c>
      <c r="Y86" s="183">
        <v>130</v>
      </c>
      <c r="Z86" s="183">
        <v>30</v>
      </c>
      <c r="AA86" s="183">
        <v>8</v>
      </c>
      <c r="AB86" s="183">
        <v>1</v>
      </c>
    </row>
    <row r="87" spans="14:28" ht="6" customHeight="1">
      <c r="N87" s="74" t="s">
        <v>46</v>
      </c>
      <c r="O87" s="341"/>
      <c r="P87" s="1"/>
      <c r="Q87" s="2"/>
      <c r="R87" s="2"/>
      <c r="S87" s="3"/>
      <c r="T87" s="3"/>
      <c r="U87" s="3"/>
      <c r="V87" s="3"/>
      <c r="W87" s="3"/>
      <c r="X87" s="3"/>
      <c r="Y87" s="3"/>
      <c r="Z87" s="3"/>
      <c r="AA87" s="3"/>
      <c r="AB87" s="3"/>
    </row>
    <row r="88" spans="14:28" ht="12" customHeight="1">
      <c r="N88" s="34" t="s">
        <v>317</v>
      </c>
      <c r="O88" s="34"/>
      <c r="P88" s="2"/>
      <c r="Q88" s="2"/>
      <c r="R88" s="2"/>
      <c r="S88" s="2"/>
      <c r="T88" s="2"/>
      <c r="U88" s="2"/>
      <c r="V88" s="2"/>
      <c r="W88" s="2"/>
      <c r="X88" s="2"/>
      <c r="Y88" s="2"/>
      <c r="Z88" s="2"/>
      <c r="AA88" s="2"/>
      <c r="AB88" s="2"/>
    </row>
  </sheetData>
  <sheetProtection/>
  <mergeCells count="37">
    <mergeCell ref="B3:K3"/>
    <mergeCell ref="B5:C9"/>
    <mergeCell ref="D5:D9"/>
    <mergeCell ref="E5:E9"/>
    <mergeCell ref="F5:K5"/>
    <mergeCell ref="F6:I6"/>
    <mergeCell ref="J6:K6"/>
    <mergeCell ref="F7:F9"/>
    <mergeCell ref="G7:G9"/>
    <mergeCell ref="H7:H9"/>
    <mergeCell ref="I7:I9"/>
    <mergeCell ref="J7:J9"/>
    <mergeCell ref="K7:K9"/>
    <mergeCell ref="B11:C11"/>
    <mergeCell ref="B13:C13"/>
    <mergeCell ref="B15:C15"/>
    <mergeCell ref="B17:C17"/>
    <mergeCell ref="B19:C19"/>
    <mergeCell ref="B21:C21"/>
    <mergeCell ref="B23:C23"/>
    <mergeCell ref="B25:C25"/>
    <mergeCell ref="B47:C47"/>
    <mergeCell ref="B51:K51"/>
    <mergeCell ref="N54:AB54"/>
    <mergeCell ref="N56:Q59"/>
    <mergeCell ref="R56:R59"/>
    <mergeCell ref="S56:AB56"/>
    <mergeCell ref="S57:S59"/>
    <mergeCell ref="AB57:AB59"/>
    <mergeCell ref="N73:P73"/>
    <mergeCell ref="N75:P75"/>
    <mergeCell ref="N61:P61"/>
    <mergeCell ref="N63:P63"/>
    <mergeCell ref="N65:P65"/>
    <mergeCell ref="N67:P67"/>
    <mergeCell ref="N69:P69"/>
    <mergeCell ref="N71:P71"/>
  </mergeCells>
  <printOptions/>
  <pageMargins left="0.5905511811023623" right="0.5905511811023623" top="0.5905511811023623" bottom="0.7874015748031497" header="0.3937007874015748" footer="0"/>
  <pageSetup horizontalDpi="300" verticalDpi="300" orientation="portrait" paperSize="9" scale="87" r:id="rId3"/>
  <headerFooter alignWithMargins="0">
    <oddFooter>&amp;C17</oddFooter>
  </headerFooter>
  <drawing r:id="rId2"/>
  <legacyDrawing r:id="rId1"/>
</worksheet>
</file>

<file path=xl/worksheets/sheet14.xml><?xml version="1.0" encoding="utf-8"?>
<worksheet xmlns="http://schemas.openxmlformats.org/spreadsheetml/2006/main" xmlns:r="http://schemas.openxmlformats.org/officeDocument/2006/relationships">
  <dimension ref="A1:W70"/>
  <sheetViews>
    <sheetView zoomScaleSheetLayoutView="100" zoomScalePageLayoutView="0" workbookViewId="0" topLeftCell="A1">
      <selection activeCell="M41" sqref="M41"/>
    </sheetView>
  </sheetViews>
  <sheetFormatPr defaultColWidth="11.421875" defaultRowHeight="15"/>
  <cols>
    <col min="1" max="1" width="3.00390625" style="962" customWidth="1"/>
    <col min="2" max="2" width="2.421875" style="962" customWidth="1"/>
    <col min="3" max="3" width="4.7109375" style="962" customWidth="1"/>
    <col min="4" max="4" width="11.421875" style="962" customWidth="1"/>
    <col min="5" max="5" width="0.9921875" style="962" customWidth="1"/>
    <col min="6" max="6" width="6.57421875" style="962" customWidth="1"/>
    <col min="7" max="16" width="5.7109375" style="962" customWidth="1"/>
    <col min="17" max="19" width="6.00390625" style="962" customWidth="1"/>
    <col min="20" max="16384" width="11.421875" style="962" customWidth="1"/>
  </cols>
  <sheetData>
    <row r="1" spans="1:19" ht="11.25">
      <c r="A1" s="959"/>
      <c r="B1" s="960"/>
      <c r="C1" s="960"/>
      <c r="D1" s="960"/>
      <c r="E1" s="960"/>
      <c r="F1" s="961"/>
      <c r="G1" s="961"/>
      <c r="H1" s="961"/>
      <c r="I1" s="961"/>
      <c r="J1" s="961"/>
      <c r="K1" s="961"/>
      <c r="L1" s="961"/>
      <c r="M1" s="961"/>
      <c r="N1" s="961"/>
      <c r="O1" s="961"/>
      <c r="P1" s="961"/>
      <c r="Q1" s="961"/>
      <c r="R1" s="961"/>
      <c r="S1" s="961"/>
    </row>
    <row r="2" spans="1:19" ht="6" customHeight="1">
      <c r="A2" s="961"/>
      <c r="B2" s="961"/>
      <c r="C2" s="961"/>
      <c r="D2" s="961"/>
      <c r="E2" s="961"/>
      <c r="F2" s="961"/>
      <c r="G2" s="961"/>
      <c r="H2" s="961"/>
      <c r="I2" s="961"/>
      <c r="J2" s="961"/>
      <c r="K2" s="961"/>
      <c r="L2" s="961"/>
      <c r="M2" s="961"/>
      <c r="N2" s="961"/>
      <c r="O2" s="961"/>
      <c r="P2" s="961"/>
      <c r="Q2" s="961"/>
      <c r="R2" s="961"/>
      <c r="S2" s="961"/>
    </row>
    <row r="3" spans="1:19" ht="13.5" customHeight="1">
      <c r="A3" s="1132" t="s">
        <v>3</v>
      </c>
      <c r="B3" s="1155"/>
      <c r="C3" s="1155"/>
      <c r="D3" s="1155"/>
      <c r="E3" s="1155"/>
      <c r="F3" s="1155"/>
      <c r="G3" s="1155"/>
      <c r="H3" s="1155"/>
      <c r="I3" s="1155"/>
      <c r="J3" s="1155"/>
      <c r="K3" s="1155"/>
      <c r="L3" s="1155"/>
      <c r="M3" s="1155"/>
      <c r="N3" s="1155"/>
      <c r="O3" s="1155"/>
      <c r="P3" s="1155"/>
      <c r="Q3" s="1155"/>
      <c r="R3" s="1155"/>
      <c r="S3" s="1155"/>
    </row>
    <row r="4" spans="1:19" ht="13.5" customHeight="1">
      <c r="A4" s="961"/>
      <c r="B4" s="961"/>
      <c r="C4" s="961"/>
      <c r="D4" s="961"/>
      <c r="E4" s="961"/>
      <c r="F4" s="961"/>
      <c r="G4" s="961"/>
      <c r="H4" s="961"/>
      <c r="I4" s="961"/>
      <c r="J4" s="961"/>
      <c r="K4" s="961"/>
      <c r="L4" s="961"/>
      <c r="M4" s="961"/>
      <c r="N4" s="961"/>
      <c r="O4" s="961"/>
      <c r="P4" s="961"/>
      <c r="Q4" s="961"/>
      <c r="R4" s="961"/>
      <c r="S4" s="961"/>
    </row>
    <row r="5" spans="1:19" ht="13.5" customHeight="1">
      <c r="A5" s="1132" t="s">
        <v>318</v>
      </c>
      <c r="B5" s="1132"/>
      <c r="C5" s="1132"/>
      <c r="D5" s="1132"/>
      <c r="E5" s="1132"/>
      <c r="F5" s="1132"/>
      <c r="G5" s="1132"/>
      <c r="H5" s="1132"/>
      <c r="I5" s="1132"/>
      <c r="J5" s="1132"/>
      <c r="K5" s="1132"/>
      <c r="L5" s="1132"/>
      <c r="M5" s="1132"/>
      <c r="N5" s="1132"/>
      <c r="O5" s="1132"/>
      <c r="P5" s="1132"/>
      <c r="Q5" s="1132"/>
      <c r="R5" s="1132"/>
      <c r="S5" s="1132"/>
    </row>
    <row r="6" spans="1:19" ht="6" customHeight="1">
      <c r="A6" s="961"/>
      <c r="B6" s="961"/>
      <c r="C6" s="961"/>
      <c r="D6" s="961"/>
      <c r="E6" s="961"/>
      <c r="F6" s="961"/>
      <c r="G6" s="961"/>
      <c r="H6" s="961"/>
      <c r="I6" s="961"/>
      <c r="J6" s="961"/>
      <c r="K6" s="961"/>
      <c r="L6" s="961"/>
      <c r="M6" s="961"/>
      <c r="N6" s="961"/>
      <c r="O6" s="961"/>
      <c r="P6" s="961"/>
      <c r="Q6" s="961"/>
      <c r="R6" s="961"/>
      <c r="S6" s="961"/>
    </row>
    <row r="7" spans="1:20" ht="12.75" customHeight="1">
      <c r="A7" s="1173" t="s">
        <v>319</v>
      </c>
      <c r="B7" s="1173"/>
      <c r="C7" s="1173"/>
      <c r="D7" s="1173"/>
      <c r="E7" s="1176"/>
      <c r="F7" s="1179" t="s">
        <v>320</v>
      </c>
      <c r="G7" s="1180" t="s">
        <v>321</v>
      </c>
      <c r="H7" s="1181"/>
      <c r="I7" s="1181"/>
      <c r="J7" s="1181"/>
      <c r="K7" s="1181"/>
      <c r="L7" s="1181"/>
      <c r="M7" s="1181"/>
      <c r="N7" s="1181"/>
      <c r="O7" s="1181"/>
      <c r="P7" s="1176"/>
      <c r="Q7" s="1186" t="s">
        <v>1058</v>
      </c>
      <c r="R7" s="1181"/>
      <c r="S7" s="1181"/>
      <c r="T7" s="963"/>
    </row>
    <row r="8" spans="1:19" ht="12.75" customHeight="1">
      <c r="A8" s="1174"/>
      <c r="B8" s="1174"/>
      <c r="C8" s="1174"/>
      <c r="D8" s="1174"/>
      <c r="E8" s="1177"/>
      <c r="F8" s="1171"/>
      <c r="G8" s="1182"/>
      <c r="H8" s="1183"/>
      <c r="I8" s="1183"/>
      <c r="J8" s="1183"/>
      <c r="K8" s="1183"/>
      <c r="L8" s="1183"/>
      <c r="M8" s="1183"/>
      <c r="N8" s="1183"/>
      <c r="O8" s="1183"/>
      <c r="P8" s="1177"/>
      <c r="Q8" s="1182"/>
      <c r="R8" s="1187"/>
      <c r="S8" s="1187"/>
    </row>
    <row r="9" spans="1:19" ht="12.75" customHeight="1">
      <c r="A9" s="1174"/>
      <c r="B9" s="1174"/>
      <c r="C9" s="1174"/>
      <c r="D9" s="1174"/>
      <c r="E9" s="1177"/>
      <c r="F9" s="1171"/>
      <c r="G9" s="1184"/>
      <c r="H9" s="1185"/>
      <c r="I9" s="1185"/>
      <c r="J9" s="1185"/>
      <c r="K9" s="1185"/>
      <c r="L9" s="1185"/>
      <c r="M9" s="1185"/>
      <c r="N9" s="1185"/>
      <c r="O9" s="1185"/>
      <c r="P9" s="1178"/>
      <c r="Q9" s="1184"/>
      <c r="R9" s="1185"/>
      <c r="S9" s="1185"/>
    </row>
    <row r="10" spans="1:19" ht="12" customHeight="1">
      <c r="A10" s="1174"/>
      <c r="B10" s="1174"/>
      <c r="C10" s="1174"/>
      <c r="D10" s="1174"/>
      <c r="E10" s="1177"/>
      <c r="F10" s="1171"/>
      <c r="G10" s="1188">
        <v>1</v>
      </c>
      <c r="H10" s="1188">
        <v>2</v>
      </c>
      <c r="I10" s="1188">
        <v>3</v>
      </c>
      <c r="J10" s="1188">
        <v>4</v>
      </c>
      <c r="K10" s="1188">
        <v>5</v>
      </c>
      <c r="L10" s="1188">
        <v>6</v>
      </c>
      <c r="M10" s="1188">
        <v>7</v>
      </c>
      <c r="N10" s="1188">
        <v>8</v>
      </c>
      <c r="O10" s="1170" t="s">
        <v>322</v>
      </c>
      <c r="P10" s="1188">
        <v>10</v>
      </c>
      <c r="Q10" s="1188" t="s">
        <v>323</v>
      </c>
      <c r="R10" s="1189" t="s">
        <v>1059</v>
      </c>
      <c r="S10" s="1186" t="s">
        <v>1060</v>
      </c>
    </row>
    <row r="11" spans="1:19" ht="12" customHeight="1">
      <c r="A11" s="1174"/>
      <c r="B11" s="1174"/>
      <c r="C11" s="1174"/>
      <c r="D11" s="1174"/>
      <c r="E11" s="1177"/>
      <c r="F11" s="1171"/>
      <c r="G11" s="1171"/>
      <c r="H11" s="1171"/>
      <c r="I11" s="1171"/>
      <c r="J11" s="1171"/>
      <c r="K11" s="1171"/>
      <c r="L11" s="1171"/>
      <c r="M11" s="1171"/>
      <c r="N11" s="1171"/>
      <c r="O11" s="1171"/>
      <c r="P11" s="1171"/>
      <c r="Q11" s="1171"/>
      <c r="R11" s="1171"/>
      <c r="S11" s="1182"/>
    </row>
    <row r="12" spans="1:19" ht="21.75" customHeight="1">
      <c r="A12" s="1174"/>
      <c r="B12" s="1174"/>
      <c r="C12" s="1174"/>
      <c r="D12" s="1174"/>
      <c r="E12" s="1177"/>
      <c r="F12" s="1171"/>
      <c r="G12" s="1171"/>
      <c r="H12" s="1171"/>
      <c r="I12" s="1171"/>
      <c r="J12" s="1171"/>
      <c r="K12" s="1171"/>
      <c r="L12" s="1171"/>
      <c r="M12" s="1171"/>
      <c r="N12" s="1171"/>
      <c r="O12" s="1171"/>
      <c r="P12" s="1171"/>
      <c r="Q12" s="1172"/>
      <c r="R12" s="1172"/>
      <c r="S12" s="1184"/>
    </row>
    <row r="13" spans="1:19" ht="15" customHeight="1">
      <c r="A13" s="1175"/>
      <c r="B13" s="1175"/>
      <c r="C13" s="1175"/>
      <c r="D13" s="1175"/>
      <c r="E13" s="1178"/>
      <c r="F13" s="1172"/>
      <c r="G13" s="1172"/>
      <c r="H13" s="1172"/>
      <c r="I13" s="1172"/>
      <c r="J13" s="1172"/>
      <c r="K13" s="1172"/>
      <c r="L13" s="1172"/>
      <c r="M13" s="1172"/>
      <c r="N13" s="1172"/>
      <c r="O13" s="1172"/>
      <c r="P13" s="1172"/>
      <c r="Q13" s="1190" t="s">
        <v>324</v>
      </c>
      <c r="R13" s="1191"/>
      <c r="S13" s="1191"/>
    </row>
    <row r="14" spans="1:20" ht="10.5" customHeight="1">
      <c r="A14" s="964"/>
      <c r="B14" s="964"/>
      <c r="C14" s="964"/>
      <c r="D14" s="964"/>
      <c r="E14" s="964"/>
      <c r="F14" s="965"/>
      <c r="G14" s="965"/>
      <c r="H14" s="965"/>
      <c r="I14" s="965"/>
      <c r="J14" s="965"/>
      <c r="K14" s="965"/>
      <c r="L14" s="965"/>
      <c r="M14" s="965"/>
      <c r="N14" s="965"/>
      <c r="O14" s="965"/>
      <c r="P14" s="965"/>
      <c r="Q14" s="965"/>
      <c r="R14" s="965"/>
      <c r="S14" s="965"/>
      <c r="T14" s="963"/>
    </row>
    <row r="15" spans="1:19" ht="12.75" customHeight="1">
      <c r="A15" s="338" t="s">
        <v>57</v>
      </c>
      <c r="B15" s="338"/>
      <c r="C15" s="338"/>
      <c r="D15" s="338"/>
      <c r="E15" s="961"/>
      <c r="F15" s="966">
        <f>SUM(G15:S15)</f>
        <v>10900</v>
      </c>
      <c r="G15" s="967">
        <v>1784</v>
      </c>
      <c r="H15" s="967">
        <v>1749</v>
      </c>
      <c r="I15" s="967">
        <v>1821</v>
      </c>
      <c r="J15" s="967">
        <v>1780</v>
      </c>
      <c r="K15" s="967">
        <v>542</v>
      </c>
      <c r="L15" s="967">
        <v>508</v>
      </c>
      <c r="M15" s="967">
        <v>562</v>
      </c>
      <c r="N15" s="967">
        <v>594</v>
      </c>
      <c r="O15" s="967">
        <v>700</v>
      </c>
      <c r="P15" s="967">
        <v>250</v>
      </c>
      <c r="Q15" s="967">
        <v>381</v>
      </c>
      <c r="R15" s="967">
        <v>210</v>
      </c>
      <c r="S15" s="967">
        <v>19</v>
      </c>
    </row>
    <row r="16" spans="1:19" ht="12.75" customHeight="1">
      <c r="A16" s="968" t="s">
        <v>325</v>
      </c>
      <c r="B16" s="1163" t="s">
        <v>114</v>
      </c>
      <c r="C16" s="1192"/>
      <c r="D16" s="1192"/>
      <c r="E16" s="961"/>
      <c r="F16" s="966">
        <f>SUM(G16:S16)</f>
        <v>2813</v>
      </c>
      <c r="G16" s="967">
        <v>516</v>
      </c>
      <c r="H16" s="967">
        <v>502</v>
      </c>
      <c r="I16" s="967">
        <v>511</v>
      </c>
      <c r="J16" s="967">
        <v>489</v>
      </c>
      <c r="K16" s="967">
        <v>131</v>
      </c>
      <c r="L16" s="967">
        <v>105</v>
      </c>
      <c r="M16" s="967">
        <v>128</v>
      </c>
      <c r="N16" s="967">
        <v>137</v>
      </c>
      <c r="O16" s="967">
        <v>164</v>
      </c>
      <c r="P16" s="967">
        <v>46</v>
      </c>
      <c r="Q16" s="967">
        <v>51</v>
      </c>
      <c r="R16" s="967">
        <v>24</v>
      </c>
      <c r="S16" s="967">
        <v>9</v>
      </c>
    </row>
    <row r="17" spans="1:19" ht="12.75" customHeight="1">
      <c r="A17" s="338"/>
      <c r="B17" s="1163" t="s">
        <v>119</v>
      </c>
      <c r="C17" s="1163"/>
      <c r="D17" s="1163"/>
      <c r="E17" s="961"/>
      <c r="F17" s="966">
        <f>SUM(G17:S17)</f>
        <v>341</v>
      </c>
      <c r="G17" s="967">
        <v>51</v>
      </c>
      <c r="H17" s="967">
        <v>52</v>
      </c>
      <c r="I17" s="967">
        <v>56</v>
      </c>
      <c r="J17" s="967">
        <v>50</v>
      </c>
      <c r="K17" s="967">
        <v>20</v>
      </c>
      <c r="L17" s="967">
        <v>16</v>
      </c>
      <c r="M17" s="967">
        <v>20</v>
      </c>
      <c r="N17" s="967">
        <v>20</v>
      </c>
      <c r="O17" s="967">
        <v>29</v>
      </c>
      <c r="P17" s="967">
        <v>11</v>
      </c>
      <c r="Q17" s="967">
        <v>7</v>
      </c>
      <c r="R17" s="967">
        <v>9</v>
      </c>
      <c r="S17" s="967">
        <v>0</v>
      </c>
    </row>
    <row r="18" spans="1:19" ht="13.5" customHeight="1">
      <c r="A18" s="961"/>
      <c r="B18" s="961"/>
      <c r="C18" s="961"/>
      <c r="D18" s="961"/>
      <c r="E18" s="961"/>
      <c r="F18" s="966"/>
      <c r="G18" s="966"/>
      <c r="H18" s="966"/>
      <c r="I18" s="966"/>
      <c r="J18" s="966"/>
      <c r="K18" s="966"/>
      <c r="L18" s="966"/>
      <c r="M18" s="966"/>
      <c r="N18" s="966"/>
      <c r="O18" s="966"/>
      <c r="P18" s="966"/>
      <c r="Q18" s="966"/>
      <c r="R18" s="966"/>
      <c r="S18" s="966"/>
    </row>
    <row r="19" spans="1:19" ht="12.75" customHeight="1">
      <c r="A19" s="338" t="s">
        <v>56</v>
      </c>
      <c r="B19" s="338"/>
      <c r="C19" s="338"/>
      <c r="D19" s="338"/>
      <c r="E19" s="961"/>
      <c r="F19" s="966">
        <f>SUM(G19:S19)</f>
        <v>3062</v>
      </c>
      <c r="G19" s="967">
        <v>453</v>
      </c>
      <c r="H19" s="967">
        <v>434</v>
      </c>
      <c r="I19" s="967">
        <v>462</v>
      </c>
      <c r="J19" s="967">
        <v>456</v>
      </c>
      <c r="K19" s="967">
        <v>185</v>
      </c>
      <c r="L19" s="967">
        <v>178</v>
      </c>
      <c r="M19" s="967">
        <v>191</v>
      </c>
      <c r="N19" s="967">
        <v>200</v>
      </c>
      <c r="O19" s="967">
        <v>235</v>
      </c>
      <c r="P19" s="967">
        <v>81</v>
      </c>
      <c r="Q19" s="967">
        <v>134</v>
      </c>
      <c r="R19" s="967">
        <v>45</v>
      </c>
      <c r="S19" s="967">
        <v>8</v>
      </c>
    </row>
    <row r="20" spans="1:19" ht="13.5" customHeight="1">
      <c r="A20" s="961"/>
      <c r="B20" s="961"/>
      <c r="C20" s="961"/>
      <c r="D20" s="961"/>
      <c r="E20" s="961"/>
      <c r="F20" s="966"/>
      <c r="G20" s="966"/>
      <c r="H20" s="966"/>
      <c r="I20" s="966"/>
      <c r="J20" s="966"/>
      <c r="K20" s="966"/>
      <c r="L20" s="966"/>
      <c r="M20" s="966"/>
      <c r="N20" s="966"/>
      <c r="O20" s="966"/>
      <c r="P20" s="966"/>
      <c r="Q20" s="966"/>
      <c r="R20" s="966"/>
      <c r="S20" s="966"/>
    </row>
    <row r="21" spans="1:19" ht="12.75" customHeight="1">
      <c r="A21" s="338" t="s">
        <v>55</v>
      </c>
      <c r="B21" s="338"/>
      <c r="C21" s="338"/>
      <c r="D21" s="338"/>
      <c r="E21" s="961"/>
      <c r="F21" s="966">
        <f>SUM(G21:S21)</f>
        <v>2631</v>
      </c>
      <c r="G21" s="967">
        <v>346</v>
      </c>
      <c r="H21" s="967">
        <v>342</v>
      </c>
      <c r="I21" s="967">
        <v>365</v>
      </c>
      <c r="J21" s="967">
        <v>376</v>
      </c>
      <c r="K21" s="967">
        <v>141</v>
      </c>
      <c r="L21" s="967">
        <v>144</v>
      </c>
      <c r="M21" s="967">
        <v>160</v>
      </c>
      <c r="N21" s="967">
        <v>162</v>
      </c>
      <c r="O21" s="967">
        <v>200</v>
      </c>
      <c r="P21" s="967">
        <v>74</v>
      </c>
      <c r="Q21" s="967">
        <v>271</v>
      </c>
      <c r="R21" s="967">
        <v>46</v>
      </c>
      <c r="S21" s="967">
        <v>4</v>
      </c>
    </row>
    <row r="22" spans="1:19" ht="12.75" customHeight="1">
      <c r="A22" s="968" t="s">
        <v>325</v>
      </c>
      <c r="B22" s="1163" t="s">
        <v>118</v>
      </c>
      <c r="C22" s="1163"/>
      <c r="D22" s="1163"/>
      <c r="E22" s="961"/>
      <c r="F22" s="966">
        <f>SUM(G22:S22)</f>
        <v>328</v>
      </c>
      <c r="G22" s="967">
        <v>46</v>
      </c>
      <c r="H22" s="967">
        <v>47</v>
      </c>
      <c r="I22" s="967">
        <v>48</v>
      </c>
      <c r="J22" s="967">
        <v>49</v>
      </c>
      <c r="K22" s="967">
        <v>14</v>
      </c>
      <c r="L22" s="967">
        <v>17</v>
      </c>
      <c r="M22" s="967">
        <v>19</v>
      </c>
      <c r="N22" s="967">
        <v>19</v>
      </c>
      <c r="O22" s="967">
        <v>25</v>
      </c>
      <c r="P22" s="967">
        <v>8</v>
      </c>
      <c r="Q22" s="967">
        <v>26</v>
      </c>
      <c r="R22" s="967">
        <v>10</v>
      </c>
      <c r="S22" s="967">
        <v>0</v>
      </c>
    </row>
    <row r="23" spans="1:19" ht="13.5" customHeight="1">
      <c r="A23" s="961"/>
      <c r="B23" s="961"/>
      <c r="C23" s="961"/>
      <c r="D23" s="961"/>
      <c r="E23" s="961"/>
      <c r="F23" s="966"/>
      <c r="G23" s="966"/>
      <c r="H23" s="966"/>
      <c r="I23" s="966"/>
      <c r="J23" s="966"/>
      <c r="K23" s="966"/>
      <c r="L23" s="966"/>
      <c r="M23" s="966"/>
      <c r="N23" s="966"/>
      <c r="O23" s="966"/>
      <c r="P23" s="966"/>
      <c r="Q23" s="966"/>
      <c r="R23" s="966"/>
      <c r="S23" s="966"/>
    </row>
    <row r="24" spans="1:19" ht="12.75" customHeight="1">
      <c r="A24" s="338" t="s">
        <v>54</v>
      </c>
      <c r="B24" s="338"/>
      <c r="C24" s="338"/>
      <c r="D24" s="338"/>
      <c r="E24" s="961"/>
      <c r="F24" s="966">
        <f>SUM(G24:S24)</f>
        <v>2428</v>
      </c>
      <c r="G24" s="967">
        <v>315</v>
      </c>
      <c r="H24" s="967">
        <v>324</v>
      </c>
      <c r="I24" s="967">
        <v>368</v>
      </c>
      <c r="J24" s="967">
        <v>368</v>
      </c>
      <c r="K24" s="967">
        <v>135</v>
      </c>
      <c r="L24" s="967">
        <v>134</v>
      </c>
      <c r="M24" s="967">
        <v>142</v>
      </c>
      <c r="N24" s="967">
        <v>150</v>
      </c>
      <c r="O24" s="967">
        <v>184</v>
      </c>
      <c r="P24" s="967">
        <v>67</v>
      </c>
      <c r="Q24" s="967">
        <v>207</v>
      </c>
      <c r="R24" s="967">
        <v>34</v>
      </c>
      <c r="S24" s="967">
        <v>0</v>
      </c>
    </row>
    <row r="25" spans="1:19" ht="13.5" customHeight="1">
      <c r="A25" s="961"/>
      <c r="B25" s="961"/>
      <c r="C25" s="961"/>
      <c r="D25" s="961"/>
      <c r="E25" s="961"/>
      <c r="F25" s="966"/>
      <c r="G25" s="966"/>
      <c r="H25" s="966"/>
      <c r="I25" s="966"/>
      <c r="J25" s="966"/>
      <c r="K25" s="966"/>
      <c r="L25" s="966"/>
      <c r="M25" s="966"/>
      <c r="N25" s="966"/>
      <c r="O25" s="966"/>
      <c r="P25" s="966"/>
      <c r="Q25" s="966"/>
      <c r="R25" s="966"/>
      <c r="S25" s="966"/>
    </row>
    <row r="26" spans="1:19" ht="12.75" customHeight="1">
      <c r="A26" s="338" t="s">
        <v>53</v>
      </c>
      <c r="B26" s="338"/>
      <c r="C26" s="338"/>
      <c r="D26" s="338"/>
      <c r="E26" s="961"/>
      <c r="F26" s="966">
        <f>SUM(G26:S26)</f>
        <v>4137</v>
      </c>
      <c r="G26" s="967">
        <v>594</v>
      </c>
      <c r="H26" s="967">
        <v>571</v>
      </c>
      <c r="I26" s="967">
        <v>615</v>
      </c>
      <c r="J26" s="967">
        <v>588</v>
      </c>
      <c r="K26" s="967">
        <v>218</v>
      </c>
      <c r="L26" s="967">
        <v>211</v>
      </c>
      <c r="M26" s="967">
        <v>232</v>
      </c>
      <c r="N26" s="967">
        <v>231</v>
      </c>
      <c r="O26" s="967">
        <v>307</v>
      </c>
      <c r="P26" s="967">
        <v>105</v>
      </c>
      <c r="Q26" s="967">
        <v>356</v>
      </c>
      <c r="R26" s="967">
        <v>107</v>
      </c>
      <c r="S26" s="967">
        <v>2</v>
      </c>
    </row>
    <row r="27" spans="1:19" ht="12.75" customHeight="1">
      <c r="A27" s="968" t="s">
        <v>325</v>
      </c>
      <c r="B27" s="1163" t="s">
        <v>115</v>
      </c>
      <c r="C27" s="1163"/>
      <c r="D27" s="1163"/>
      <c r="E27" s="961"/>
      <c r="F27" s="966">
        <f>SUM(G27:S27)</f>
        <v>1191</v>
      </c>
      <c r="G27" s="967">
        <v>173</v>
      </c>
      <c r="H27" s="967">
        <v>168</v>
      </c>
      <c r="I27" s="967">
        <v>178</v>
      </c>
      <c r="J27" s="967">
        <v>174</v>
      </c>
      <c r="K27" s="967">
        <v>63</v>
      </c>
      <c r="L27" s="967">
        <v>61</v>
      </c>
      <c r="M27" s="967">
        <v>65</v>
      </c>
      <c r="N27" s="967">
        <v>68</v>
      </c>
      <c r="O27" s="967">
        <v>92</v>
      </c>
      <c r="P27" s="967">
        <v>30</v>
      </c>
      <c r="Q27" s="967">
        <v>80</v>
      </c>
      <c r="R27" s="967">
        <v>39</v>
      </c>
      <c r="S27" s="967">
        <v>0</v>
      </c>
    </row>
    <row r="28" spans="1:19" ht="12.75" customHeight="1">
      <c r="A28" s="338"/>
      <c r="B28" s="1163" t="s">
        <v>120</v>
      </c>
      <c r="C28" s="1163"/>
      <c r="D28" s="1163"/>
      <c r="E28" s="961"/>
      <c r="F28" s="966">
        <f>SUM(G28:S28)</f>
        <v>236</v>
      </c>
      <c r="G28" s="967">
        <v>41</v>
      </c>
      <c r="H28" s="967">
        <v>41</v>
      </c>
      <c r="I28" s="967">
        <v>40</v>
      </c>
      <c r="J28" s="967">
        <v>40</v>
      </c>
      <c r="K28" s="967">
        <v>8</v>
      </c>
      <c r="L28" s="967">
        <v>8</v>
      </c>
      <c r="M28" s="967">
        <v>10</v>
      </c>
      <c r="N28" s="967">
        <v>9</v>
      </c>
      <c r="O28" s="967">
        <v>11</v>
      </c>
      <c r="P28" s="967">
        <v>3</v>
      </c>
      <c r="Q28" s="967">
        <v>16</v>
      </c>
      <c r="R28" s="967">
        <v>9</v>
      </c>
      <c r="S28" s="967">
        <v>0</v>
      </c>
    </row>
    <row r="29" spans="1:19" ht="12.75" customHeight="1">
      <c r="A29" s="338"/>
      <c r="B29" s="1163" t="s">
        <v>121</v>
      </c>
      <c r="C29" s="1192"/>
      <c r="D29" s="1192"/>
      <c r="E29" s="961"/>
      <c r="F29" s="966">
        <f>SUM(G29:S29)</f>
        <v>303</v>
      </c>
      <c r="G29" s="967">
        <v>38</v>
      </c>
      <c r="H29" s="967">
        <v>35</v>
      </c>
      <c r="I29" s="967">
        <v>35</v>
      </c>
      <c r="J29" s="967">
        <v>33</v>
      </c>
      <c r="K29" s="967">
        <v>17</v>
      </c>
      <c r="L29" s="967">
        <v>17</v>
      </c>
      <c r="M29" s="967">
        <v>17</v>
      </c>
      <c r="N29" s="967">
        <v>17</v>
      </c>
      <c r="O29" s="967">
        <v>23</v>
      </c>
      <c r="P29" s="967">
        <v>9</v>
      </c>
      <c r="Q29" s="967">
        <v>48</v>
      </c>
      <c r="R29" s="967">
        <v>13</v>
      </c>
      <c r="S29" s="967">
        <v>1</v>
      </c>
    </row>
    <row r="30" spans="1:19" ht="13.5" customHeight="1">
      <c r="A30" s="961"/>
      <c r="B30" s="961"/>
      <c r="C30" s="961"/>
      <c r="D30" s="961"/>
      <c r="E30" s="961"/>
      <c r="F30" s="966"/>
      <c r="G30" s="966"/>
      <c r="H30" s="966"/>
      <c r="I30" s="966"/>
      <c r="J30" s="966"/>
      <c r="K30" s="966"/>
      <c r="L30" s="966"/>
      <c r="M30" s="966"/>
      <c r="N30" s="966"/>
      <c r="O30" s="966"/>
      <c r="P30" s="966"/>
      <c r="Q30" s="966"/>
      <c r="R30" s="966"/>
      <c r="S30" s="966"/>
    </row>
    <row r="31" spans="1:19" ht="12.75" customHeight="1">
      <c r="A31" s="338" t="s">
        <v>52</v>
      </c>
      <c r="B31" s="338"/>
      <c r="C31" s="338"/>
      <c r="D31" s="338"/>
      <c r="E31" s="961"/>
      <c r="F31" s="966">
        <f>SUM(G31:S31)</f>
        <v>3080</v>
      </c>
      <c r="G31" s="967">
        <v>422</v>
      </c>
      <c r="H31" s="967">
        <v>421</v>
      </c>
      <c r="I31" s="967">
        <v>472</v>
      </c>
      <c r="J31" s="967">
        <v>459</v>
      </c>
      <c r="K31" s="967">
        <v>162</v>
      </c>
      <c r="L31" s="967">
        <v>169</v>
      </c>
      <c r="M31" s="967">
        <v>179</v>
      </c>
      <c r="N31" s="967">
        <v>187</v>
      </c>
      <c r="O31" s="967">
        <v>227</v>
      </c>
      <c r="P31" s="967">
        <v>74</v>
      </c>
      <c r="Q31" s="967">
        <v>234</v>
      </c>
      <c r="R31" s="967">
        <v>67</v>
      </c>
      <c r="S31" s="967">
        <v>7</v>
      </c>
    </row>
    <row r="32" spans="1:19" ht="12.75" customHeight="1">
      <c r="A32" s="968" t="s">
        <v>325</v>
      </c>
      <c r="B32" s="294" t="s">
        <v>117</v>
      </c>
      <c r="C32" s="294"/>
      <c r="D32" s="294"/>
      <c r="E32" s="961"/>
      <c r="F32" s="966">
        <f>SUM(G32:S32)</f>
        <v>224</v>
      </c>
      <c r="G32" s="967">
        <v>33</v>
      </c>
      <c r="H32" s="967">
        <v>33</v>
      </c>
      <c r="I32" s="967">
        <v>40</v>
      </c>
      <c r="J32" s="967">
        <v>37</v>
      </c>
      <c r="K32" s="967">
        <v>10</v>
      </c>
      <c r="L32" s="967">
        <v>10</v>
      </c>
      <c r="M32" s="967">
        <v>11</v>
      </c>
      <c r="N32" s="967">
        <v>11</v>
      </c>
      <c r="O32" s="967">
        <v>16</v>
      </c>
      <c r="P32" s="967">
        <v>4</v>
      </c>
      <c r="Q32" s="967">
        <v>10</v>
      </c>
      <c r="R32" s="967">
        <v>8</v>
      </c>
      <c r="S32" s="967">
        <v>1</v>
      </c>
    </row>
    <row r="33" spans="1:19" ht="13.5" customHeight="1">
      <c r="A33" s="961"/>
      <c r="B33" s="961"/>
      <c r="C33" s="961"/>
      <c r="D33" s="961"/>
      <c r="E33" s="961"/>
      <c r="F33" s="966"/>
      <c r="G33" s="966"/>
      <c r="H33" s="966"/>
      <c r="I33" s="966"/>
      <c r="J33" s="966"/>
      <c r="K33" s="966"/>
      <c r="L33" s="966"/>
      <c r="M33" s="966"/>
      <c r="N33" s="966"/>
      <c r="O33" s="966"/>
      <c r="P33" s="966"/>
      <c r="Q33" s="966"/>
      <c r="R33" s="966"/>
      <c r="S33" s="966"/>
    </row>
    <row r="34" spans="1:19" ht="12.75" customHeight="1">
      <c r="A34" s="338" t="s">
        <v>51</v>
      </c>
      <c r="B34" s="338"/>
      <c r="C34" s="338"/>
      <c r="D34" s="338"/>
      <c r="E34" s="961"/>
      <c r="F34" s="966">
        <f>SUM(G34:S34)</f>
        <v>4720</v>
      </c>
      <c r="G34" s="967">
        <v>674</v>
      </c>
      <c r="H34" s="967">
        <v>648</v>
      </c>
      <c r="I34" s="967">
        <v>707</v>
      </c>
      <c r="J34" s="967">
        <v>697</v>
      </c>
      <c r="K34" s="967">
        <v>261</v>
      </c>
      <c r="L34" s="967">
        <v>266</v>
      </c>
      <c r="M34" s="967">
        <v>291</v>
      </c>
      <c r="N34" s="967">
        <v>297</v>
      </c>
      <c r="O34" s="967">
        <v>350</v>
      </c>
      <c r="P34" s="967">
        <v>120</v>
      </c>
      <c r="Q34" s="967">
        <v>308</v>
      </c>
      <c r="R34" s="967">
        <v>100</v>
      </c>
      <c r="S34" s="967">
        <v>1</v>
      </c>
    </row>
    <row r="35" spans="1:19" ht="12.75" customHeight="1">
      <c r="A35" s="968" t="s">
        <v>325</v>
      </c>
      <c r="B35" s="1163" t="s">
        <v>116</v>
      </c>
      <c r="C35" s="1163"/>
      <c r="D35" s="1163"/>
      <c r="E35" s="961"/>
      <c r="F35" s="966">
        <f>SUM(G35:S35)</f>
        <v>703</v>
      </c>
      <c r="G35" s="967">
        <v>98</v>
      </c>
      <c r="H35" s="967">
        <v>95</v>
      </c>
      <c r="I35" s="967">
        <v>101</v>
      </c>
      <c r="J35" s="967">
        <v>102</v>
      </c>
      <c r="K35" s="967">
        <v>41</v>
      </c>
      <c r="L35" s="967">
        <v>40</v>
      </c>
      <c r="M35" s="967">
        <v>44</v>
      </c>
      <c r="N35" s="967">
        <v>43</v>
      </c>
      <c r="O35" s="967">
        <v>50</v>
      </c>
      <c r="P35" s="967">
        <v>16</v>
      </c>
      <c r="Q35" s="967">
        <v>46</v>
      </c>
      <c r="R35" s="967">
        <v>27</v>
      </c>
      <c r="S35" s="967">
        <v>0</v>
      </c>
    </row>
    <row r="36" spans="1:19" ht="13.5" customHeight="1">
      <c r="A36" s="338"/>
      <c r="B36" s="338"/>
      <c r="C36" s="338"/>
      <c r="D36" s="338"/>
      <c r="E36" s="961"/>
      <c r="F36" s="966"/>
      <c r="G36" s="966"/>
      <c r="H36" s="966"/>
      <c r="I36" s="966"/>
      <c r="J36" s="966"/>
      <c r="K36" s="966"/>
      <c r="L36" s="966"/>
      <c r="M36" s="966"/>
      <c r="N36" s="966"/>
      <c r="O36" s="966"/>
      <c r="P36" s="966"/>
      <c r="Q36" s="966"/>
      <c r="R36" s="966"/>
      <c r="S36" s="966"/>
    </row>
    <row r="37" spans="1:19" ht="12.75" customHeight="1">
      <c r="A37" s="1193" t="s">
        <v>303</v>
      </c>
      <c r="B37" s="1193"/>
      <c r="C37" s="1193"/>
      <c r="D37" s="1193"/>
      <c r="E37" s="961"/>
      <c r="F37" s="969">
        <f>SUM(G37:S37)</f>
        <v>30958</v>
      </c>
      <c r="G37" s="969">
        <f aca="true" t="shared" si="0" ref="G37:S37">IF(SUM(G15,G19,G21,G24,G26,G31,G34)=SUM(G41:G42),SUM(G15,G19,G21,G24,G26,G31,G34),"Fehler")</f>
        <v>4588</v>
      </c>
      <c r="H37" s="969">
        <f t="shared" si="0"/>
        <v>4489</v>
      </c>
      <c r="I37" s="969">
        <f t="shared" si="0"/>
        <v>4810</v>
      </c>
      <c r="J37" s="969">
        <f t="shared" si="0"/>
        <v>4724</v>
      </c>
      <c r="K37" s="969">
        <f t="shared" si="0"/>
        <v>1644</v>
      </c>
      <c r="L37" s="969">
        <f t="shared" si="0"/>
        <v>1610</v>
      </c>
      <c r="M37" s="969">
        <f t="shared" si="0"/>
        <v>1757</v>
      </c>
      <c r="N37" s="969">
        <f t="shared" si="0"/>
        <v>1821</v>
      </c>
      <c r="O37" s="969">
        <f t="shared" si="0"/>
        <v>2203</v>
      </c>
      <c r="P37" s="969">
        <f t="shared" si="0"/>
        <v>771</v>
      </c>
      <c r="Q37" s="969">
        <f t="shared" si="0"/>
        <v>1891</v>
      </c>
      <c r="R37" s="969">
        <f t="shared" si="0"/>
        <v>609</v>
      </c>
      <c r="S37" s="969">
        <f t="shared" si="0"/>
        <v>41</v>
      </c>
    </row>
    <row r="38" spans="1:19" ht="13.5" customHeight="1">
      <c r="A38" s="970"/>
      <c r="B38" s="338"/>
      <c r="C38" s="338"/>
      <c r="D38" s="338"/>
      <c r="E38" s="961"/>
      <c r="F38" s="969"/>
      <c r="G38" s="969"/>
      <c r="H38" s="969"/>
      <c r="I38" s="969"/>
      <c r="J38" s="969"/>
      <c r="K38" s="969"/>
      <c r="L38" s="969"/>
      <c r="M38" s="969"/>
      <c r="N38" s="969"/>
      <c r="O38" s="969"/>
      <c r="P38" s="969"/>
      <c r="Q38" s="969"/>
      <c r="R38" s="969"/>
      <c r="S38" s="969"/>
    </row>
    <row r="39" spans="1:19" ht="12.75" customHeight="1">
      <c r="A39" s="961" t="s">
        <v>326</v>
      </c>
      <c r="B39" s="961"/>
      <c r="C39" s="961"/>
      <c r="D39" s="961"/>
      <c r="E39" s="961"/>
      <c r="F39" s="966"/>
      <c r="G39" s="966"/>
      <c r="H39" s="966"/>
      <c r="I39" s="966"/>
      <c r="J39" s="966"/>
      <c r="K39" s="966"/>
      <c r="L39" s="966"/>
      <c r="M39" s="966"/>
      <c r="N39" s="966"/>
      <c r="O39" s="966"/>
      <c r="P39" s="966"/>
      <c r="Q39" s="966"/>
      <c r="R39" s="966"/>
      <c r="S39" s="966"/>
    </row>
    <row r="40" spans="1:19" ht="13.5" customHeight="1">
      <c r="A40" s="961"/>
      <c r="B40" s="961"/>
      <c r="C40" s="961"/>
      <c r="D40" s="961"/>
      <c r="E40" s="961"/>
      <c r="F40" s="966"/>
      <c r="G40" s="966"/>
      <c r="H40" s="966"/>
      <c r="I40" s="966"/>
      <c r="J40" s="966"/>
      <c r="K40" s="966"/>
      <c r="L40" s="966"/>
      <c r="M40" s="966"/>
      <c r="N40" s="966"/>
      <c r="O40" s="966"/>
      <c r="P40" s="966"/>
      <c r="Q40" s="966"/>
      <c r="R40" s="966"/>
      <c r="S40" s="966"/>
    </row>
    <row r="41" spans="1:19" ht="12.75" customHeight="1">
      <c r="A41" s="338"/>
      <c r="B41" s="1163" t="s">
        <v>143</v>
      </c>
      <c r="C41" s="1163"/>
      <c r="D41" s="1163"/>
      <c r="E41" s="961"/>
      <c r="F41" s="966">
        <f>SUM(G41:S41)</f>
        <v>29529</v>
      </c>
      <c r="G41" s="967">
        <v>4479</v>
      </c>
      <c r="H41" s="967">
        <v>4381</v>
      </c>
      <c r="I41" s="967">
        <v>4699</v>
      </c>
      <c r="J41" s="967">
        <v>4593</v>
      </c>
      <c r="K41" s="967">
        <v>1569</v>
      </c>
      <c r="L41" s="967">
        <v>1544</v>
      </c>
      <c r="M41" s="967">
        <v>1692</v>
      </c>
      <c r="N41" s="967">
        <v>1754</v>
      </c>
      <c r="O41" s="967">
        <v>2112</v>
      </c>
      <c r="P41" s="967">
        <v>729</v>
      </c>
      <c r="Q41" s="967">
        <v>1604</v>
      </c>
      <c r="R41" s="967">
        <v>356</v>
      </c>
      <c r="S41" s="967">
        <v>17</v>
      </c>
    </row>
    <row r="42" spans="1:19" ht="12.75" customHeight="1">
      <c r="A42" s="338"/>
      <c r="B42" s="1163" t="s">
        <v>144</v>
      </c>
      <c r="C42" s="1163"/>
      <c r="D42" s="1163"/>
      <c r="E42" s="961"/>
      <c r="F42" s="966">
        <f>SUM(G42:S42)</f>
        <v>1429</v>
      </c>
      <c r="G42" s="967">
        <v>109</v>
      </c>
      <c r="H42" s="967">
        <v>108</v>
      </c>
      <c r="I42" s="967">
        <v>111</v>
      </c>
      <c r="J42" s="967">
        <v>131</v>
      </c>
      <c r="K42" s="967">
        <v>75</v>
      </c>
      <c r="L42" s="967">
        <v>66</v>
      </c>
      <c r="M42" s="967">
        <v>65</v>
      </c>
      <c r="N42" s="967">
        <v>67</v>
      </c>
      <c r="O42" s="967">
        <v>91</v>
      </c>
      <c r="P42" s="967">
        <v>42</v>
      </c>
      <c r="Q42" s="967">
        <v>287</v>
      </c>
      <c r="R42" s="967">
        <v>253</v>
      </c>
      <c r="S42" s="967">
        <v>24</v>
      </c>
    </row>
    <row r="43" spans="1:19" ht="13.5" customHeight="1">
      <c r="A43" s="961"/>
      <c r="B43" s="961"/>
      <c r="C43" s="961"/>
      <c r="D43" s="961"/>
      <c r="E43" s="961"/>
      <c r="F43" s="966"/>
      <c r="G43" s="966"/>
      <c r="H43" s="966"/>
      <c r="I43" s="966"/>
      <c r="J43" s="966"/>
      <c r="K43" s="966"/>
      <c r="L43" s="966"/>
      <c r="M43" s="966"/>
      <c r="N43" s="966"/>
      <c r="O43" s="966"/>
      <c r="P43" s="966"/>
      <c r="Q43" s="966"/>
      <c r="R43" s="966"/>
      <c r="S43" s="966"/>
    </row>
    <row r="44" spans="1:19" ht="12.75" customHeight="1">
      <c r="A44" s="961" t="s">
        <v>327</v>
      </c>
      <c r="B44" s="961"/>
      <c r="C44" s="961"/>
      <c r="D44" s="961"/>
      <c r="E44" s="961"/>
      <c r="F44" s="966"/>
      <c r="G44" s="966"/>
      <c r="H44" s="966"/>
      <c r="I44" s="966"/>
      <c r="J44" s="966"/>
      <c r="K44" s="966"/>
      <c r="L44" s="966"/>
      <c r="M44" s="966"/>
      <c r="N44" s="966"/>
      <c r="O44" s="966"/>
      <c r="P44" s="966"/>
      <c r="Q44" s="966"/>
      <c r="R44" s="966"/>
      <c r="S44" s="966"/>
    </row>
    <row r="45" spans="1:19" ht="13.5" customHeight="1">
      <c r="A45" s="961"/>
      <c r="B45" s="961"/>
      <c r="C45" s="961"/>
      <c r="D45" s="961"/>
      <c r="E45" s="961"/>
      <c r="F45" s="966"/>
      <c r="G45" s="966"/>
      <c r="H45" s="966"/>
      <c r="I45" s="966"/>
      <c r="J45" s="966"/>
      <c r="K45" s="966"/>
      <c r="L45" s="966"/>
      <c r="M45" s="966"/>
      <c r="N45" s="966"/>
      <c r="O45" s="966"/>
      <c r="P45" s="966"/>
      <c r="Q45" s="966"/>
      <c r="R45" s="966"/>
      <c r="S45" s="966"/>
    </row>
    <row r="46" spans="1:19" ht="12.75" customHeight="1">
      <c r="A46" s="338"/>
      <c r="B46" s="1163" t="s">
        <v>328</v>
      </c>
      <c r="C46" s="1163"/>
      <c r="D46" s="1163"/>
      <c r="E46" s="961"/>
      <c r="F46" s="966">
        <f>SUM(G46:S46)</f>
        <v>26481</v>
      </c>
      <c r="G46" s="967">
        <v>4463</v>
      </c>
      <c r="H46" s="967">
        <v>4341</v>
      </c>
      <c r="I46" s="967">
        <v>4691</v>
      </c>
      <c r="J46" s="967">
        <v>4626</v>
      </c>
      <c r="K46" s="967">
        <v>1493</v>
      </c>
      <c r="L46" s="967">
        <v>1490</v>
      </c>
      <c r="M46" s="967">
        <v>1292</v>
      </c>
      <c r="N46" s="967">
        <v>1305</v>
      </c>
      <c r="O46" s="967">
        <v>1433</v>
      </c>
      <c r="P46" s="967">
        <v>0</v>
      </c>
      <c r="Q46" s="967">
        <v>1128</v>
      </c>
      <c r="R46" s="967">
        <v>195</v>
      </c>
      <c r="S46" s="967">
        <v>24</v>
      </c>
    </row>
    <row r="47" spans="1:19" ht="12.75" customHeight="1">
      <c r="A47" s="338"/>
      <c r="B47" s="1194" t="s">
        <v>1051</v>
      </c>
      <c r="C47" s="1192"/>
      <c r="D47" s="1192"/>
      <c r="E47" s="961"/>
      <c r="F47" s="966">
        <f>SUM(G47:S47)</f>
        <v>2184</v>
      </c>
      <c r="G47" s="967">
        <v>0</v>
      </c>
      <c r="H47" s="967">
        <v>0</v>
      </c>
      <c r="I47" s="967">
        <v>0</v>
      </c>
      <c r="J47" s="967">
        <v>0</v>
      </c>
      <c r="K47" s="967">
        <v>0</v>
      </c>
      <c r="L47" s="967">
        <v>0</v>
      </c>
      <c r="M47" s="967">
        <v>400</v>
      </c>
      <c r="N47" s="967">
        <v>457</v>
      </c>
      <c r="O47" s="967">
        <v>571</v>
      </c>
      <c r="P47" s="967">
        <v>692</v>
      </c>
      <c r="Q47" s="967">
        <v>0</v>
      </c>
      <c r="R47" s="967">
        <v>64</v>
      </c>
      <c r="S47" s="967">
        <v>0</v>
      </c>
    </row>
    <row r="48" spans="1:19" ht="12.75" customHeight="1">
      <c r="A48" s="338"/>
      <c r="B48" s="1163" t="s">
        <v>329</v>
      </c>
      <c r="C48" s="1163"/>
      <c r="D48" s="1163"/>
      <c r="E48" s="961"/>
      <c r="F48" s="966">
        <f>SUM(G48:S48)</f>
        <v>89</v>
      </c>
      <c r="G48" s="967">
        <v>0</v>
      </c>
      <c r="H48" s="967">
        <v>0</v>
      </c>
      <c r="I48" s="967">
        <v>0</v>
      </c>
      <c r="J48" s="967">
        <v>0</v>
      </c>
      <c r="K48" s="967">
        <v>0</v>
      </c>
      <c r="L48" s="967">
        <v>0</v>
      </c>
      <c r="M48" s="967">
        <v>0</v>
      </c>
      <c r="N48" s="967">
        <v>2</v>
      </c>
      <c r="O48" s="967">
        <v>45</v>
      </c>
      <c r="P48" s="967">
        <v>0</v>
      </c>
      <c r="Q48" s="967">
        <v>0</v>
      </c>
      <c r="R48" s="967">
        <v>42</v>
      </c>
      <c r="S48" s="967">
        <v>0</v>
      </c>
    </row>
    <row r="49" spans="1:19" ht="13.5" customHeight="1">
      <c r="A49" s="961"/>
      <c r="B49" s="1194" t="s">
        <v>1052</v>
      </c>
      <c r="C49" s="1201"/>
      <c r="D49" s="1201"/>
      <c r="E49" s="961"/>
      <c r="F49" s="966">
        <f>SUM(G49:S49)</f>
        <v>701</v>
      </c>
      <c r="G49" s="967">
        <v>106</v>
      </c>
      <c r="H49" s="967">
        <v>125</v>
      </c>
      <c r="I49" s="967">
        <v>96</v>
      </c>
      <c r="J49" s="967">
        <v>84</v>
      </c>
      <c r="K49" s="967">
        <v>121</v>
      </c>
      <c r="L49" s="967">
        <v>97</v>
      </c>
      <c r="M49" s="967">
        <v>29</v>
      </c>
      <c r="N49" s="967">
        <v>20</v>
      </c>
      <c r="O49" s="967">
        <v>12</v>
      </c>
      <c r="P49" s="967">
        <v>0</v>
      </c>
      <c r="Q49" s="967">
        <v>11</v>
      </c>
      <c r="R49" s="967">
        <v>0</v>
      </c>
      <c r="S49" s="967">
        <v>0</v>
      </c>
    </row>
    <row r="50" spans="1:19" ht="13.5" customHeight="1">
      <c r="A50" s="961"/>
      <c r="B50" s="971" t="s">
        <v>1053</v>
      </c>
      <c r="C50" s="972"/>
      <c r="D50" s="972"/>
      <c r="E50" s="961"/>
      <c r="F50" s="966">
        <f>SUM(G50:S50)</f>
        <v>21</v>
      </c>
      <c r="G50" s="967">
        <v>0</v>
      </c>
      <c r="H50" s="967">
        <v>6</v>
      </c>
      <c r="I50" s="967">
        <v>2</v>
      </c>
      <c r="J50" s="967">
        <v>4</v>
      </c>
      <c r="K50" s="967">
        <v>0</v>
      </c>
      <c r="L50" s="967">
        <v>5</v>
      </c>
      <c r="M50" s="967">
        <v>2</v>
      </c>
      <c r="N50" s="967">
        <v>1</v>
      </c>
      <c r="O50" s="967">
        <v>0</v>
      </c>
      <c r="P50" s="967">
        <v>0</v>
      </c>
      <c r="Q50" s="967">
        <v>1</v>
      </c>
      <c r="R50" s="967">
        <v>0</v>
      </c>
      <c r="S50" s="967">
        <v>0</v>
      </c>
    </row>
    <row r="51" spans="1:19" ht="13.5" customHeight="1">
      <c r="A51" s="961"/>
      <c r="B51" s="973" t="s">
        <v>330</v>
      </c>
      <c r="C51" s="974"/>
      <c r="D51" s="972"/>
      <c r="E51" s="961"/>
      <c r="F51" s="966"/>
      <c r="G51" s="966"/>
      <c r="H51" s="966"/>
      <c r="I51" s="966"/>
      <c r="J51" s="966"/>
      <c r="K51" s="966"/>
      <c r="L51" s="966"/>
      <c r="M51" s="966"/>
      <c r="N51" s="966"/>
      <c r="O51" s="966"/>
      <c r="P51" s="966"/>
      <c r="Q51" s="966"/>
      <c r="R51" s="966"/>
      <c r="S51" s="966"/>
    </row>
    <row r="52" spans="1:19" ht="13.5" customHeight="1">
      <c r="A52" s="961"/>
      <c r="B52" s="971"/>
      <c r="C52" s="972" t="s">
        <v>331</v>
      </c>
      <c r="D52" s="972"/>
      <c r="E52" s="961"/>
      <c r="F52" s="966"/>
      <c r="G52" s="967"/>
      <c r="H52" s="967"/>
      <c r="I52" s="967"/>
      <c r="J52" s="967"/>
      <c r="K52" s="967"/>
      <c r="L52" s="967"/>
      <c r="M52" s="967"/>
      <c r="N52" s="967"/>
      <c r="O52" s="967"/>
      <c r="P52" s="967"/>
      <c r="Q52" s="967"/>
      <c r="R52" s="967"/>
      <c r="S52" s="967"/>
    </row>
    <row r="53" spans="1:19" ht="12.75" customHeight="1">
      <c r="A53" s="961"/>
      <c r="B53" s="961"/>
      <c r="C53" s="1148" t="s">
        <v>1054</v>
      </c>
      <c r="D53" s="1148"/>
      <c r="E53" s="975" t="s">
        <v>45</v>
      </c>
      <c r="F53" s="966">
        <f>SUM(G53:S53)</f>
        <v>33</v>
      </c>
      <c r="G53" s="967">
        <v>6</v>
      </c>
      <c r="H53" s="967">
        <v>6</v>
      </c>
      <c r="I53" s="967">
        <v>10</v>
      </c>
      <c r="J53" s="967">
        <v>6</v>
      </c>
      <c r="K53" s="967">
        <v>1</v>
      </c>
      <c r="L53" s="967">
        <v>3</v>
      </c>
      <c r="M53" s="967">
        <v>1</v>
      </c>
      <c r="N53" s="967">
        <v>0</v>
      </c>
      <c r="O53" s="967">
        <v>0</v>
      </c>
      <c r="P53" s="967">
        <v>0</v>
      </c>
      <c r="Q53" s="967">
        <v>0</v>
      </c>
      <c r="R53" s="967">
        <v>0</v>
      </c>
      <c r="S53" s="967">
        <v>0</v>
      </c>
    </row>
    <row r="54" spans="1:19" ht="12.75" customHeight="1">
      <c r="A54" s="961"/>
      <c r="B54" s="961" t="s">
        <v>332</v>
      </c>
      <c r="C54" s="961"/>
      <c r="D54" s="961"/>
      <c r="E54" s="961"/>
      <c r="F54" s="966"/>
      <c r="G54" s="966"/>
      <c r="H54" s="966"/>
      <c r="I54" s="966"/>
      <c r="J54" s="966"/>
      <c r="K54" s="966"/>
      <c r="L54" s="966"/>
      <c r="M54" s="966"/>
      <c r="N54" s="966"/>
      <c r="O54" s="966"/>
      <c r="P54" s="966"/>
      <c r="Q54" s="976"/>
      <c r="R54" s="976"/>
      <c r="S54" s="976"/>
    </row>
    <row r="55" spans="1:19" ht="12.75" customHeight="1">
      <c r="A55" s="961"/>
      <c r="B55" s="961"/>
      <c r="C55" s="1202" t="s">
        <v>333</v>
      </c>
      <c r="D55" s="1202"/>
      <c r="E55" s="961"/>
      <c r="F55" s="966"/>
      <c r="G55" s="966"/>
      <c r="H55" s="966"/>
      <c r="I55" s="966"/>
      <c r="J55" s="966"/>
      <c r="K55" s="966"/>
      <c r="L55" s="966"/>
      <c r="M55" s="966"/>
      <c r="N55" s="966"/>
      <c r="O55" s="966"/>
      <c r="P55" s="966"/>
      <c r="Q55" s="976"/>
      <c r="R55" s="976"/>
      <c r="S55" s="976"/>
    </row>
    <row r="56" spans="1:19" ht="12.75" customHeight="1">
      <c r="A56" s="961"/>
      <c r="B56" s="961"/>
      <c r="C56" s="1148" t="s">
        <v>1055</v>
      </c>
      <c r="D56" s="1148"/>
      <c r="E56" s="975" t="s">
        <v>45</v>
      </c>
      <c r="F56" s="966">
        <f>SUM(G56:S56)</f>
        <v>711</v>
      </c>
      <c r="G56" s="967">
        <v>13</v>
      </c>
      <c r="H56" s="967">
        <v>11</v>
      </c>
      <c r="I56" s="967">
        <v>11</v>
      </c>
      <c r="J56" s="967">
        <v>4</v>
      </c>
      <c r="K56" s="967">
        <v>29</v>
      </c>
      <c r="L56" s="967">
        <v>15</v>
      </c>
      <c r="M56" s="967">
        <v>33</v>
      </c>
      <c r="N56" s="967">
        <v>36</v>
      </c>
      <c r="O56" s="967">
        <v>44</v>
      </c>
      <c r="P56" s="967">
        <v>0</v>
      </c>
      <c r="Q56" s="967">
        <v>190</v>
      </c>
      <c r="R56" s="967">
        <v>308</v>
      </c>
      <c r="S56" s="967">
        <v>17</v>
      </c>
    </row>
    <row r="57" spans="1:19" ht="12.75" customHeight="1">
      <c r="A57" s="961"/>
      <c r="B57" s="1194" t="s">
        <v>334</v>
      </c>
      <c r="C57" s="1195"/>
      <c r="D57" s="1195"/>
      <c r="E57" s="975"/>
      <c r="F57" s="966"/>
      <c r="G57" s="966"/>
      <c r="H57" s="966"/>
      <c r="I57" s="966"/>
      <c r="J57" s="966"/>
      <c r="K57" s="966"/>
      <c r="L57" s="966"/>
      <c r="M57" s="966"/>
      <c r="N57" s="966"/>
      <c r="O57" s="966"/>
      <c r="P57" s="966"/>
      <c r="Q57" s="966"/>
      <c r="R57" s="966"/>
      <c r="S57" s="966"/>
    </row>
    <row r="58" spans="1:19" ht="12.75" customHeight="1">
      <c r="A58" s="961"/>
      <c r="B58" s="977"/>
      <c r="C58" s="1196" t="s">
        <v>335</v>
      </c>
      <c r="D58" s="1197"/>
      <c r="E58" s="975"/>
      <c r="F58" s="966">
        <f>SUM(G58:S58)</f>
        <v>561</v>
      </c>
      <c r="G58" s="967">
        <v>0</v>
      </c>
      <c r="H58" s="967">
        <v>0</v>
      </c>
      <c r="I58" s="967">
        <v>0</v>
      </c>
      <c r="J58" s="967">
        <v>0</v>
      </c>
      <c r="K58" s="967">
        <v>0</v>
      </c>
      <c r="L58" s="967">
        <v>0</v>
      </c>
      <c r="M58" s="967">
        <v>0</v>
      </c>
      <c r="N58" s="967">
        <v>0</v>
      </c>
      <c r="O58" s="967">
        <v>0</v>
      </c>
      <c r="P58" s="967">
        <v>0</v>
      </c>
      <c r="Q58" s="967">
        <v>561</v>
      </c>
      <c r="R58" s="967">
        <v>0</v>
      </c>
      <c r="S58" s="967">
        <v>0</v>
      </c>
    </row>
    <row r="59" spans="1:19" ht="12.75" customHeight="1">
      <c r="A59" s="961"/>
      <c r="B59" s="1194" t="s">
        <v>336</v>
      </c>
      <c r="C59" s="1195"/>
      <c r="D59" s="1195"/>
      <c r="E59" s="975"/>
      <c r="F59" s="966"/>
      <c r="G59" s="966"/>
      <c r="H59" s="966"/>
      <c r="I59" s="966"/>
      <c r="J59" s="966"/>
      <c r="K59" s="966"/>
      <c r="L59" s="966"/>
      <c r="M59" s="966"/>
      <c r="N59" s="966"/>
      <c r="O59" s="966"/>
      <c r="P59" s="966"/>
      <c r="Q59" s="966"/>
      <c r="R59" s="966"/>
      <c r="S59" s="966"/>
    </row>
    <row r="60" spans="1:19" ht="12.75" customHeight="1">
      <c r="A60" s="961"/>
      <c r="B60" s="971"/>
      <c r="C60" s="1196" t="s">
        <v>337</v>
      </c>
      <c r="D60" s="1197"/>
      <c r="E60" s="975"/>
      <c r="F60" s="966">
        <f>SUM(G60:S60)</f>
        <v>18</v>
      </c>
      <c r="G60" s="967">
        <v>0</v>
      </c>
      <c r="H60" s="967">
        <v>0</v>
      </c>
      <c r="I60" s="967">
        <v>0</v>
      </c>
      <c r="J60" s="967">
        <v>0</v>
      </c>
      <c r="K60" s="967">
        <v>0</v>
      </c>
      <c r="L60" s="967">
        <v>0</v>
      </c>
      <c r="M60" s="967">
        <v>0</v>
      </c>
      <c r="N60" s="967">
        <v>0</v>
      </c>
      <c r="O60" s="967">
        <v>18</v>
      </c>
      <c r="P60" s="967">
        <v>0</v>
      </c>
      <c r="Q60" s="967">
        <v>0</v>
      </c>
      <c r="R60" s="967">
        <v>0</v>
      </c>
      <c r="S60" s="967">
        <v>0</v>
      </c>
    </row>
    <row r="61" spans="1:19" ht="12.75" customHeight="1">
      <c r="A61" s="961"/>
      <c r="B61" s="971" t="s">
        <v>1056</v>
      </c>
      <c r="C61" s="958"/>
      <c r="D61" s="978"/>
      <c r="E61" s="975"/>
      <c r="F61" s="966">
        <f>SUM(G61:S61)</f>
        <v>159</v>
      </c>
      <c r="G61" s="967">
        <v>0</v>
      </c>
      <c r="H61" s="967">
        <v>0</v>
      </c>
      <c r="I61" s="967">
        <v>0</v>
      </c>
      <c r="J61" s="967">
        <v>0</v>
      </c>
      <c r="K61" s="967">
        <v>0</v>
      </c>
      <c r="L61" s="967">
        <v>0</v>
      </c>
      <c r="M61" s="967">
        <v>0</v>
      </c>
      <c r="N61" s="967">
        <v>0</v>
      </c>
      <c r="O61" s="967">
        <v>80</v>
      </c>
      <c r="P61" s="967">
        <v>79</v>
      </c>
      <c r="Q61" s="967">
        <v>0</v>
      </c>
      <c r="R61" s="967">
        <v>0</v>
      </c>
      <c r="S61" s="967">
        <v>0</v>
      </c>
    </row>
    <row r="62" spans="1:19" ht="13.5" customHeight="1">
      <c r="A62" s="961"/>
      <c r="B62" s="961"/>
      <c r="C62" s="961"/>
      <c r="D62" s="961"/>
      <c r="E62" s="961"/>
      <c r="F62" s="966"/>
      <c r="G62" s="966"/>
      <c r="H62" s="966"/>
      <c r="I62" s="966"/>
      <c r="J62" s="966"/>
      <c r="K62" s="966"/>
      <c r="L62" s="966"/>
      <c r="M62" s="966"/>
      <c r="N62" s="966"/>
      <c r="O62" s="966"/>
      <c r="P62" s="966"/>
      <c r="Q62" s="976"/>
      <c r="R62" s="976"/>
      <c r="S62" s="976"/>
    </row>
    <row r="63" spans="1:19" ht="12.75" customHeight="1">
      <c r="A63" s="961"/>
      <c r="B63" s="961"/>
      <c r="C63" s="979"/>
      <c r="D63" s="980" t="s">
        <v>316</v>
      </c>
      <c r="E63" s="961">
        <v>0</v>
      </c>
      <c r="F63" s="966">
        <v>30520</v>
      </c>
      <c r="G63" s="966">
        <v>4528</v>
      </c>
      <c r="H63" s="966">
        <v>4536</v>
      </c>
      <c r="I63" s="966">
        <v>4643</v>
      </c>
      <c r="J63" s="966">
        <v>4686</v>
      </c>
      <c r="K63" s="966">
        <v>1630</v>
      </c>
      <c r="L63" s="966">
        <v>1606</v>
      </c>
      <c r="M63" s="966">
        <v>1785</v>
      </c>
      <c r="N63" s="966">
        <v>1841</v>
      </c>
      <c r="O63" s="966">
        <v>2196</v>
      </c>
      <c r="P63" s="966">
        <v>769</v>
      </c>
      <c r="Q63" s="981">
        <v>1786</v>
      </c>
      <c r="R63" s="981">
        <v>490</v>
      </c>
      <c r="S63" s="981">
        <v>24</v>
      </c>
    </row>
    <row r="64" spans="1:23" ht="6" customHeight="1">
      <c r="A64" s="982" t="s">
        <v>46</v>
      </c>
      <c r="B64" s="961"/>
      <c r="C64" s="983"/>
      <c r="D64" s="983"/>
      <c r="E64" s="983"/>
      <c r="F64" s="983"/>
      <c r="G64" s="983"/>
      <c r="H64" s="983"/>
      <c r="I64" s="983"/>
      <c r="J64" s="983"/>
      <c r="K64" s="983"/>
      <c r="L64" s="983"/>
      <c r="M64" s="961"/>
      <c r="N64" s="961"/>
      <c r="O64" s="961"/>
      <c r="P64" s="961"/>
      <c r="Q64" s="961"/>
      <c r="R64" s="961"/>
      <c r="S64" s="961"/>
      <c r="T64" s="984"/>
      <c r="U64" s="984"/>
      <c r="V64" s="984"/>
      <c r="W64" s="984"/>
    </row>
    <row r="65" spans="1:19" ht="9.75">
      <c r="A65" s="1198" t="s">
        <v>1057</v>
      </c>
      <c r="B65" s="1199"/>
      <c r="C65" s="1199"/>
      <c r="D65" s="1199"/>
      <c r="E65" s="1199"/>
      <c r="F65" s="1199"/>
      <c r="G65" s="1199"/>
      <c r="H65" s="1199"/>
      <c r="I65" s="1199"/>
      <c r="J65" s="1199"/>
      <c r="K65" s="1199"/>
      <c r="L65" s="1199"/>
      <c r="M65" s="1199"/>
      <c r="N65" s="1199"/>
      <c r="O65" s="1199"/>
      <c r="P65" s="1199"/>
      <c r="Q65" s="1199"/>
      <c r="R65" s="1199"/>
      <c r="S65" s="1199"/>
    </row>
    <row r="66" spans="1:19" ht="9.75">
      <c r="A66" s="1199"/>
      <c r="B66" s="1199"/>
      <c r="C66" s="1199"/>
      <c r="D66" s="1199"/>
      <c r="E66" s="1199"/>
      <c r="F66" s="1199"/>
      <c r="G66" s="1199"/>
      <c r="H66" s="1199"/>
      <c r="I66" s="1199"/>
      <c r="J66" s="1199"/>
      <c r="K66" s="1199"/>
      <c r="L66" s="1199"/>
      <c r="M66" s="1199"/>
      <c r="N66" s="1199"/>
      <c r="O66" s="1199"/>
      <c r="P66" s="1199"/>
      <c r="Q66" s="1199"/>
      <c r="R66" s="1199"/>
      <c r="S66" s="1199"/>
    </row>
    <row r="67" spans="1:19" ht="9.75">
      <c r="A67" s="1199"/>
      <c r="B67" s="1199"/>
      <c r="C67" s="1199"/>
      <c r="D67" s="1199"/>
      <c r="E67" s="1199"/>
      <c r="F67" s="1199"/>
      <c r="G67" s="1199"/>
      <c r="H67" s="1199"/>
      <c r="I67" s="1199"/>
      <c r="J67" s="1199"/>
      <c r="K67" s="1199"/>
      <c r="L67" s="1199"/>
      <c r="M67" s="1199"/>
      <c r="N67" s="1199"/>
      <c r="O67" s="1199"/>
      <c r="P67" s="1199"/>
      <c r="Q67" s="1199"/>
      <c r="R67" s="1199"/>
      <c r="S67" s="1199"/>
    </row>
    <row r="68" spans="1:19" ht="9.75">
      <c r="A68" s="961"/>
      <c r="B68" s="961"/>
      <c r="C68" s="961"/>
      <c r="D68" s="961"/>
      <c r="E68" s="961"/>
      <c r="F68" s="1200"/>
      <c r="G68" s="1200"/>
      <c r="H68" s="1200"/>
      <c r="I68" s="1200"/>
      <c r="J68" s="1200"/>
      <c r="K68" s="1200"/>
      <c r="L68" s="1200"/>
      <c r="M68" s="1200"/>
      <c r="N68" s="1200"/>
      <c r="O68" s="1200"/>
      <c r="P68" s="1200"/>
      <c r="Q68" s="1200"/>
      <c r="R68" s="1200"/>
      <c r="S68" s="1200"/>
    </row>
    <row r="69" spans="1:19" ht="9.75">
      <c r="A69" s="961"/>
      <c r="B69" s="961"/>
      <c r="C69" s="961"/>
      <c r="D69" s="961"/>
      <c r="E69" s="983"/>
      <c r="F69" s="985"/>
      <c r="G69" s="969"/>
      <c r="H69" s="969"/>
      <c r="I69" s="969"/>
      <c r="J69" s="969"/>
      <c r="K69" s="969"/>
      <c r="L69" s="969"/>
      <c r="M69" s="969"/>
      <c r="N69" s="969"/>
      <c r="O69" s="969"/>
      <c r="P69" s="969"/>
      <c r="Q69" s="969"/>
      <c r="R69" s="969"/>
      <c r="S69" s="969"/>
    </row>
    <row r="70" spans="2:4" ht="10.5">
      <c r="B70" s="986"/>
      <c r="C70" s="986"/>
      <c r="D70" s="986"/>
    </row>
  </sheetData>
  <sheetProtection/>
  <mergeCells count="44">
    <mergeCell ref="C60:D60"/>
    <mergeCell ref="A65:S67"/>
    <mergeCell ref="F68:S68"/>
    <mergeCell ref="B49:D49"/>
    <mergeCell ref="C53:D53"/>
    <mergeCell ref="C55:D55"/>
    <mergeCell ref="C56:D56"/>
    <mergeCell ref="B57:D57"/>
    <mergeCell ref="C58:D58"/>
    <mergeCell ref="B41:D41"/>
    <mergeCell ref="B42:D42"/>
    <mergeCell ref="B46:D46"/>
    <mergeCell ref="B47:D47"/>
    <mergeCell ref="B48:D48"/>
    <mergeCell ref="B59:D59"/>
    <mergeCell ref="B22:D22"/>
    <mergeCell ref="B27:D27"/>
    <mergeCell ref="B28:D28"/>
    <mergeCell ref="B29:D29"/>
    <mergeCell ref="B35:D35"/>
    <mergeCell ref="A37:D37"/>
    <mergeCell ref="B16:D16"/>
    <mergeCell ref="J10:J13"/>
    <mergeCell ref="K10:K13"/>
    <mergeCell ref="L10:L13"/>
    <mergeCell ref="M10:M13"/>
    <mergeCell ref="B17:D17"/>
    <mergeCell ref="Q10:Q12"/>
    <mergeCell ref="R10:R12"/>
    <mergeCell ref="S10:S12"/>
    <mergeCell ref="Q13:S13"/>
    <mergeCell ref="H10:H13"/>
    <mergeCell ref="I10:I13"/>
    <mergeCell ref="N10:N13"/>
    <mergeCell ref="O10:O13"/>
    <mergeCell ref="A3:S3"/>
    <mergeCell ref="A5:S5"/>
    <mergeCell ref="A7:D13"/>
    <mergeCell ref="E7:E13"/>
    <mergeCell ref="F7:F13"/>
    <mergeCell ref="G7:P9"/>
    <mergeCell ref="Q7:S9"/>
    <mergeCell ref="G10:G13"/>
    <mergeCell ref="P10:P13"/>
  </mergeCells>
  <printOptions/>
  <pageMargins left="0.5118110236220472" right="0.5118110236220472" top="0.5905511811023623" bottom="0.7874015748031497" header="0.3937007874015748" footer="0"/>
  <pageSetup horizontalDpi="300" verticalDpi="300" orientation="portrait" paperSize="9" scale="96" r:id="rId1"/>
  <headerFooter alignWithMargins="0">
    <oddFooter>&amp;C18</oddFooter>
  </headerFooter>
</worksheet>
</file>

<file path=xl/worksheets/sheet15.xml><?xml version="1.0" encoding="utf-8"?>
<worksheet xmlns="http://schemas.openxmlformats.org/spreadsheetml/2006/main" xmlns:r="http://schemas.openxmlformats.org/officeDocument/2006/relationships">
  <dimension ref="A1:AB69"/>
  <sheetViews>
    <sheetView zoomScaleSheetLayoutView="100" zoomScalePageLayoutView="0" workbookViewId="0" topLeftCell="A1">
      <selection activeCell="M41" sqref="M41"/>
    </sheetView>
  </sheetViews>
  <sheetFormatPr defaultColWidth="11.421875" defaultRowHeight="15"/>
  <cols>
    <col min="1" max="1" width="4.8515625" style="95" customWidth="1"/>
    <col min="2" max="2" width="2.140625" style="95" customWidth="1"/>
    <col min="3" max="3" width="5.140625" style="95" customWidth="1"/>
    <col min="4" max="4" width="20.140625" style="95" customWidth="1"/>
    <col min="5" max="5" width="0.9921875" style="95" customWidth="1"/>
    <col min="6" max="6" width="11.28125" style="95" customWidth="1"/>
    <col min="7" max="7" width="10.28125" style="95" customWidth="1"/>
    <col min="8" max="8" width="6.28125" style="95" customWidth="1"/>
    <col min="9" max="14" width="5.421875" style="95" customWidth="1"/>
    <col min="15" max="15" width="5.421875" style="138" customWidth="1"/>
    <col min="16" max="16" width="0.2890625" style="95" customWidth="1"/>
    <col min="17" max="17" width="2.421875" style="95" customWidth="1"/>
    <col min="18" max="18" width="15.140625" style="95" customWidth="1"/>
    <col min="19" max="19" width="0.85546875" style="95" customWidth="1"/>
    <col min="20" max="27" width="10.00390625" style="95" customWidth="1"/>
    <col min="28" max="16384" width="11.421875" style="95" customWidth="1"/>
  </cols>
  <sheetData>
    <row r="1" spans="1:28" ht="12.75">
      <c r="A1" s="98"/>
      <c r="B1" s="301"/>
      <c r="C1" s="301"/>
      <c r="D1" s="301"/>
      <c r="E1" s="98"/>
      <c r="F1" s="98"/>
      <c r="G1" s="353"/>
      <c r="H1" s="98"/>
      <c r="I1" s="98"/>
      <c r="J1" s="98"/>
      <c r="K1" s="98"/>
      <c r="L1" s="98"/>
      <c r="M1" s="98"/>
      <c r="N1" s="98"/>
      <c r="O1" s="354"/>
      <c r="Q1" s="138"/>
      <c r="R1" s="138"/>
      <c r="S1" s="138"/>
      <c r="T1" s="138"/>
      <c r="U1" s="138"/>
      <c r="V1" s="138"/>
      <c r="W1" s="138"/>
      <c r="X1" s="138"/>
      <c r="Y1" s="138"/>
      <c r="Z1" s="138"/>
      <c r="AA1" s="138"/>
      <c r="AB1" s="138"/>
    </row>
    <row r="2" spans="1:28" ht="13.5" customHeight="1">
      <c r="A2" s="1077" t="s">
        <v>338</v>
      </c>
      <c r="B2" s="1077"/>
      <c r="C2" s="1077"/>
      <c r="D2" s="1077"/>
      <c r="E2" s="1077"/>
      <c r="F2" s="1077"/>
      <c r="G2" s="1077"/>
      <c r="H2" s="1077"/>
      <c r="I2" s="1077"/>
      <c r="J2" s="1077"/>
      <c r="K2" s="1077"/>
      <c r="L2" s="1077"/>
      <c r="M2" s="1077"/>
      <c r="N2" s="1077"/>
      <c r="O2" s="1077"/>
      <c r="P2" s="125"/>
      <c r="Q2" s="355"/>
      <c r="R2" s="355"/>
      <c r="S2" s="138"/>
      <c r="T2" s="138"/>
      <c r="U2" s="138"/>
      <c r="V2" s="138"/>
      <c r="W2" s="138"/>
      <c r="X2" s="138"/>
      <c r="Y2" s="138"/>
      <c r="Z2" s="138"/>
      <c r="AA2" s="138"/>
      <c r="AB2" s="138"/>
    </row>
    <row r="3" spans="1:28" ht="13.5" customHeight="1">
      <c r="A3" s="1211" t="s">
        <v>339</v>
      </c>
      <c r="B3" s="1211"/>
      <c r="C3" s="1211"/>
      <c r="D3" s="1211"/>
      <c r="E3" s="1211"/>
      <c r="F3" s="1211"/>
      <c r="G3" s="1211"/>
      <c r="H3" s="1211"/>
      <c r="I3" s="1211"/>
      <c r="J3" s="1211"/>
      <c r="K3" s="1211"/>
      <c r="L3" s="1211"/>
      <c r="M3" s="1211"/>
      <c r="N3" s="1211"/>
      <c r="O3" s="1211"/>
      <c r="P3" s="125"/>
      <c r="Q3" s="355"/>
      <c r="R3" s="355"/>
      <c r="S3" s="138"/>
      <c r="T3" s="138"/>
      <c r="U3" s="138"/>
      <c r="V3" s="138"/>
      <c r="W3" s="138"/>
      <c r="X3" s="138"/>
      <c r="Y3" s="138"/>
      <c r="Z3" s="138"/>
      <c r="AA3" s="138"/>
      <c r="AB3" s="138"/>
    </row>
    <row r="4" spans="1:28" ht="4.5" customHeight="1">
      <c r="A4" s="98"/>
      <c r="B4" s="98"/>
      <c r="C4" s="98"/>
      <c r="D4" s="98"/>
      <c r="E4" s="98"/>
      <c r="F4" s="98"/>
      <c r="G4" s="98"/>
      <c r="H4" s="98"/>
      <c r="I4" s="98"/>
      <c r="J4" s="98"/>
      <c r="K4" s="98"/>
      <c r="L4" s="98"/>
      <c r="M4" s="98"/>
      <c r="N4" s="98"/>
      <c r="O4" s="119"/>
      <c r="Q4" s="138"/>
      <c r="R4" s="138"/>
      <c r="S4" s="138"/>
      <c r="T4" s="138"/>
      <c r="U4" s="138"/>
      <c r="V4" s="138"/>
      <c r="W4" s="138"/>
      <c r="X4" s="138"/>
      <c r="Y4" s="138"/>
      <c r="Z4" s="138"/>
      <c r="AA4" s="138"/>
      <c r="AB4" s="138"/>
    </row>
    <row r="5" spans="1:28" s="101" customFormat="1" ht="12" customHeight="1">
      <c r="A5" s="1078" t="s">
        <v>340</v>
      </c>
      <c r="B5" s="1078"/>
      <c r="C5" s="1078"/>
      <c r="D5" s="1078"/>
      <c r="E5" s="1212"/>
      <c r="F5" s="1084" t="s">
        <v>341</v>
      </c>
      <c r="G5" s="1085" t="s">
        <v>206</v>
      </c>
      <c r="H5" s="1086"/>
      <c r="I5" s="1086"/>
      <c r="J5" s="1086"/>
      <c r="K5" s="1086"/>
      <c r="L5" s="1086"/>
      <c r="M5" s="1086"/>
      <c r="N5" s="1086"/>
      <c r="O5" s="1086"/>
      <c r="P5" s="126"/>
      <c r="Q5" s="130"/>
      <c r="R5" s="130"/>
      <c r="S5" s="130"/>
      <c r="T5" s="130"/>
      <c r="U5" s="130"/>
      <c r="V5" s="130"/>
      <c r="W5" s="130"/>
      <c r="X5" s="130"/>
      <c r="Y5" s="130"/>
      <c r="Z5" s="130"/>
      <c r="AA5" s="130"/>
      <c r="AB5" s="130"/>
    </row>
    <row r="6" spans="1:28" s="101" customFormat="1" ht="13.5" customHeight="1">
      <c r="A6" s="1213"/>
      <c r="B6" s="1213"/>
      <c r="C6" s="1213"/>
      <c r="D6" s="1213"/>
      <c r="E6" s="1214"/>
      <c r="F6" s="1070"/>
      <c r="G6" s="1084" t="s">
        <v>342</v>
      </c>
      <c r="H6" s="1085" t="s">
        <v>343</v>
      </c>
      <c r="I6" s="1086"/>
      <c r="J6" s="1086"/>
      <c r="K6" s="1086"/>
      <c r="L6" s="1086"/>
      <c r="M6" s="1086"/>
      <c r="N6" s="1086"/>
      <c r="O6" s="1086"/>
      <c r="P6" s="126"/>
      <c r="Q6" s="130"/>
      <c r="R6" s="130"/>
      <c r="S6" s="130"/>
      <c r="T6" s="130"/>
      <c r="U6" s="130"/>
      <c r="V6" s="130"/>
      <c r="W6" s="130"/>
      <c r="X6" s="130"/>
      <c r="Y6" s="130"/>
      <c r="Z6" s="130"/>
      <c r="AA6" s="130"/>
      <c r="AB6" s="130"/>
    </row>
    <row r="7" spans="1:28" s="101" customFormat="1" ht="12.75" customHeight="1">
      <c r="A7" s="1213"/>
      <c r="B7" s="1213"/>
      <c r="C7" s="1213"/>
      <c r="D7" s="1213"/>
      <c r="E7" s="1214"/>
      <c r="F7" s="1070"/>
      <c r="G7" s="1070"/>
      <c r="H7" s="104">
        <v>2</v>
      </c>
      <c r="I7" s="104">
        <v>3</v>
      </c>
      <c r="J7" s="104">
        <v>4</v>
      </c>
      <c r="K7" s="104">
        <v>5</v>
      </c>
      <c r="L7" s="104">
        <v>6</v>
      </c>
      <c r="M7" s="104">
        <v>7</v>
      </c>
      <c r="N7" s="357">
        <v>8</v>
      </c>
      <c r="O7" s="358">
        <v>9</v>
      </c>
      <c r="P7" s="359"/>
      <c r="Q7" s="130"/>
      <c r="R7" s="130"/>
      <c r="S7" s="130"/>
      <c r="T7" s="130"/>
      <c r="U7" s="130"/>
      <c r="V7" s="130"/>
      <c r="W7" s="130"/>
      <c r="X7" s="130"/>
      <c r="Y7" s="130"/>
      <c r="Z7" s="130"/>
      <c r="AA7" s="130"/>
      <c r="AB7" s="130"/>
    </row>
    <row r="8" spans="1:28" s="101" customFormat="1" ht="15" customHeight="1">
      <c r="A8" s="1215"/>
      <c r="B8" s="1215"/>
      <c r="C8" s="1215"/>
      <c r="D8" s="1215"/>
      <c r="E8" s="1216"/>
      <c r="F8" s="1071"/>
      <c r="G8" s="1071"/>
      <c r="H8" s="1085" t="s">
        <v>344</v>
      </c>
      <c r="I8" s="1086"/>
      <c r="J8" s="1086"/>
      <c r="K8" s="1086"/>
      <c r="L8" s="1086"/>
      <c r="M8" s="1086"/>
      <c r="N8" s="1086"/>
      <c r="O8" s="1086"/>
      <c r="P8" s="126"/>
      <c r="Q8" s="130"/>
      <c r="R8" s="130"/>
      <c r="S8" s="130"/>
      <c r="T8" s="130"/>
      <c r="U8" s="130"/>
      <c r="V8" s="130"/>
      <c r="W8" s="130"/>
      <c r="X8" s="130"/>
      <c r="Y8" s="130"/>
      <c r="Z8" s="130"/>
      <c r="AA8" s="130"/>
      <c r="AB8" s="130"/>
    </row>
    <row r="9" spans="1:28" s="101" customFormat="1" ht="7.5" customHeight="1">
      <c r="A9" s="99"/>
      <c r="B9" s="99"/>
      <c r="C9" s="99"/>
      <c r="D9" s="99"/>
      <c r="E9" s="99"/>
      <c r="F9" s="360"/>
      <c r="G9" s="105"/>
      <c r="H9" s="105"/>
      <c r="I9" s="105"/>
      <c r="J9" s="105"/>
      <c r="K9" s="105"/>
      <c r="L9" s="105"/>
      <c r="M9" s="105"/>
      <c r="N9" s="360"/>
      <c r="O9" s="107"/>
      <c r="P9" s="130"/>
      <c r="Q9" s="130"/>
      <c r="R9" s="130"/>
      <c r="S9" s="130"/>
      <c r="T9" s="130"/>
      <c r="U9" s="130"/>
      <c r="V9" s="130"/>
      <c r="W9" s="130"/>
      <c r="X9" s="130"/>
      <c r="Y9" s="130"/>
      <c r="Z9" s="130"/>
      <c r="AA9" s="130"/>
      <c r="AB9" s="130"/>
    </row>
    <row r="10" spans="1:28" s="101" customFormat="1" ht="12.75" customHeight="1">
      <c r="A10" s="1210" t="s">
        <v>57</v>
      </c>
      <c r="B10" s="1210"/>
      <c r="C10" s="1210"/>
      <c r="D10" s="1210"/>
      <c r="E10" s="202" t="s">
        <v>45</v>
      </c>
      <c r="F10" s="361">
        <f>SUM(G10:O10)</f>
        <v>10900</v>
      </c>
      <c r="G10" s="362">
        <v>10290</v>
      </c>
      <c r="H10" s="362">
        <v>374</v>
      </c>
      <c r="I10" s="362">
        <v>135</v>
      </c>
      <c r="J10" s="362">
        <v>91</v>
      </c>
      <c r="K10" s="362">
        <v>10</v>
      </c>
      <c r="L10" s="362">
        <v>0</v>
      </c>
      <c r="M10" s="362">
        <v>0</v>
      </c>
      <c r="N10" s="363">
        <v>0</v>
      </c>
      <c r="O10" s="364">
        <v>0</v>
      </c>
      <c r="P10" s="130"/>
      <c r="Q10" s="130"/>
      <c r="R10" s="130"/>
      <c r="S10" s="130"/>
      <c r="T10" s="130"/>
      <c r="U10" s="130"/>
      <c r="V10" s="130"/>
      <c r="W10" s="130"/>
      <c r="X10" s="130"/>
      <c r="Y10" s="130"/>
      <c r="Z10" s="130"/>
      <c r="AA10" s="130"/>
      <c r="AB10" s="130"/>
    </row>
    <row r="11" spans="1:28" s="101" customFormat="1" ht="12.75" customHeight="1">
      <c r="A11" s="1093" t="s">
        <v>56</v>
      </c>
      <c r="B11" s="1093"/>
      <c r="C11" s="1093"/>
      <c r="D11" s="1093"/>
      <c r="E11" s="202" t="s">
        <v>45</v>
      </c>
      <c r="F11" s="361">
        <f aca="true" t="shared" si="0" ref="F11:F16">SUM(G11:O11)</f>
        <v>3062</v>
      </c>
      <c r="G11" s="362">
        <v>2875</v>
      </c>
      <c r="H11" s="362">
        <v>130</v>
      </c>
      <c r="I11" s="362">
        <v>34</v>
      </c>
      <c r="J11" s="362">
        <v>19</v>
      </c>
      <c r="K11" s="362">
        <v>4</v>
      </c>
      <c r="L11" s="362">
        <v>0</v>
      </c>
      <c r="M11" s="362">
        <v>0</v>
      </c>
      <c r="N11" s="363">
        <v>0</v>
      </c>
      <c r="O11" s="364">
        <v>0</v>
      </c>
      <c r="P11" s="130"/>
      <c r="Q11" s="130"/>
      <c r="R11" s="130"/>
      <c r="S11" s="130"/>
      <c r="T11" s="130"/>
      <c r="U11" s="130"/>
      <c r="V11" s="130"/>
      <c r="W11" s="130"/>
      <c r="X11" s="130"/>
      <c r="Y11" s="130"/>
      <c r="Z11" s="130"/>
      <c r="AA11" s="130"/>
      <c r="AB11" s="130"/>
    </row>
    <row r="12" spans="1:28" s="101" customFormat="1" ht="12.75" customHeight="1">
      <c r="A12" s="1093" t="s">
        <v>55</v>
      </c>
      <c r="B12" s="1093"/>
      <c r="C12" s="1093"/>
      <c r="D12" s="1093"/>
      <c r="E12" s="202" t="s">
        <v>45</v>
      </c>
      <c r="F12" s="361">
        <f t="shared" si="0"/>
        <v>2631</v>
      </c>
      <c r="G12" s="362">
        <v>2310</v>
      </c>
      <c r="H12" s="362">
        <v>242</v>
      </c>
      <c r="I12" s="362">
        <v>48</v>
      </c>
      <c r="J12" s="362">
        <v>24</v>
      </c>
      <c r="K12" s="362">
        <v>6</v>
      </c>
      <c r="L12" s="362">
        <v>0</v>
      </c>
      <c r="M12" s="362">
        <v>0</v>
      </c>
      <c r="N12" s="363">
        <v>0</v>
      </c>
      <c r="O12" s="364">
        <v>1</v>
      </c>
      <c r="P12" s="130"/>
      <c r="Q12" s="130"/>
      <c r="R12" s="130"/>
      <c r="S12" s="130"/>
      <c r="T12" s="130"/>
      <c r="U12" s="130"/>
      <c r="V12" s="130"/>
      <c r="W12" s="130"/>
      <c r="X12" s="130"/>
      <c r="Y12" s="130"/>
      <c r="Z12" s="130"/>
      <c r="AA12" s="130"/>
      <c r="AB12" s="130"/>
    </row>
    <row r="13" spans="1:28" s="101" customFormat="1" ht="12.75" customHeight="1">
      <c r="A13" s="1093" t="s">
        <v>54</v>
      </c>
      <c r="B13" s="1093"/>
      <c r="C13" s="1093"/>
      <c r="D13" s="1093"/>
      <c r="E13" s="202" t="s">
        <v>45</v>
      </c>
      <c r="F13" s="361">
        <f t="shared" si="0"/>
        <v>2428</v>
      </c>
      <c r="G13" s="362">
        <v>2187</v>
      </c>
      <c r="H13" s="362">
        <v>157</v>
      </c>
      <c r="I13" s="362">
        <v>66</v>
      </c>
      <c r="J13" s="362">
        <v>12</v>
      </c>
      <c r="K13" s="362">
        <v>6</v>
      </c>
      <c r="L13" s="362">
        <v>0</v>
      </c>
      <c r="M13" s="362">
        <v>0</v>
      </c>
      <c r="N13" s="363">
        <v>0</v>
      </c>
      <c r="O13" s="364">
        <v>0</v>
      </c>
      <c r="P13" s="130"/>
      <c r="Q13" s="130"/>
      <c r="R13" s="130"/>
      <c r="S13" s="130"/>
      <c r="T13" s="130"/>
      <c r="U13" s="130"/>
      <c r="V13" s="130"/>
      <c r="W13" s="130"/>
      <c r="X13" s="130"/>
      <c r="Y13" s="130"/>
      <c r="Z13" s="130"/>
      <c r="AA13" s="130"/>
      <c r="AB13" s="130"/>
    </row>
    <row r="14" spans="1:28" s="101" customFormat="1" ht="12.75" customHeight="1">
      <c r="A14" s="1093" t="s">
        <v>53</v>
      </c>
      <c r="B14" s="1093"/>
      <c r="C14" s="1093"/>
      <c r="D14" s="1093"/>
      <c r="E14" s="202" t="s">
        <v>45</v>
      </c>
      <c r="F14" s="361">
        <f t="shared" si="0"/>
        <v>4137</v>
      </c>
      <c r="G14" s="362">
        <v>3672</v>
      </c>
      <c r="H14" s="362">
        <v>309</v>
      </c>
      <c r="I14" s="362">
        <v>88</v>
      </c>
      <c r="J14" s="362">
        <v>57</v>
      </c>
      <c r="K14" s="362">
        <v>11</v>
      </c>
      <c r="L14" s="362">
        <v>0</v>
      </c>
      <c r="M14" s="362">
        <v>0</v>
      </c>
      <c r="N14" s="363">
        <v>0</v>
      </c>
      <c r="O14" s="364">
        <v>0</v>
      </c>
      <c r="P14" s="130"/>
      <c r="Q14" s="130"/>
      <c r="R14" s="130"/>
      <c r="S14" s="130"/>
      <c r="T14" s="130"/>
      <c r="U14" s="130"/>
      <c r="V14" s="130"/>
      <c r="W14" s="130"/>
      <c r="X14" s="130"/>
      <c r="Y14" s="130"/>
      <c r="Z14" s="130"/>
      <c r="AA14" s="130"/>
      <c r="AB14" s="130"/>
    </row>
    <row r="15" spans="1:28" s="101" customFormat="1" ht="12.75" customHeight="1">
      <c r="A15" s="1093" t="s">
        <v>52</v>
      </c>
      <c r="B15" s="1093"/>
      <c r="C15" s="1093"/>
      <c r="D15" s="1093"/>
      <c r="E15" s="202" t="s">
        <v>45</v>
      </c>
      <c r="F15" s="361">
        <f t="shared" si="0"/>
        <v>3080</v>
      </c>
      <c r="G15" s="362">
        <v>2772</v>
      </c>
      <c r="H15" s="362">
        <v>205</v>
      </c>
      <c r="I15" s="362">
        <v>66</v>
      </c>
      <c r="J15" s="362">
        <v>35</v>
      </c>
      <c r="K15" s="362">
        <v>2</v>
      </c>
      <c r="L15" s="362">
        <v>0</v>
      </c>
      <c r="M15" s="362">
        <v>0</v>
      </c>
      <c r="N15" s="363">
        <v>0</v>
      </c>
      <c r="O15" s="364">
        <v>0</v>
      </c>
      <c r="P15" s="130"/>
      <c r="Q15" s="130"/>
      <c r="R15" s="130"/>
      <c r="S15" s="130"/>
      <c r="T15" s="130"/>
      <c r="U15" s="130"/>
      <c r="V15" s="130"/>
      <c r="W15" s="130"/>
      <c r="X15" s="130"/>
      <c r="Y15" s="130"/>
      <c r="Z15" s="130"/>
      <c r="AA15" s="130"/>
      <c r="AB15" s="130"/>
    </row>
    <row r="16" spans="1:28" s="101" customFormat="1" ht="12.75" customHeight="1">
      <c r="A16" s="1093" t="s">
        <v>51</v>
      </c>
      <c r="B16" s="1093"/>
      <c r="C16" s="1093"/>
      <c r="D16" s="1093"/>
      <c r="E16" s="202" t="s">
        <v>45</v>
      </c>
      <c r="F16" s="361">
        <f t="shared" si="0"/>
        <v>4720</v>
      </c>
      <c r="G16" s="362">
        <v>4311</v>
      </c>
      <c r="H16" s="362">
        <v>279</v>
      </c>
      <c r="I16" s="362">
        <v>89</v>
      </c>
      <c r="J16" s="362">
        <v>34</v>
      </c>
      <c r="K16" s="362">
        <v>7</v>
      </c>
      <c r="L16" s="362">
        <v>0</v>
      </c>
      <c r="M16" s="362">
        <v>0</v>
      </c>
      <c r="N16" s="363">
        <v>0</v>
      </c>
      <c r="O16" s="364">
        <v>0</v>
      </c>
      <c r="P16" s="130"/>
      <c r="Q16" s="130"/>
      <c r="R16" s="130"/>
      <c r="S16" s="130"/>
      <c r="T16" s="130"/>
      <c r="U16" s="130"/>
      <c r="V16" s="130"/>
      <c r="W16" s="130"/>
      <c r="X16" s="130"/>
      <c r="Y16" s="130"/>
      <c r="Z16" s="130"/>
      <c r="AA16" s="130"/>
      <c r="AB16" s="130"/>
    </row>
    <row r="17" spans="1:28" s="101" customFormat="1" ht="7.5" customHeight="1">
      <c r="A17" s="110"/>
      <c r="B17" s="110"/>
      <c r="C17" s="110"/>
      <c r="D17" s="110"/>
      <c r="E17" s="202" t="s">
        <v>45</v>
      </c>
      <c r="F17" s="361"/>
      <c r="G17" s="365"/>
      <c r="H17" s="365"/>
      <c r="I17" s="365"/>
      <c r="J17" s="365"/>
      <c r="K17" s="365"/>
      <c r="L17" s="365"/>
      <c r="M17" s="365"/>
      <c r="N17" s="361"/>
      <c r="O17" s="366"/>
      <c r="P17" s="130"/>
      <c r="Q17" s="130"/>
      <c r="R17" s="130"/>
      <c r="S17" s="130"/>
      <c r="T17" s="130"/>
      <c r="U17" s="130"/>
      <c r="V17" s="130"/>
      <c r="W17" s="130"/>
      <c r="X17" s="130"/>
      <c r="Y17" s="130"/>
      <c r="Z17" s="130"/>
      <c r="AA17" s="130"/>
      <c r="AB17" s="130"/>
    </row>
    <row r="18" spans="1:28" s="101" customFormat="1" ht="12.75" customHeight="1">
      <c r="A18" s="1205" t="s">
        <v>303</v>
      </c>
      <c r="B18" s="1205"/>
      <c r="C18" s="1205"/>
      <c r="D18" s="1205"/>
      <c r="E18" s="202" t="s">
        <v>45</v>
      </c>
      <c r="F18" s="367">
        <f>IF(SUM(F10:F17)=SUM(F20,F21,F22,F23,F24,F26,F28,F29,F30,F31),SUM(F10:F17),"Fehler")</f>
        <v>30958</v>
      </c>
      <c r="G18" s="367">
        <f>IF(SUM(G10:G17)=SUM(G20,G21,G22,G23,G24,G26,G28,G29,G30,G31),SUM(G10:G17),"Fehler")</f>
        <v>28417</v>
      </c>
      <c r="H18" s="367">
        <f aca="true" t="shared" si="1" ref="H18:O18">IF(SUM(H10:H17)=SUM(H20,H21,H22,H23,H24,H26,H28,H29,H30,H31),SUM(H10:H17),"Fehler")</f>
        <v>1696</v>
      </c>
      <c r="I18" s="367">
        <f t="shared" si="1"/>
        <v>526</v>
      </c>
      <c r="J18" s="367">
        <f t="shared" si="1"/>
        <v>272</v>
      </c>
      <c r="K18" s="367">
        <f t="shared" si="1"/>
        <v>46</v>
      </c>
      <c r="L18" s="367">
        <f t="shared" si="1"/>
        <v>0</v>
      </c>
      <c r="M18" s="367">
        <f t="shared" si="1"/>
        <v>0</v>
      </c>
      <c r="N18" s="367">
        <f t="shared" si="1"/>
        <v>0</v>
      </c>
      <c r="O18" s="368">
        <f t="shared" si="1"/>
        <v>1</v>
      </c>
      <c r="P18" s="114"/>
      <c r="Q18" s="130"/>
      <c r="R18" s="130"/>
      <c r="S18" s="130"/>
      <c r="T18" s="130"/>
      <c r="U18" s="130"/>
      <c r="V18" s="130"/>
      <c r="W18" s="130"/>
      <c r="X18" s="130"/>
      <c r="Y18" s="130"/>
      <c r="Z18" s="130"/>
      <c r="AA18" s="130"/>
      <c r="AB18" s="130"/>
    </row>
    <row r="19" spans="1:28" s="101" customFormat="1" ht="7.5" customHeight="1">
      <c r="A19" s="369"/>
      <c r="B19" s="369"/>
      <c r="C19" s="369"/>
      <c r="D19" s="369"/>
      <c r="E19" s="202" t="s">
        <v>45</v>
      </c>
      <c r="F19" s="361"/>
      <c r="G19" s="365"/>
      <c r="H19" s="365"/>
      <c r="I19" s="365"/>
      <c r="J19" s="365"/>
      <c r="K19" s="365"/>
      <c r="L19" s="365"/>
      <c r="M19" s="365"/>
      <c r="N19" s="361"/>
      <c r="O19" s="366"/>
      <c r="P19" s="130"/>
      <c r="Q19" s="130"/>
      <c r="R19" s="130"/>
      <c r="S19" s="130"/>
      <c r="T19" s="130"/>
      <c r="U19" s="130"/>
      <c r="V19" s="130"/>
      <c r="W19" s="130"/>
      <c r="X19" s="130"/>
      <c r="Y19" s="130"/>
      <c r="Z19" s="130"/>
      <c r="AA19" s="130"/>
      <c r="AB19" s="130"/>
    </row>
    <row r="20" spans="1:28" s="101" customFormat="1" ht="12.75" customHeight="1">
      <c r="A20" s="111" t="s">
        <v>206</v>
      </c>
      <c r="B20" s="1108" t="s">
        <v>328</v>
      </c>
      <c r="C20" s="1108"/>
      <c r="D20" s="1208"/>
      <c r="E20" s="202" t="s">
        <v>45</v>
      </c>
      <c r="F20" s="361">
        <f>SUM(G20:O20)</f>
        <v>26481</v>
      </c>
      <c r="G20" s="362">
        <v>25134</v>
      </c>
      <c r="H20" s="362">
        <v>1056</v>
      </c>
      <c r="I20" s="362">
        <v>129</v>
      </c>
      <c r="J20" s="362">
        <v>161</v>
      </c>
      <c r="K20" s="362">
        <v>1</v>
      </c>
      <c r="L20" s="362">
        <v>0</v>
      </c>
      <c r="M20" s="362">
        <v>0</v>
      </c>
      <c r="N20" s="363">
        <v>0</v>
      </c>
      <c r="O20" s="364">
        <v>0</v>
      </c>
      <c r="P20" s="130"/>
      <c r="Q20" s="130"/>
      <c r="R20" s="130"/>
      <c r="S20" s="130"/>
      <c r="T20" s="130"/>
      <c r="U20" s="130"/>
      <c r="V20" s="130"/>
      <c r="W20" s="130"/>
      <c r="X20" s="130"/>
      <c r="Y20" s="130"/>
      <c r="Z20" s="130"/>
      <c r="AA20" s="130"/>
      <c r="AB20" s="130"/>
    </row>
    <row r="21" spans="1:28" s="101" customFormat="1" ht="12.75" customHeight="1">
      <c r="A21" s="345"/>
      <c r="B21" s="1091" t="s">
        <v>345</v>
      </c>
      <c r="C21" s="1091"/>
      <c r="D21" s="1091"/>
      <c r="E21" s="202" t="s">
        <v>45</v>
      </c>
      <c r="F21" s="361">
        <f>SUM(G21:O21)</f>
        <v>2184</v>
      </c>
      <c r="G21" s="362">
        <v>2120</v>
      </c>
      <c r="H21" s="362">
        <v>52</v>
      </c>
      <c r="I21" s="362">
        <v>9</v>
      </c>
      <c r="J21" s="362">
        <v>3</v>
      </c>
      <c r="K21" s="362">
        <v>0</v>
      </c>
      <c r="L21" s="362">
        <v>0</v>
      </c>
      <c r="M21" s="362">
        <v>0</v>
      </c>
      <c r="N21" s="363">
        <v>0</v>
      </c>
      <c r="O21" s="364">
        <v>0</v>
      </c>
      <c r="P21" s="130"/>
      <c r="Q21" s="130"/>
      <c r="R21" s="130"/>
      <c r="S21" s="130"/>
      <c r="T21" s="130"/>
      <c r="U21" s="130"/>
      <c r="V21" s="130"/>
      <c r="W21" s="130"/>
      <c r="X21" s="130"/>
      <c r="Y21" s="130"/>
      <c r="Z21" s="130"/>
      <c r="AA21" s="130"/>
      <c r="AB21" s="130"/>
    </row>
    <row r="22" spans="1:28" s="101" customFormat="1" ht="12.75" customHeight="1">
      <c r="A22" s="345"/>
      <c r="B22" s="1108" t="s">
        <v>329</v>
      </c>
      <c r="C22" s="1108"/>
      <c r="D22" s="1208"/>
      <c r="E22" s="202"/>
      <c r="F22" s="361">
        <f>SUM(G22:O22)</f>
        <v>89</v>
      </c>
      <c r="G22" s="362">
        <v>47</v>
      </c>
      <c r="H22" s="362">
        <v>24</v>
      </c>
      <c r="I22" s="362">
        <v>18</v>
      </c>
      <c r="J22" s="362">
        <v>0</v>
      </c>
      <c r="K22" s="362">
        <v>0</v>
      </c>
      <c r="L22" s="362">
        <v>0</v>
      </c>
      <c r="M22" s="362">
        <v>0</v>
      </c>
      <c r="N22" s="363">
        <v>0</v>
      </c>
      <c r="O22" s="364">
        <v>0</v>
      </c>
      <c r="P22" s="130"/>
      <c r="Q22" s="130"/>
      <c r="R22" s="130"/>
      <c r="S22" s="130"/>
      <c r="T22" s="130"/>
      <c r="U22" s="130"/>
      <c r="V22" s="130"/>
      <c r="W22" s="130"/>
      <c r="X22" s="130"/>
      <c r="Y22" s="130"/>
      <c r="Z22" s="130"/>
      <c r="AA22" s="130"/>
      <c r="AB22" s="130"/>
    </row>
    <row r="23" spans="1:28" s="101" customFormat="1" ht="12.75" customHeight="1">
      <c r="A23" s="345"/>
      <c r="B23" s="1091" t="s">
        <v>346</v>
      </c>
      <c r="C23" s="1207"/>
      <c r="D23" s="1207"/>
      <c r="E23" s="202"/>
      <c r="F23" s="361">
        <f>SUM(G23:O23)</f>
        <v>701</v>
      </c>
      <c r="G23" s="362">
        <v>690</v>
      </c>
      <c r="H23" s="362">
        <v>9</v>
      </c>
      <c r="I23" s="362">
        <v>2</v>
      </c>
      <c r="J23" s="362">
        <v>0</v>
      </c>
      <c r="K23" s="362">
        <v>0</v>
      </c>
      <c r="L23" s="362">
        <v>0</v>
      </c>
      <c r="M23" s="362">
        <v>0</v>
      </c>
      <c r="N23" s="363">
        <v>0</v>
      </c>
      <c r="O23" s="364">
        <v>0</v>
      </c>
      <c r="P23" s="130"/>
      <c r="Q23" s="130"/>
      <c r="R23" s="130"/>
      <c r="S23" s="130"/>
      <c r="T23" s="130"/>
      <c r="U23" s="130"/>
      <c r="V23" s="130"/>
      <c r="W23" s="130"/>
      <c r="X23" s="130"/>
      <c r="Y23" s="130"/>
      <c r="Z23" s="130"/>
      <c r="AA23" s="130"/>
      <c r="AB23" s="130"/>
    </row>
    <row r="24" spans="1:28" s="101" customFormat="1" ht="12.75" customHeight="1">
      <c r="A24" s="345"/>
      <c r="B24" s="1091" t="s">
        <v>347</v>
      </c>
      <c r="C24" s="1207"/>
      <c r="D24" s="1207"/>
      <c r="E24" s="202"/>
      <c r="F24" s="361">
        <f>SUM(G24:O24)</f>
        <v>21</v>
      </c>
      <c r="G24" s="362">
        <v>20</v>
      </c>
      <c r="H24" s="362">
        <v>1</v>
      </c>
      <c r="I24" s="362">
        <v>0</v>
      </c>
      <c r="J24" s="362">
        <v>0</v>
      </c>
      <c r="K24" s="362">
        <v>0</v>
      </c>
      <c r="L24" s="362">
        <v>0</v>
      </c>
      <c r="M24" s="362">
        <v>0</v>
      </c>
      <c r="N24" s="363">
        <v>0</v>
      </c>
      <c r="O24" s="364">
        <v>0</v>
      </c>
      <c r="P24" s="130"/>
      <c r="Q24" s="130"/>
      <c r="R24" s="130"/>
      <c r="S24" s="130"/>
      <c r="T24" s="130"/>
      <c r="U24" s="130"/>
      <c r="V24" s="130"/>
      <c r="W24" s="130"/>
      <c r="X24" s="130"/>
      <c r="Y24" s="130"/>
      <c r="Z24" s="130"/>
      <c r="AA24" s="130"/>
      <c r="AB24" s="130"/>
    </row>
    <row r="25" spans="1:28" s="101" customFormat="1" ht="12.75" customHeight="1">
      <c r="A25" s="346"/>
      <c r="B25" s="345" t="s">
        <v>348</v>
      </c>
      <c r="C25" s="370"/>
      <c r="D25" s="111"/>
      <c r="E25" s="202"/>
      <c r="F25" s="361"/>
      <c r="G25" s="365"/>
      <c r="H25" s="365"/>
      <c r="I25" s="365"/>
      <c r="J25" s="365"/>
      <c r="K25" s="365"/>
      <c r="L25" s="365"/>
      <c r="M25" s="365"/>
      <c r="N25" s="361"/>
      <c r="O25" s="366"/>
      <c r="P25" s="130"/>
      <c r="Q25" s="130"/>
      <c r="R25" s="130"/>
      <c r="S25" s="130"/>
      <c r="T25" s="130"/>
      <c r="U25" s="130"/>
      <c r="V25" s="130"/>
      <c r="W25" s="130"/>
      <c r="X25" s="130"/>
      <c r="Y25" s="130"/>
      <c r="Z25" s="130"/>
      <c r="AA25" s="130"/>
      <c r="AB25" s="130"/>
    </row>
    <row r="26" spans="1:28" s="101" customFormat="1" ht="12.75" customHeight="1">
      <c r="A26" s="346"/>
      <c r="B26" s="111"/>
      <c r="C26" s="345" t="s">
        <v>349</v>
      </c>
      <c r="D26" s="345"/>
      <c r="E26" s="202"/>
      <c r="F26" s="361">
        <f>SUM(G26:O26)</f>
        <v>33</v>
      </c>
      <c r="G26" s="362">
        <v>33</v>
      </c>
      <c r="H26" s="362">
        <v>0</v>
      </c>
      <c r="I26" s="362">
        <v>0</v>
      </c>
      <c r="J26" s="362">
        <v>0</v>
      </c>
      <c r="K26" s="362">
        <v>0</v>
      </c>
      <c r="L26" s="362">
        <v>0</v>
      </c>
      <c r="M26" s="362">
        <v>0</v>
      </c>
      <c r="N26" s="363">
        <v>0</v>
      </c>
      <c r="O26" s="364">
        <v>0</v>
      </c>
      <c r="P26" s="130"/>
      <c r="Q26" s="130"/>
      <c r="R26" s="130"/>
      <c r="S26" s="130"/>
      <c r="T26" s="130"/>
      <c r="U26" s="130"/>
      <c r="V26" s="130" t="s">
        <v>45</v>
      </c>
      <c r="W26" s="130"/>
      <c r="X26" s="130"/>
      <c r="Y26" s="130"/>
      <c r="Z26" s="130"/>
      <c r="AA26" s="130"/>
      <c r="AB26" s="130"/>
    </row>
    <row r="27" spans="1:28" s="101" customFormat="1" ht="12.75" customHeight="1">
      <c r="A27" s="198"/>
      <c r="B27" s="84" t="s">
        <v>350</v>
      </c>
      <c r="C27" s="84"/>
      <c r="D27" s="198"/>
      <c r="E27" s="202"/>
      <c r="F27" s="361"/>
      <c r="G27" s="365"/>
      <c r="H27" s="365"/>
      <c r="I27" s="365"/>
      <c r="J27" s="365"/>
      <c r="K27" s="365"/>
      <c r="L27" s="365"/>
      <c r="M27" s="365"/>
      <c r="N27" s="361"/>
      <c r="O27" s="366"/>
      <c r="P27" s="130"/>
      <c r="Q27" s="130"/>
      <c r="R27" s="130"/>
      <c r="S27" s="130"/>
      <c r="T27" s="130"/>
      <c r="U27" s="130"/>
      <c r="V27" s="130"/>
      <c r="W27" s="130"/>
      <c r="X27" s="130"/>
      <c r="Y27" s="130"/>
      <c r="Z27" s="130"/>
      <c r="AA27" s="130"/>
      <c r="AB27" s="130"/>
    </row>
    <row r="28" spans="1:28" s="101" customFormat="1" ht="12.75" customHeight="1">
      <c r="A28" s="371"/>
      <c r="B28" s="345"/>
      <c r="C28" s="345" t="s">
        <v>351</v>
      </c>
      <c r="D28" s="345"/>
      <c r="E28" s="202" t="s">
        <v>45</v>
      </c>
      <c r="F28" s="361">
        <f>SUM(G28:O28)</f>
        <v>711</v>
      </c>
      <c r="G28" s="362">
        <v>196</v>
      </c>
      <c r="H28" s="362">
        <v>222</v>
      </c>
      <c r="I28" s="362">
        <v>139</v>
      </c>
      <c r="J28" s="362">
        <v>108</v>
      </c>
      <c r="K28" s="362">
        <v>45</v>
      </c>
      <c r="L28" s="362">
        <v>0</v>
      </c>
      <c r="M28" s="362">
        <v>0</v>
      </c>
      <c r="N28" s="363">
        <v>0</v>
      </c>
      <c r="O28" s="364">
        <v>1</v>
      </c>
      <c r="P28" s="130"/>
      <c r="Q28" s="130"/>
      <c r="R28" s="130"/>
      <c r="S28" s="130"/>
      <c r="T28" s="130"/>
      <c r="U28" s="130"/>
      <c r="V28" s="130"/>
      <c r="W28" s="130"/>
      <c r="X28" s="130"/>
      <c r="Y28" s="130"/>
      <c r="Z28" s="130"/>
      <c r="AA28" s="130"/>
      <c r="AB28" s="130"/>
    </row>
    <row r="29" spans="1:28" s="101" customFormat="1" ht="12.75" customHeight="1">
      <c r="A29" s="371"/>
      <c r="B29" s="1108" t="s">
        <v>352</v>
      </c>
      <c r="C29" s="1108"/>
      <c r="D29" s="1208"/>
      <c r="E29" s="202"/>
      <c r="F29" s="361">
        <f>SUM(G29:O29)</f>
        <v>561</v>
      </c>
      <c r="G29" s="362">
        <v>0</v>
      </c>
      <c r="H29" s="362">
        <v>332</v>
      </c>
      <c r="I29" s="362">
        <v>229</v>
      </c>
      <c r="J29" s="362">
        <v>0</v>
      </c>
      <c r="K29" s="362">
        <v>0</v>
      </c>
      <c r="L29" s="362">
        <v>0</v>
      </c>
      <c r="M29" s="362">
        <v>0</v>
      </c>
      <c r="N29" s="363">
        <v>0</v>
      </c>
      <c r="O29" s="364">
        <v>0</v>
      </c>
      <c r="P29" s="130"/>
      <c r="Q29" s="130"/>
      <c r="R29" s="130"/>
      <c r="S29" s="130"/>
      <c r="T29" s="130"/>
      <c r="U29" s="130"/>
      <c r="V29" s="130"/>
      <c r="W29" s="130"/>
      <c r="X29" s="130"/>
      <c r="Y29" s="130"/>
      <c r="Z29" s="130"/>
      <c r="AA29" s="130"/>
      <c r="AB29" s="130"/>
    </row>
    <row r="30" spans="1:28" s="101" customFormat="1" ht="12.75" customHeight="1">
      <c r="A30" s="371"/>
      <c r="B30" s="1108" t="s">
        <v>353</v>
      </c>
      <c r="C30" s="1108"/>
      <c r="D30" s="1208"/>
      <c r="E30" s="202"/>
      <c r="F30" s="361">
        <f>SUM(G30:O30)</f>
        <v>18</v>
      </c>
      <c r="G30" s="362">
        <v>18</v>
      </c>
      <c r="H30" s="362">
        <v>0</v>
      </c>
      <c r="I30" s="362">
        <v>0</v>
      </c>
      <c r="J30" s="362">
        <v>0</v>
      </c>
      <c r="K30" s="362">
        <v>0</v>
      </c>
      <c r="L30" s="362">
        <v>0</v>
      </c>
      <c r="M30" s="362">
        <v>0</v>
      </c>
      <c r="N30" s="363">
        <v>0</v>
      </c>
      <c r="O30" s="364">
        <v>0</v>
      </c>
      <c r="P30" s="130"/>
      <c r="Q30" s="130"/>
      <c r="R30" s="130"/>
      <c r="S30" s="130"/>
      <c r="T30" s="130"/>
      <c r="U30" s="130"/>
      <c r="V30" s="130"/>
      <c r="W30" s="130"/>
      <c r="X30" s="130"/>
      <c r="Y30" s="130"/>
      <c r="Z30" s="130"/>
      <c r="AA30" s="130"/>
      <c r="AB30" s="130"/>
    </row>
    <row r="31" spans="1:28" s="101" customFormat="1" ht="12.75" customHeight="1">
      <c r="A31" s="371"/>
      <c r="B31" s="1091" t="s">
        <v>354</v>
      </c>
      <c r="C31" s="1091"/>
      <c r="D31" s="1091"/>
      <c r="E31" s="202"/>
      <c r="F31" s="361">
        <f>SUM(G31:O31)</f>
        <v>159</v>
      </c>
      <c r="G31" s="363">
        <v>159</v>
      </c>
      <c r="H31" s="363">
        <v>0</v>
      </c>
      <c r="I31" s="363">
        <v>0</v>
      </c>
      <c r="J31" s="363">
        <v>0</v>
      </c>
      <c r="K31" s="363">
        <v>0</v>
      </c>
      <c r="L31" s="363">
        <v>0</v>
      </c>
      <c r="M31" s="363">
        <v>0</v>
      </c>
      <c r="N31" s="363">
        <v>0</v>
      </c>
      <c r="O31" s="364">
        <v>0</v>
      </c>
      <c r="P31" s="130"/>
      <c r="Q31" s="130"/>
      <c r="R31" s="130"/>
      <c r="S31" s="130"/>
      <c r="T31" s="130"/>
      <c r="U31" s="130"/>
      <c r="V31" s="130"/>
      <c r="W31" s="130"/>
      <c r="X31" s="130"/>
      <c r="Y31" s="130"/>
      <c r="Z31" s="130"/>
      <c r="AA31" s="130"/>
      <c r="AB31" s="130"/>
    </row>
    <row r="32" spans="1:28" s="101" customFormat="1" ht="7.5" customHeight="1">
      <c r="A32" s="311"/>
      <c r="B32" s="311"/>
      <c r="C32" s="311"/>
      <c r="D32" s="311"/>
      <c r="E32" s="202"/>
      <c r="F32" s="361"/>
      <c r="G32" s="372"/>
      <c r="H32" s="372"/>
      <c r="I32" s="372"/>
      <c r="J32" s="372"/>
      <c r="K32" s="372"/>
      <c r="L32" s="372"/>
      <c r="M32" s="372"/>
      <c r="N32" s="361"/>
      <c r="O32" s="366"/>
      <c r="P32" s="130"/>
      <c r="Q32" s="130"/>
      <c r="R32" s="130"/>
      <c r="S32" s="130"/>
      <c r="T32" s="130"/>
      <c r="U32" s="130"/>
      <c r="V32" s="130"/>
      <c r="W32" s="130"/>
      <c r="X32" s="130"/>
      <c r="Y32" s="130"/>
      <c r="Z32" s="130"/>
      <c r="AA32" s="130"/>
      <c r="AB32" s="130"/>
    </row>
    <row r="33" spans="1:28" s="101" customFormat="1" ht="12.75" customHeight="1">
      <c r="A33" s="1209" t="s">
        <v>316</v>
      </c>
      <c r="B33" s="1209"/>
      <c r="C33" s="1209"/>
      <c r="D33" s="1209"/>
      <c r="E33" s="202" t="s">
        <v>45</v>
      </c>
      <c r="F33" s="361">
        <v>30520</v>
      </c>
      <c r="G33" s="365">
        <v>28220</v>
      </c>
      <c r="H33" s="365">
        <v>1599</v>
      </c>
      <c r="I33" s="365">
        <v>432</v>
      </c>
      <c r="J33" s="365">
        <v>240</v>
      </c>
      <c r="K33" s="365">
        <v>29</v>
      </c>
      <c r="L33" s="365">
        <v>0</v>
      </c>
      <c r="M33" s="365">
        <v>0</v>
      </c>
      <c r="N33" s="361">
        <v>0</v>
      </c>
      <c r="O33" s="366">
        <v>0</v>
      </c>
      <c r="P33" s="114"/>
      <c r="Q33" s="130"/>
      <c r="R33" s="130"/>
      <c r="S33" s="130"/>
      <c r="T33" s="130"/>
      <c r="U33" s="130"/>
      <c r="V33" s="130"/>
      <c r="W33" s="130"/>
      <c r="X33" s="130"/>
      <c r="Y33" s="130"/>
      <c r="Z33" s="130"/>
      <c r="AA33" s="130"/>
      <c r="AB33" s="130"/>
    </row>
    <row r="34" spans="1:28" ht="4.5" customHeight="1">
      <c r="A34" s="117" t="s">
        <v>46</v>
      </c>
      <c r="B34" s="98"/>
      <c r="C34" s="98"/>
      <c r="D34" s="119"/>
      <c r="E34" s="119"/>
      <c r="F34" s="119"/>
      <c r="G34" s="119"/>
      <c r="H34" s="119"/>
      <c r="I34" s="119"/>
      <c r="J34" s="119"/>
      <c r="K34" s="119"/>
      <c r="L34" s="119"/>
      <c r="M34" s="119"/>
      <c r="N34" s="98"/>
      <c r="O34" s="119"/>
      <c r="P34" s="120"/>
      <c r="Q34" s="373"/>
      <c r="R34" s="373"/>
      <c r="S34" s="373"/>
      <c r="T34" s="373"/>
      <c r="U34" s="373"/>
      <c r="V34" s="373"/>
      <c r="W34" s="373"/>
      <c r="X34" s="373"/>
      <c r="Y34" s="138"/>
      <c r="Z34" s="138"/>
      <c r="AA34" s="138"/>
      <c r="AB34" s="138"/>
    </row>
    <row r="35" spans="1:28" s="101" customFormat="1" ht="12" customHeight="1">
      <c r="A35" s="1095" t="s">
        <v>355</v>
      </c>
      <c r="B35" s="1095"/>
      <c r="C35" s="1095"/>
      <c r="D35" s="1095"/>
      <c r="E35" s="1095"/>
      <c r="F35" s="1095"/>
      <c r="G35" s="1095"/>
      <c r="H35" s="1095"/>
      <c r="I35" s="1095"/>
      <c r="J35" s="1095"/>
      <c r="K35" s="1095"/>
      <c r="L35" s="1095"/>
      <c r="M35" s="1095"/>
      <c r="N35" s="1095"/>
      <c r="O35" s="1095"/>
      <c r="P35" s="130"/>
      <c r="Q35" s="130"/>
      <c r="R35" s="130"/>
      <c r="S35" s="130"/>
      <c r="T35" s="130"/>
      <c r="U35" s="130"/>
      <c r="V35" s="130"/>
      <c r="W35" s="130"/>
      <c r="X35" s="130"/>
      <c r="Y35" s="130"/>
      <c r="Z35" s="130"/>
      <c r="AA35" s="130"/>
      <c r="AB35" s="130"/>
    </row>
    <row r="36" spans="1:28" s="101" customFormat="1" ht="12" customHeight="1">
      <c r="A36" s="1095"/>
      <c r="B36" s="1095"/>
      <c r="C36" s="1095"/>
      <c r="D36" s="1095"/>
      <c r="E36" s="1095"/>
      <c r="F36" s="1095"/>
      <c r="G36" s="1095"/>
      <c r="H36" s="1095"/>
      <c r="I36" s="1095"/>
      <c r="J36" s="1095"/>
      <c r="K36" s="1095"/>
      <c r="L36" s="1095"/>
      <c r="M36" s="1095"/>
      <c r="N36" s="1095"/>
      <c r="O36" s="1095"/>
      <c r="P36" s="130"/>
      <c r="Q36" s="130"/>
      <c r="R36" s="130"/>
      <c r="S36" s="130"/>
      <c r="T36" s="130"/>
      <c r="U36" s="130"/>
      <c r="V36" s="130"/>
      <c r="W36" s="130"/>
      <c r="X36" s="130"/>
      <c r="Y36" s="130"/>
      <c r="Z36" s="130"/>
      <c r="AA36" s="130"/>
      <c r="AB36" s="130"/>
    </row>
    <row r="37" spans="1:28" s="101" customFormat="1" ht="11.25" customHeight="1">
      <c r="A37" s="1075"/>
      <c r="B37" s="1075"/>
      <c r="C37" s="1075"/>
      <c r="D37" s="1075"/>
      <c r="E37" s="1075"/>
      <c r="F37" s="1075"/>
      <c r="G37" s="1075"/>
      <c r="H37" s="1075"/>
      <c r="I37" s="1075"/>
      <c r="J37" s="1075"/>
      <c r="K37" s="1075"/>
      <c r="L37" s="1075"/>
      <c r="M37" s="1075"/>
      <c r="N37" s="1075"/>
      <c r="O37" s="1075"/>
      <c r="P37" s="130"/>
      <c r="Q37" s="130"/>
      <c r="R37" s="130"/>
      <c r="S37" s="130"/>
      <c r="T37" s="130"/>
      <c r="U37" s="130"/>
      <c r="V37" s="130"/>
      <c r="W37" s="130"/>
      <c r="X37" s="130"/>
      <c r="Y37" s="130"/>
      <c r="Z37" s="130"/>
      <c r="AA37" s="130"/>
      <c r="AB37" s="130"/>
    </row>
    <row r="38" spans="6:27" ht="14.25" customHeight="1">
      <c r="F38" s="138"/>
      <c r="G38" s="138"/>
      <c r="H38" s="138"/>
      <c r="I38" s="138"/>
      <c r="J38" s="138"/>
      <c r="K38" s="138"/>
      <c r="L38" s="138"/>
      <c r="M38" s="138"/>
      <c r="N38" s="138"/>
      <c r="P38" s="138"/>
      <c r="Q38" s="1077" t="s">
        <v>356</v>
      </c>
      <c r="R38" s="1077"/>
      <c r="S38" s="1077"/>
      <c r="T38" s="1077"/>
      <c r="U38" s="1077"/>
      <c r="V38" s="1077"/>
      <c r="W38" s="1077"/>
      <c r="X38" s="1077"/>
      <c r="Y38" s="1077"/>
      <c r="Z38" s="1077"/>
      <c r="AA38" s="1077"/>
    </row>
    <row r="39" spans="6:27" s="101" customFormat="1" ht="7.5" customHeight="1">
      <c r="F39" s="130"/>
      <c r="G39" s="130"/>
      <c r="H39" s="130"/>
      <c r="I39" s="130"/>
      <c r="J39" s="130"/>
      <c r="K39" s="130"/>
      <c r="L39" s="130"/>
      <c r="M39" s="130"/>
      <c r="N39" s="130"/>
      <c r="O39" s="130"/>
      <c r="P39" s="130"/>
      <c r="Q39" s="100"/>
      <c r="R39" s="100"/>
      <c r="S39" s="100"/>
      <c r="T39" s="100"/>
      <c r="U39" s="100"/>
      <c r="V39" s="100"/>
      <c r="W39" s="100"/>
      <c r="X39" s="100"/>
      <c r="Y39" s="100"/>
      <c r="Z39" s="100"/>
      <c r="AA39" s="100"/>
    </row>
    <row r="40" spans="6:27" s="101" customFormat="1" ht="13.5" customHeight="1">
      <c r="F40" s="130"/>
      <c r="G40" s="130"/>
      <c r="H40" s="130"/>
      <c r="I40" s="130"/>
      <c r="J40" s="130"/>
      <c r="K40" s="130"/>
      <c r="L40" s="130"/>
      <c r="M40" s="130"/>
      <c r="N40" s="130"/>
      <c r="O40" s="130"/>
      <c r="P40" s="130"/>
      <c r="Q40" s="1078" t="s">
        <v>357</v>
      </c>
      <c r="R40" s="1078"/>
      <c r="S40" s="1081"/>
      <c r="T40" s="1085" t="s">
        <v>358</v>
      </c>
      <c r="U40" s="1086"/>
      <c r="V40" s="1086"/>
      <c r="W40" s="1086"/>
      <c r="X40" s="1086"/>
      <c r="Y40" s="1086"/>
      <c r="Z40" s="1086"/>
      <c r="AA40" s="1086"/>
    </row>
    <row r="41" spans="15:27" s="101" customFormat="1" ht="13.5" customHeight="1">
      <c r="O41" s="130"/>
      <c r="Q41" s="1098"/>
      <c r="R41" s="1098"/>
      <c r="S41" s="1082"/>
      <c r="T41" s="1085" t="s">
        <v>359</v>
      </c>
      <c r="U41" s="1154"/>
      <c r="V41" s="1069" t="s">
        <v>9</v>
      </c>
      <c r="W41" s="1084" t="s">
        <v>360</v>
      </c>
      <c r="X41" s="1084" t="s">
        <v>361</v>
      </c>
      <c r="Y41" s="374" t="s">
        <v>362</v>
      </c>
      <c r="Z41" s="375"/>
      <c r="AA41" s="375"/>
    </row>
    <row r="42" spans="15:28" s="101" customFormat="1" ht="13.5" customHeight="1">
      <c r="O42" s="130"/>
      <c r="Q42" s="1098"/>
      <c r="R42" s="1098"/>
      <c r="S42" s="1082"/>
      <c r="T42" s="1070" t="s">
        <v>143</v>
      </c>
      <c r="U42" s="1070" t="s">
        <v>144</v>
      </c>
      <c r="V42" s="1070"/>
      <c r="W42" s="1089"/>
      <c r="X42" s="1089"/>
      <c r="Y42" s="1070" t="s">
        <v>363</v>
      </c>
      <c r="Z42" s="1153" t="s">
        <v>364</v>
      </c>
      <c r="AA42" s="1073" t="s">
        <v>365</v>
      </c>
      <c r="AB42" s="130"/>
    </row>
    <row r="43" spans="15:28" s="101" customFormat="1" ht="13.5" customHeight="1">
      <c r="O43" s="130"/>
      <c r="Q43" s="1098"/>
      <c r="R43" s="1098"/>
      <c r="S43" s="1082"/>
      <c r="T43" s="1071"/>
      <c r="U43" s="1071"/>
      <c r="V43" s="1070"/>
      <c r="W43" s="1089"/>
      <c r="X43" s="1089"/>
      <c r="Y43" s="1071"/>
      <c r="Z43" s="1130"/>
      <c r="AA43" s="1074"/>
      <c r="AB43" s="130"/>
    </row>
    <row r="44" spans="15:27" s="101" customFormat="1" ht="13.5" customHeight="1">
      <c r="O44" s="130"/>
      <c r="Q44" s="1098"/>
      <c r="R44" s="1098"/>
      <c r="S44" s="1082"/>
      <c r="T44" s="1072" t="s">
        <v>366</v>
      </c>
      <c r="U44" s="1081"/>
      <c r="V44" s="1070"/>
      <c r="W44" s="1089"/>
      <c r="X44" s="1089"/>
      <c r="Y44" s="1072" t="s">
        <v>367</v>
      </c>
      <c r="Z44" s="1078"/>
      <c r="AA44" s="1078"/>
    </row>
    <row r="45" spans="15:27" s="101" customFormat="1" ht="13.5" customHeight="1">
      <c r="O45" s="130"/>
      <c r="Q45" s="1080"/>
      <c r="R45" s="1080"/>
      <c r="S45" s="1083"/>
      <c r="T45" s="1130"/>
      <c r="U45" s="1083"/>
      <c r="V45" s="1071"/>
      <c r="W45" s="1090"/>
      <c r="X45" s="1090"/>
      <c r="Y45" s="1074"/>
      <c r="Z45" s="1080"/>
      <c r="AA45" s="1080"/>
    </row>
    <row r="46" spans="15:27" s="101" customFormat="1" ht="7.5" customHeight="1">
      <c r="O46" s="130"/>
      <c r="Q46" s="99"/>
      <c r="R46" s="99"/>
      <c r="S46" s="99"/>
      <c r="T46" s="105"/>
      <c r="U46" s="105"/>
      <c r="V46" s="105"/>
      <c r="W46" s="105"/>
      <c r="X46" s="105"/>
      <c r="Y46" s="105"/>
      <c r="Z46" s="105"/>
      <c r="AA46" s="105"/>
    </row>
    <row r="47" spans="15:27" s="101" customFormat="1" ht="12" customHeight="1">
      <c r="O47" s="130"/>
      <c r="Q47" s="1203" t="s">
        <v>368</v>
      </c>
      <c r="R47" s="1206"/>
      <c r="S47" s="100"/>
      <c r="T47" s="376">
        <v>4479</v>
      </c>
      <c r="U47" s="376">
        <v>109</v>
      </c>
      <c r="V47" s="377">
        <f>IF(SUM(T47:U47)=SUM(W47:X47),SUM(T47:U47),"Fehler")</f>
        <v>4588</v>
      </c>
      <c r="W47" s="376">
        <v>616</v>
      </c>
      <c r="X47" s="377">
        <f>SUM(Y47:AA47)</f>
        <v>3972</v>
      </c>
      <c r="Y47" s="376">
        <v>1396</v>
      </c>
      <c r="Z47" s="376">
        <v>1284</v>
      </c>
      <c r="AA47" s="376">
        <v>1292</v>
      </c>
    </row>
    <row r="48" spans="15:27" s="101" customFormat="1" ht="12" customHeight="1">
      <c r="O48" s="130"/>
      <c r="Q48" s="1203" t="s">
        <v>369</v>
      </c>
      <c r="R48" s="1204"/>
      <c r="S48" s="100"/>
      <c r="T48" s="376">
        <v>4381</v>
      </c>
      <c r="U48" s="376">
        <v>108</v>
      </c>
      <c r="V48" s="377">
        <f aca="true" t="shared" si="2" ref="V48:V56">IF(SUM(T48:U48)=SUM(W48:X48),SUM(T48:U48),"Fehler")</f>
        <v>4489</v>
      </c>
      <c r="W48" s="376">
        <v>609</v>
      </c>
      <c r="X48" s="377">
        <f aca="true" t="shared" si="3" ref="X48:X56">SUM(Y48:AA48)</f>
        <v>3880</v>
      </c>
      <c r="Y48" s="376">
        <v>1460</v>
      </c>
      <c r="Z48" s="378">
        <v>1194</v>
      </c>
      <c r="AA48" s="376">
        <v>1226</v>
      </c>
    </row>
    <row r="49" spans="15:28" s="101" customFormat="1" ht="12" customHeight="1">
      <c r="O49" s="130"/>
      <c r="Q49" s="1203" t="s">
        <v>370</v>
      </c>
      <c r="R49" s="1204"/>
      <c r="S49" s="100"/>
      <c r="T49" s="376">
        <v>4699</v>
      </c>
      <c r="U49" s="376">
        <v>111</v>
      </c>
      <c r="V49" s="377">
        <f t="shared" si="2"/>
        <v>4810</v>
      </c>
      <c r="W49" s="376">
        <v>652</v>
      </c>
      <c r="X49" s="377">
        <f t="shared" si="3"/>
        <v>4158</v>
      </c>
      <c r="Y49" s="376">
        <v>1488</v>
      </c>
      <c r="Z49" s="376">
        <v>1317</v>
      </c>
      <c r="AA49" s="376">
        <v>1353</v>
      </c>
      <c r="AB49" s="130"/>
    </row>
    <row r="50" spans="15:27" s="101" customFormat="1" ht="12" customHeight="1">
      <c r="O50" s="130"/>
      <c r="Q50" s="1203" t="s">
        <v>371</v>
      </c>
      <c r="R50" s="1204"/>
      <c r="S50" s="100"/>
      <c r="T50" s="376">
        <v>4593</v>
      </c>
      <c r="U50" s="376">
        <v>131</v>
      </c>
      <c r="V50" s="377">
        <f t="shared" si="2"/>
        <v>4724</v>
      </c>
      <c r="W50" s="376">
        <v>701</v>
      </c>
      <c r="X50" s="377">
        <f t="shared" si="3"/>
        <v>4023</v>
      </c>
      <c r="Y50" s="376">
        <v>1542</v>
      </c>
      <c r="Z50" s="376">
        <v>1338</v>
      </c>
      <c r="AA50" s="376">
        <v>1143</v>
      </c>
    </row>
    <row r="51" spans="15:27" s="101" customFormat="1" ht="12" customHeight="1">
      <c r="O51" s="130"/>
      <c r="Q51" s="1203" t="s">
        <v>372</v>
      </c>
      <c r="R51" s="1204"/>
      <c r="S51" s="100"/>
      <c r="T51" s="376">
        <v>1569</v>
      </c>
      <c r="U51" s="376">
        <v>75</v>
      </c>
      <c r="V51" s="377">
        <f t="shared" si="2"/>
        <v>1644</v>
      </c>
      <c r="W51" s="376">
        <v>375</v>
      </c>
      <c r="X51" s="377">
        <f t="shared" si="3"/>
        <v>1269</v>
      </c>
      <c r="Y51" s="376">
        <v>638</v>
      </c>
      <c r="Z51" s="376">
        <v>426</v>
      </c>
      <c r="AA51" s="376">
        <v>205</v>
      </c>
    </row>
    <row r="52" spans="15:27" s="101" customFormat="1" ht="12" customHeight="1">
      <c r="O52" s="130"/>
      <c r="Q52" s="1203" t="s">
        <v>373</v>
      </c>
      <c r="R52" s="1204"/>
      <c r="S52" s="100"/>
      <c r="T52" s="376">
        <v>1544</v>
      </c>
      <c r="U52" s="376">
        <v>66</v>
      </c>
      <c r="V52" s="377">
        <f t="shared" si="2"/>
        <v>1610</v>
      </c>
      <c r="W52" s="376">
        <v>370</v>
      </c>
      <c r="X52" s="377">
        <f t="shared" si="3"/>
        <v>1240</v>
      </c>
      <c r="Y52" s="376">
        <v>698</v>
      </c>
      <c r="Z52" s="376">
        <v>363</v>
      </c>
      <c r="AA52" s="376">
        <v>179</v>
      </c>
    </row>
    <row r="53" spans="15:27" s="101" customFormat="1" ht="12" customHeight="1">
      <c r="O53" s="130"/>
      <c r="Q53" s="1203" t="s">
        <v>374</v>
      </c>
      <c r="R53" s="1204"/>
      <c r="S53" s="100"/>
      <c r="T53" s="376">
        <v>1692</v>
      </c>
      <c r="U53" s="376">
        <v>65</v>
      </c>
      <c r="V53" s="377">
        <f t="shared" si="2"/>
        <v>1757</v>
      </c>
      <c r="W53" s="376">
        <v>342</v>
      </c>
      <c r="X53" s="377">
        <f t="shared" si="3"/>
        <v>1415</v>
      </c>
      <c r="Y53" s="376">
        <v>540</v>
      </c>
      <c r="Z53" s="376">
        <v>510</v>
      </c>
      <c r="AA53" s="376">
        <v>365</v>
      </c>
    </row>
    <row r="54" spans="15:27" s="101" customFormat="1" ht="12" customHeight="1">
      <c r="O54" s="130"/>
      <c r="Q54" s="1203" t="s">
        <v>375</v>
      </c>
      <c r="R54" s="1204"/>
      <c r="S54" s="100"/>
      <c r="T54" s="376">
        <v>1754</v>
      </c>
      <c r="U54" s="376">
        <v>67</v>
      </c>
      <c r="V54" s="377">
        <f t="shared" si="2"/>
        <v>1821</v>
      </c>
      <c r="W54" s="376">
        <v>320</v>
      </c>
      <c r="X54" s="377">
        <f t="shared" si="3"/>
        <v>1501</v>
      </c>
      <c r="Y54" s="376">
        <v>540</v>
      </c>
      <c r="Z54" s="376">
        <v>507</v>
      </c>
      <c r="AA54" s="376">
        <v>454</v>
      </c>
    </row>
    <row r="55" spans="15:27" s="101" customFormat="1" ht="12" customHeight="1">
      <c r="O55" s="130"/>
      <c r="Q55" s="1203" t="s">
        <v>376</v>
      </c>
      <c r="R55" s="1204"/>
      <c r="S55" s="100"/>
      <c r="T55" s="376">
        <v>2112</v>
      </c>
      <c r="U55" s="376">
        <v>91</v>
      </c>
      <c r="V55" s="377">
        <f t="shared" si="2"/>
        <v>2203</v>
      </c>
      <c r="W55" s="376">
        <v>369</v>
      </c>
      <c r="X55" s="377">
        <f t="shared" si="3"/>
        <v>1834</v>
      </c>
      <c r="Y55" s="376">
        <v>448</v>
      </c>
      <c r="Z55" s="376">
        <v>504</v>
      </c>
      <c r="AA55" s="376">
        <v>882</v>
      </c>
    </row>
    <row r="56" spans="15:27" s="101" customFormat="1" ht="12" customHeight="1">
      <c r="O56" s="130"/>
      <c r="Q56" s="1203" t="s">
        <v>377</v>
      </c>
      <c r="R56" s="1204"/>
      <c r="S56" s="100"/>
      <c r="T56" s="376">
        <v>729</v>
      </c>
      <c r="U56" s="376">
        <v>42</v>
      </c>
      <c r="V56" s="377">
        <f t="shared" si="2"/>
        <v>771</v>
      </c>
      <c r="W56" s="376">
        <v>224</v>
      </c>
      <c r="X56" s="377">
        <f t="shared" si="3"/>
        <v>547</v>
      </c>
      <c r="Y56" s="376">
        <v>406</v>
      </c>
      <c r="Z56" s="376">
        <v>129</v>
      </c>
      <c r="AA56" s="376">
        <v>12</v>
      </c>
    </row>
    <row r="57" spans="15:27" s="101" customFormat="1" ht="7.5" customHeight="1">
      <c r="O57" s="130"/>
      <c r="Q57" s="379"/>
      <c r="R57" s="379"/>
      <c r="S57" s="100"/>
      <c r="T57" s="377"/>
      <c r="U57" s="377"/>
      <c r="V57" s="377"/>
      <c r="W57" s="377"/>
      <c r="X57" s="377"/>
      <c r="Y57" s="377"/>
      <c r="Z57" s="377"/>
      <c r="AA57" s="377"/>
    </row>
    <row r="58" spans="15:27" s="101" customFormat="1" ht="12" customHeight="1">
      <c r="O58" s="130"/>
      <c r="Q58" s="1205" t="s">
        <v>222</v>
      </c>
      <c r="R58" s="1205"/>
      <c r="S58" s="100"/>
      <c r="T58" s="380">
        <f>IF(SUM(T47:T56)=SUM(T61:T63),SUM(T47:T56),"Fehler")</f>
        <v>27552</v>
      </c>
      <c r="U58" s="380">
        <f aca="true" t="shared" si="4" ref="U58:AA58">IF(SUM(U47:U56)=SUM(U61:U63),SUM(U47:U56),"Fehler")</f>
        <v>865</v>
      </c>
      <c r="V58" s="380">
        <f t="shared" si="4"/>
        <v>28417</v>
      </c>
      <c r="W58" s="380">
        <f t="shared" si="4"/>
        <v>4578</v>
      </c>
      <c r="X58" s="380">
        <f t="shared" si="4"/>
        <v>23839</v>
      </c>
      <c r="Y58" s="380">
        <f t="shared" si="4"/>
        <v>9156</v>
      </c>
      <c r="Z58" s="380">
        <f t="shared" si="4"/>
        <v>7572</v>
      </c>
      <c r="AA58" s="380">
        <f t="shared" si="4"/>
        <v>7111</v>
      </c>
    </row>
    <row r="59" spans="15:27" s="101" customFormat="1" ht="7.5" customHeight="1">
      <c r="O59" s="130"/>
      <c r="Q59" s="381"/>
      <c r="R59" s="381"/>
      <c r="S59" s="100"/>
      <c r="T59" s="377"/>
      <c r="U59" s="377"/>
      <c r="V59" s="377"/>
      <c r="W59" s="377"/>
      <c r="X59" s="377"/>
      <c r="Y59" s="377"/>
      <c r="Z59" s="377"/>
      <c r="AA59" s="377"/>
    </row>
    <row r="60" spans="15:27" s="101" customFormat="1" ht="12" customHeight="1">
      <c r="O60" s="130"/>
      <c r="Q60" s="84" t="s">
        <v>206</v>
      </c>
      <c r="R60" s="292"/>
      <c r="S60" s="100"/>
      <c r="T60" s="377"/>
      <c r="U60" s="377"/>
      <c r="V60" s="377"/>
      <c r="W60" s="377"/>
      <c r="X60" s="377"/>
      <c r="Y60" s="377"/>
      <c r="Z60" s="377"/>
      <c r="AA60" s="377"/>
    </row>
    <row r="61" spans="15:27" s="101" customFormat="1" ht="12" customHeight="1">
      <c r="O61" s="130"/>
      <c r="Q61" s="292"/>
      <c r="R61" s="156" t="s">
        <v>378</v>
      </c>
      <c r="S61" s="100"/>
      <c r="T61" s="376">
        <v>28</v>
      </c>
      <c r="U61" s="376">
        <v>11</v>
      </c>
      <c r="V61" s="377">
        <f>IF(SUM(T61:U61)=SUM(W61:X61),SUM(T61:U61),"Fehler")</f>
        <v>39</v>
      </c>
      <c r="W61" s="376">
        <v>7</v>
      </c>
      <c r="X61" s="377">
        <f>SUM(Y61:AA61)</f>
        <v>32</v>
      </c>
      <c r="Y61" s="376">
        <v>12</v>
      </c>
      <c r="Z61" s="376">
        <v>9</v>
      </c>
      <c r="AA61" s="376">
        <v>11</v>
      </c>
    </row>
    <row r="62" spans="15:27" s="101" customFormat="1" ht="12" customHeight="1">
      <c r="O62" s="130"/>
      <c r="Q62" s="292"/>
      <c r="R62" s="156" t="s">
        <v>379</v>
      </c>
      <c r="S62" s="100"/>
      <c r="T62" s="376">
        <v>2</v>
      </c>
      <c r="U62" s="376">
        <v>16</v>
      </c>
      <c r="V62" s="377">
        <f>IF(SUM(T62:U62)=SUM(W62:X62),SUM(T62:U62),"Fehler")</f>
        <v>18</v>
      </c>
      <c r="W62" s="376">
        <v>0</v>
      </c>
      <c r="X62" s="377">
        <f>SUM(Y62:AA62)</f>
        <v>18</v>
      </c>
      <c r="Y62" s="376">
        <v>16</v>
      </c>
      <c r="Z62" s="376">
        <v>0</v>
      </c>
      <c r="AA62" s="376">
        <v>2</v>
      </c>
    </row>
    <row r="63" spans="15:27" s="101" customFormat="1" ht="12" customHeight="1">
      <c r="O63" s="130"/>
      <c r="Q63" s="292"/>
      <c r="R63" s="156" t="s">
        <v>380</v>
      </c>
      <c r="S63" s="100"/>
      <c r="T63" s="376">
        <v>27522</v>
      </c>
      <c r="U63" s="376">
        <v>838</v>
      </c>
      <c r="V63" s="377">
        <f>IF(SUM(T63:U63)=SUM(W63:X63),SUM(T63:U63),"Fehler")</f>
        <v>28360</v>
      </c>
      <c r="W63" s="376">
        <v>4571</v>
      </c>
      <c r="X63" s="377">
        <f>SUM(Y63:AA63)</f>
        <v>23789</v>
      </c>
      <c r="Y63" s="376">
        <v>9128</v>
      </c>
      <c r="Z63" s="376">
        <v>7563</v>
      </c>
      <c r="AA63" s="376">
        <v>7098</v>
      </c>
    </row>
    <row r="64" spans="15:27" s="101" customFormat="1" ht="7.5" customHeight="1">
      <c r="O64" s="130"/>
      <c r="Q64" s="292"/>
      <c r="R64" s="292"/>
      <c r="S64" s="100"/>
      <c r="T64" s="377"/>
      <c r="U64" s="377"/>
      <c r="V64" s="377"/>
      <c r="W64" s="377"/>
      <c r="X64" s="377"/>
      <c r="Y64" s="377"/>
      <c r="Z64" s="377"/>
      <c r="AA64" s="377"/>
    </row>
    <row r="65" spans="15:27" s="101" customFormat="1" ht="12" customHeight="1">
      <c r="O65" s="130"/>
      <c r="Q65" s="84" t="s">
        <v>381</v>
      </c>
      <c r="R65" s="292"/>
      <c r="S65" s="100"/>
      <c r="T65" s="377"/>
      <c r="U65" s="377"/>
      <c r="V65" s="377"/>
      <c r="W65" s="377"/>
      <c r="X65" s="377"/>
      <c r="Y65" s="377"/>
      <c r="Z65" s="377"/>
      <c r="AA65" s="377"/>
    </row>
    <row r="66" spans="15:27" s="101" customFormat="1" ht="12" customHeight="1">
      <c r="O66" s="130"/>
      <c r="Q66" s="292"/>
      <c r="R66" s="156" t="s">
        <v>2</v>
      </c>
      <c r="S66" s="100"/>
      <c r="T66" s="376">
        <v>0</v>
      </c>
      <c r="U66" s="376">
        <v>865</v>
      </c>
      <c r="V66" s="377">
        <f>IF(SUM(T66:U66)=SUM(W66:X66),SUM(T66:U66),"Fehler")</f>
        <v>865</v>
      </c>
      <c r="W66" s="376">
        <v>303</v>
      </c>
      <c r="X66" s="377">
        <f>SUM(Y66:AA66)</f>
        <v>562</v>
      </c>
      <c r="Y66" s="376">
        <v>276</v>
      </c>
      <c r="Z66" s="376">
        <v>159</v>
      </c>
      <c r="AA66" s="376">
        <v>127</v>
      </c>
    </row>
    <row r="67" spans="15:27" s="101" customFormat="1" ht="7.5" customHeight="1">
      <c r="O67" s="130"/>
      <c r="Q67" s="100"/>
      <c r="R67" s="100"/>
      <c r="S67" s="100"/>
      <c r="T67" s="377"/>
      <c r="U67" s="377"/>
      <c r="V67" s="377"/>
      <c r="W67" s="377"/>
      <c r="X67" s="377"/>
      <c r="Y67" s="377"/>
      <c r="Z67" s="377"/>
      <c r="AA67" s="377"/>
    </row>
    <row r="68" spans="15:27" s="101" customFormat="1" ht="12" customHeight="1">
      <c r="O68" s="130"/>
      <c r="Q68" s="107"/>
      <c r="R68" s="382" t="s">
        <v>292</v>
      </c>
      <c r="S68" s="100"/>
      <c r="T68" s="377">
        <v>27363</v>
      </c>
      <c r="U68" s="377">
        <v>857</v>
      </c>
      <c r="V68" s="377">
        <v>28220</v>
      </c>
      <c r="W68" s="377">
        <v>4708</v>
      </c>
      <c r="X68" s="377">
        <v>23512</v>
      </c>
      <c r="Y68" s="377">
        <v>9298</v>
      </c>
      <c r="Z68" s="377">
        <v>7461</v>
      </c>
      <c r="AA68" s="377">
        <v>6753</v>
      </c>
    </row>
    <row r="69" spans="1:18" ht="12.75">
      <c r="A69" s="383"/>
      <c r="Q69" s="384"/>
      <c r="R69" s="138"/>
    </row>
    <row r="70" ht="6.75" customHeight="1"/>
    <row r="71" ht="15.75" customHeight="1"/>
  </sheetData>
  <sheetProtection/>
  <mergeCells count="52">
    <mergeCell ref="A2:O2"/>
    <mergeCell ref="A3:O3"/>
    <mergeCell ref="A5:E8"/>
    <mergeCell ref="F5:F8"/>
    <mergeCell ref="G5:O5"/>
    <mergeCell ref="G6:G8"/>
    <mergeCell ref="H6:O6"/>
    <mergeCell ref="H8:O8"/>
    <mergeCell ref="A10:D10"/>
    <mergeCell ref="A11:D11"/>
    <mergeCell ref="A12:D12"/>
    <mergeCell ref="A13:D13"/>
    <mergeCell ref="A14:D14"/>
    <mergeCell ref="A15:D15"/>
    <mergeCell ref="A16:D16"/>
    <mergeCell ref="A18:D18"/>
    <mergeCell ref="B20:D20"/>
    <mergeCell ref="B21:D21"/>
    <mergeCell ref="B22:D22"/>
    <mergeCell ref="B23:D23"/>
    <mergeCell ref="B24:D24"/>
    <mergeCell ref="B29:D29"/>
    <mergeCell ref="B30:D30"/>
    <mergeCell ref="B31:D31"/>
    <mergeCell ref="A33:D33"/>
    <mergeCell ref="A35:O37"/>
    <mergeCell ref="Q38:AA38"/>
    <mergeCell ref="Q40:R45"/>
    <mergeCell ref="S40:S45"/>
    <mergeCell ref="T40:AA40"/>
    <mergeCell ref="T41:U41"/>
    <mergeCell ref="V41:V45"/>
    <mergeCell ref="W41:W45"/>
    <mergeCell ref="X41:X45"/>
    <mergeCell ref="T42:T43"/>
    <mergeCell ref="U42:U43"/>
    <mergeCell ref="Y42:Y43"/>
    <mergeCell ref="Z42:Z43"/>
    <mergeCell ref="AA42:AA43"/>
    <mergeCell ref="T44:U45"/>
    <mergeCell ref="Y44:AA45"/>
    <mergeCell ref="Q47:R47"/>
    <mergeCell ref="Q54:R54"/>
    <mergeCell ref="Q55:R55"/>
    <mergeCell ref="Q56:R56"/>
    <mergeCell ref="Q58:R58"/>
    <mergeCell ref="Q48:R48"/>
    <mergeCell ref="Q49:R49"/>
    <mergeCell ref="Q50:R50"/>
    <mergeCell ref="Q51:R51"/>
    <mergeCell ref="Q52:R52"/>
    <mergeCell ref="Q53:R53"/>
  </mergeCells>
  <printOptions/>
  <pageMargins left="0.5118110236220472" right="0.4724409448818898" top="0.5905511811023623" bottom="0.7874015748031497" header="0.3937007874015748" footer="0"/>
  <pageSetup horizontalDpi="600" verticalDpi="600" orientation="portrait" paperSize="9" scale="95" r:id="rId2"/>
  <headerFooter alignWithMargins="0">
    <oddFooter>&amp;C19</oddFooter>
  </headerFooter>
  <colBreaks count="1" manualBreakCount="1">
    <brk id="16" max="65535" man="1"/>
  </colBreaks>
  <legacyDrawing r:id="rId1"/>
</worksheet>
</file>

<file path=xl/worksheets/sheet16.xml><?xml version="1.0" encoding="utf-8"?>
<worksheet xmlns="http://schemas.openxmlformats.org/spreadsheetml/2006/main" xmlns:r="http://schemas.openxmlformats.org/officeDocument/2006/relationships">
  <dimension ref="A1:AC71"/>
  <sheetViews>
    <sheetView zoomScaleSheetLayoutView="100" zoomScalePageLayoutView="0" workbookViewId="0" topLeftCell="A1">
      <selection activeCell="M41" sqref="M41"/>
    </sheetView>
  </sheetViews>
  <sheetFormatPr defaultColWidth="11.421875" defaultRowHeight="15"/>
  <cols>
    <col min="1" max="1" width="2.140625" style="69" customWidth="1"/>
    <col min="2" max="2" width="23.7109375" style="69" customWidth="1"/>
    <col min="3" max="3" width="0.5625" style="69" customWidth="1"/>
    <col min="4" max="5" width="6.140625" style="69" customWidth="1"/>
    <col min="6" max="6" width="7.140625" style="69" customWidth="1"/>
    <col min="7" max="7" width="6.00390625" style="69" customWidth="1"/>
    <col min="8" max="14" width="5.28125" style="69" customWidth="1"/>
    <col min="15" max="15" width="7.140625" style="69" customWidth="1"/>
    <col min="16" max="16" width="7.421875" style="69" customWidth="1"/>
    <col min="17" max="18" width="0.42578125" style="69" customWidth="1"/>
    <col min="19" max="20" width="2.421875" style="69" customWidth="1"/>
    <col min="21" max="21" width="2.00390625" style="69" customWidth="1"/>
    <col min="22" max="22" width="17.57421875" style="69" customWidth="1"/>
    <col min="23" max="23" width="0.85546875" style="69" customWidth="1"/>
    <col min="24" max="28" width="12.7109375" style="69" customWidth="1"/>
    <col min="29" max="29" width="11.421875" style="69" customWidth="1"/>
    <col min="30" max="16384" width="11.421875" style="69" customWidth="1"/>
  </cols>
  <sheetData>
    <row r="1" spans="1:18" ht="12.75">
      <c r="A1" s="385"/>
      <c r="B1" s="386"/>
      <c r="C1" s="386"/>
      <c r="D1" s="21"/>
      <c r="E1" s="21"/>
      <c r="F1" s="21"/>
      <c r="G1" s="21"/>
      <c r="H1" s="21"/>
      <c r="I1" s="21"/>
      <c r="J1" s="21"/>
      <c r="K1" s="21"/>
      <c r="L1" s="21"/>
      <c r="M1" s="21"/>
      <c r="N1" s="21"/>
      <c r="O1" s="21"/>
      <c r="P1" s="21"/>
      <c r="Q1" s="387"/>
      <c r="R1" s="387"/>
    </row>
    <row r="2" spans="1:16" ht="6" customHeight="1">
      <c r="A2" s="21"/>
      <c r="B2" s="21"/>
      <c r="C2" s="21"/>
      <c r="D2" s="21"/>
      <c r="E2" s="21"/>
      <c r="F2" s="21"/>
      <c r="G2" s="21"/>
      <c r="H2" s="21"/>
      <c r="I2" s="21"/>
      <c r="J2" s="21"/>
      <c r="K2" s="21"/>
      <c r="L2" s="21"/>
      <c r="M2" s="21"/>
      <c r="N2" s="21"/>
      <c r="O2" s="21"/>
      <c r="P2" s="21"/>
    </row>
    <row r="3" spans="1:18" ht="13.5" customHeight="1">
      <c r="A3" s="1020" t="s">
        <v>382</v>
      </c>
      <c r="B3" s="1132"/>
      <c r="C3" s="1132"/>
      <c r="D3" s="1132"/>
      <c r="E3" s="1132"/>
      <c r="F3" s="1132"/>
      <c r="G3" s="1132"/>
      <c r="H3" s="1132"/>
      <c r="I3" s="1132"/>
      <c r="J3" s="1132"/>
      <c r="K3" s="1132"/>
      <c r="L3" s="1132"/>
      <c r="M3" s="1132"/>
      <c r="N3" s="1132"/>
      <c r="O3" s="1132"/>
      <c r="P3" s="1132"/>
      <c r="Q3" s="388"/>
      <c r="R3" s="388"/>
    </row>
    <row r="4" spans="1:16" ht="6" customHeight="1">
      <c r="A4" s="21"/>
      <c r="B4" s="21"/>
      <c r="C4" s="21"/>
      <c r="D4" s="21"/>
      <c r="E4" s="21"/>
      <c r="F4" s="21"/>
      <c r="G4" s="21"/>
      <c r="H4" s="21"/>
      <c r="I4" s="21"/>
      <c r="J4" s="21"/>
      <c r="K4" s="21"/>
      <c r="L4" s="21"/>
      <c r="M4" s="21"/>
      <c r="N4" s="21"/>
      <c r="O4" s="21"/>
      <c r="P4" s="21"/>
    </row>
    <row r="5" spans="1:18" ht="13.5" customHeight="1">
      <c r="A5" s="1223" t="s">
        <v>383</v>
      </c>
      <c r="B5" s="1223"/>
      <c r="C5" s="1226"/>
      <c r="D5" s="1115" t="s">
        <v>384</v>
      </c>
      <c r="E5" s="1233"/>
      <c r="F5" s="1233"/>
      <c r="G5" s="1233"/>
      <c r="H5" s="1233"/>
      <c r="I5" s="1233"/>
      <c r="J5" s="1233"/>
      <c r="K5" s="1233"/>
      <c r="L5" s="1233"/>
      <c r="M5" s="1233"/>
      <c r="N5" s="1233"/>
      <c r="O5" s="1233"/>
      <c r="P5" s="1233"/>
      <c r="Q5" s="389"/>
      <c r="R5" s="389"/>
    </row>
    <row r="6" spans="1:18" ht="13.5" customHeight="1">
      <c r="A6" s="1224"/>
      <c r="B6" s="1224"/>
      <c r="C6" s="1227"/>
      <c r="D6" s="1232" t="s">
        <v>359</v>
      </c>
      <c r="E6" s="1248"/>
      <c r="F6" s="1229" t="s">
        <v>59</v>
      </c>
      <c r="G6" s="1232" t="s">
        <v>385</v>
      </c>
      <c r="H6" s="1233"/>
      <c r="I6" s="1233"/>
      <c r="J6" s="1233"/>
      <c r="K6" s="1233"/>
      <c r="L6" s="1233"/>
      <c r="M6" s="1233"/>
      <c r="N6" s="1248"/>
      <c r="O6" s="1232" t="s">
        <v>98</v>
      </c>
      <c r="P6" s="1233"/>
      <c r="Q6" s="390"/>
      <c r="R6" s="390"/>
    </row>
    <row r="7" spans="1:23" ht="18.75" customHeight="1">
      <c r="A7" s="1224"/>
      <c r="B7" s="1224"/>
      <c r="C7" s="1227"/>
      <c r="D7" s="1229" t="s">
        <v>386</v>
      </c>
      <c r="E7" s="1229" t="s">
        <v>387</v>
      </c>
      <c r="F7" s="1230"/>
      <c r="G7" s="391">
        <v>2</v>
      </c>
      <c r="H7" s="391">
        <v>3</v>
      </c>
      <c r="I7" s="391">
        <v>4</v>
      </c>
      <c r="J7" s="391">
        <v>5</v>
      </c>
      <c r="K7" s="391">
        <v>6</v>
      </c>
      <c r="L7" s="391">
        <v>7</v>
      </c>
      <c r="M7" s="391">
        <v>8</v>
      </c>
      <c r="N7" s="391">
        <v>9</v>
      </c>
      <c r="O7" s="1237" t="s">
        <v>388</v>
      </c>
      <c r="P7" s="1237" t="s">
        <v>389</v>
      </c>
      <c r="Q7" s="390"/>
      <c r="R7" s="390"/>
      <c r="S7" s="392"/>
      <c r="T7" s="392"/>
      <c r="U7" s="392"/>
      <c r="V7" s="392"/>
      <c r="W7" s="392"/>
    </row>
    <row r="8" spans="1:18" ht="13.5" customHeight="1">
      <c r="A8" s="1224"/>
      <c r="B8" s="1224"/>
      <c r="C8" s="1227"/>
      <c r="D8" s="1235"/>
      <c r="E8" s="1235"/>
      <c r="F8" s="1230"/>
      <c r="G8" s="1237" t="s">
        <v>344</v>
      </c>
      <c r="H8" s="1223"/>
      <c r="I8" s="1223"/>
      <c r="J8" s="1223"/>
      <c r="K8" s="1223"/>
      <c r="L8" s="1223"/>
      <c r="M8" s="1223"/>
      <c r="N8" s="1245"/>
      <c r="O8" s="1243"/>
      <c r="P8" s="1243"/>
      <c r="Q8" s="390"/>
      <c r="R8" s="390"/>
    </row>
    <row r="9" spans="1:18" ht="37.5" customHeight="1">
      <c r="A9" s="1225"/>
      <c r="B9" s="1225"/>
      <c r="C9" s="1228"/>
      <c r="D9" s="1247" t="s">
        <v>390</v>
      </c>
      <c r="E9" s="1248"/>
      <c r="F9" s="1231"/>
      <c r="G9" s="1244"/>
      <c r="H9" s="1225"/>
      <c r="I9" s="1225"/>
      <c r="J9" s="1225"/>
      <c r="K9" s="1225"/>
      <c r="L9" s="1225"/>
      <c r="M9" s="1225"/>
      <c r="N9" s="1246"/>
      <c r="O9" s="1244"/>
      <c r="P9" s="1244"/>
      <c r="Q9" s="390"/>
      <c r="R9" s="390"/>
    </row>
    <row r="10" spans="1:18" ht="12" customHeight="1">
      <c r="A10" s="393"/>
      <c r="B10" s="393"/>
      <c r="C10" s="393"/>
      <c r="D10" s="394"/>
      <c r="E10" s="394"/>
      <c r="F10" s="394"/>
      <c r="G10" s="394"/>
      <c r="H10" s="394"/>
      <c r="I10" s="394"/>
      <c r="J10" s="394"/>
      <c r="K10" s="394"/>
      <c r="L10" s="394"/>
      <c r="M10" s="394"/>
      <c r="N10" s="394"/>
      <c r="O10" s="394"/>
      <c r="P10" s="394"/>
      <c r="Q10" s="392"/>
      <c r="R10" s="392"/>
    </row>
    <row r="11" spans="1:18" ht="12" customHeight="1">
      <c r="A11" s="1218" t="s">
        <v>391</v>
      </c>
      <c r="B11" s="1218"/>
      <c r="C11" s="21"/>
      <c r="D11" s="22"/>
      <c r="E11" s="22"/>
      <c r="F11" s="22"/>
      <c r="G11" s="22"/>
      <c r="H11" s="22"/>
      <c r="I11" s="22"/>
      <c r="J11" s="22"/>
      <c r="K11" s="22"/>
      <c r="L11" s="22"/>
      <c r="M11" s="22"/>
      <c r="N11" s="22"/>
      <c r="O11" s="22"/>
      <c r="P11" s="22"/>
      <c r="Q11" s="392"/>
      <c r="R11" s="392"/>
    </row>
    <row r="12" spans="1:18" ht="6.75" customHeight="1">
      <c r="A12" s="21"/>
      <c r="B12" s="21"/>
      <c r="C12" s="21"/>
      <c r="D12" s="22"/>
      <c r="E12" s="22"/>
      <c r="F12" s="22"/>
      <c r="G12" s="22"/>
      <c r="H12" s="22"/>
      <c r="I12" s="22"/>
      <c r="J12" s="22"/>
      <c r="K12" s="22"/>
      <c r="L12" s="22"/>
      <c r="M12" s="22"/>
      <c r="N12" s="22"/>
      <c r="O12" s="22"/>
      <c r="P12" s="22"/>
      <c r="Q12" s="392"/>
      <c r="R12" s="392"/>
    </row>
    <row r="13" spans="1:18" ht="12" customHeight="1">
      <c r="A13" s="1249" t="s">
        <v>392</v>
      </c>
      <c r="B13" s="1163"/>
      <c r="C13" s="21"/>
      <c r="D13" s="395">
        <v>751</v>
      </c>
      <c r="E13" s="395">
        <v>34</v>
      </c>
      <c r="F13" s="22">
        <f>IF(SUM(D13:E13)=SUM(G13:N13),SUM(D13:E13),"Fehler")</f>
        <v>785</v>
      </c>
      <c r="G13" s="395">
        <v>785</v>
      </c>
      <c r="H13" s="395">
        <v>0</v>
      </c>
      <c r="I13" s="395">
        <v>0</v>
      </c>
      <c r="J13" s="395">
        <v>0</v>
      </c>
      <c r="K13" s="395">
        <v>0</v>
      </c>
      <c r="L13" s="395">
        <v>0</v>
      </c>
      <c r="M13" s="395">
        <v>0</v>
      </c>
      <c r="N13" s="395">
        <v>0</v>
      </c>
      <c r="O13" s="395">
        <v>0</v>
      </c>
      <c r="P13" s="395">
        <v>0</v>
      </c>
      <c r="Q13" s="392"/>
      <c r="R13" s="392"/>
    </row>
    <row r="14" spans="1:18" ht="12" customHeight="1">
      <c r="A14" s="1150" t="s">
        <v>393</v>
      </c>
      <c r="B14" s="1150"/>
      <c r="C14" s="21"/>
      <c r="D14" s="395">
        <v>231</v>
      </c>
      <c r="E14" s="395">
        <v>0</v>
      </c>
      <c r="F14" s="22">
        <f>IF(SUM(D14:E14)=SUM(G14:N14),SUM(D14:E14),"Fehler")</f>
        <v>231</v>
      </c>
      <c r="G14" s="395">
        <v>0</v>
      </c>
      <c r="H14" s="395">
        <v>231</v>
      </c>
      <c r="I14" s="395">
        <v>0</v>
      </c>
      <c r="J14" s="395">
        <v>0</v>
      </c>
      <c r="K14" s="395">
        <v>0</v>
      </c>
      <c r="L14" s="395">
        <v>0</v>
      </c>
      <c r="M14" s="395">
        <v>0</v>
      </c>
      <c r="N14" s="395">
        <v>0</v>
      </c>
      <c r="O14" s="395">
        <v>0</v>
      </c>
      <c r="P14" s="395">
        <v>0</v>
      </c>
      <c r="Q14" s="392"/>
      <c r="R14" s="392"/>
    </row>
    <row r="15" spans="1:18" ht="12" customHeight="1">
      <c r="A15" s="1163" t="s">
        <v>394</v>
      </c>
      <c r="B15" s="1163"/>
      <c r="C15" s="21"/>
      <c r="D15" s="395">
        <v>473</v>
      </c>
      <c r="E15" s="395">
        <v>23</v>
      </c>
      <c r="F15" s="22">
        <f>IF(SUM(D15:E15)=SUM(G15:N15),SUM(D15:E15),"Fehler")</f>
        <v>496</v>
      </c>
      <c r="G15" s="395">
        <v>496</v>
      </c>
      <c r="H15" s="395">
        <v>0</v>
      </c>
      <c r="I15" s="395">
        <v>0</v>
      </c>
      <c r="J15" s="395">
        <v>0</v>
      </c>
      <c r="K15" s="395">
        <v>0</v>
      </c>
      <c r="L15" s="395">
        <v>0</v>
      </c>
      <c r="M15" s="395">
        <v>0</v>
      </c>
      <c r="N15" s="395">
        <v>0</v>
      </c>
      <c r="O15" s="395">
        <v>0</v>
      </c>
      <c r="P15" s="395">
        <v>1</v>
      </c>
      <c r="Q15" s="392"/>
      <c r="R15" s="392"/>
    </row>
    <row r="16" spans="1:18" ht="12" customHeight="1">
      <c r="A16" s="1163" t="s">
        <v>272</v>
      </c>
      <c r="B16" s="1163"/>
      <c r="C16" s="21"/>
      <c r="D16" s="395">
        <v>46</v>
      </c>
      <c r="E16" s="395">
        <v>160</v>
      </c>
      <c r="F16" s="22">
        <f>IF(SUM(D16:E16)=SUM(G16:N16),SUM(D16:E16),"Fehler")</f>
        <v>206</v>
      </c>
      <c r="G16" s="395">
        <v>0</v>
      </c>
      <c r="H16" s="395">
        <v>0</v>
      </c>
      <c r="I16" s="395">
        <v>206</v>
      </c>
      <c r="J16" s="395">
        <v>0</v>
      </c>
      <c r="K16" s="395">
        <v>0</v>
      </c>
      <c r="L16" s="395">
        <v>0</v>
      </c>
      <c r="M16" s="395">
        <v>0</v>
      </c>
      <c r="N16" s="395">
        <v>0</v>
      </c>
      <c r="O16" s="395">
        <v>0</v>
      </c>
      <c r="P16" s="395">
        <v>0</v>
      </c>
      <c r="Q16" s="392"/>
      <c r="R16" s="392"/>
    </row>
    <row r="17" spans="1:18" ht="12" customHeight="1">
      <c r="A17" s="1163" t="s">
        <v>395</v>
      </c>
      <c r="B17" s="1163"/>
      <c r="C17" s="21"/>
      <c r="D17" s="395">
        <v>103</v>
      </c>
      <c r="E17" s="395">
        <v>70</v>
      </c>
      <c r="F17" s="22">
        <f>IF(SUM(D17:E17)=SUM(G17:N17),SUM(D17:E17),"Fehler")</f>
        <v>173</v>
      </c>
      <c r="G17" s="395">
        <v>64</v>
      </c>
      <c r="H17" s="395">
        <v>109</v>
      </c>
      <c r="I17" s="395">
        <v>0</v>
      </c>
      <c r="J17" s="395">
        <v>0</v>
      </c>
      <c r="K17" s="395">
        <v>0</v>
      </c>
      <c r="L17" s="395">
        <v>0</v>
      </c>
      <c r="M17" s="395">
        <v>0</v>
      </c>
      <c r="N17" s="395">
        <v>0</v>
      </c>
      <c r="O17" s="395">
        <v>0</v>
      </c>
      <c r="P17" s="395">
        <v>0</v>
      </c>
      <c r="Q17" s="392"/>
      <c r="R17" s="392"/>
    </row>
    <row r="18" spans="1:18" ht="12" customHeight="1">
      <c r="A18" s="21"/>
      <c r="B18" s="21"/>
      <c r="C18" s="21"/>
      <c r="D18" s="22"/>
      <c r="E18" s="22"/>
      <c r="F18" s="22"/>
      <c r="G18" s="22"/>
      <c r="H18" s="22"/>
      <c r="I18" s="22"/>
      <c r="J18" s="22"/>
      <c r="K18" s="22"/>
      <c r="L18" s="22"/>
      <c r="M18" s="22"/>
      <c r="N18" s="22"/>
      <c r="O18" s="22"/>
      <c r="P18" s="22"/>
      <c r="Q18" s="392"/>
      <c r="R18" s="392"/>
    </row>
    <row r="19" spans="1:18" ht="12" customHeight="1">
      <c r="A19" s="1240" t="s">
        <v>396</v>
      </c>
      <c r="B19" s="1218"/>
      <c r="C19" s="21"/>
      <c r="D19" s="22"/>
      <c r="E19" s="22"/>
      <c r="F19" s="22"/>
      <c r="G19" s="22"/>
      <c r="H19" s="22"/>
      <c r="I19" s="22"/>
      <c r="J19" s="22"/>
      <c r="K19" s="22"/>
      <c r="L19" s="22"/>
      <c r="M19" s="22"/>
      <c r="N19" s="22"/>
      <c r="O19" s="22"/>
      <c r="P19" s="22"/>
      <c r="Q19" s="392"/>
      <c r="R19" s="392"/>
    </row>
    <row r="20" spans="1:18" ht="6.75" customHeight="1">
      <c r="A20" s="21"/>
      <c r="B20" s="21"/>
      <c r="C20" s="21"/>
      <c r="D20" s="22"/>
      <c r="E20" s="22"/>
      <c r="F20" s="22"/>
      <c r="G20" s="22"/>
      <c r="H20" s="22"/>
      <c r="I20" s="22"/>
      <c r="J20" s="22"/>
      <c r="K20" s="22"/>
      <c r="L20" s="22"/>
      <c r="M20" s="22"/>
      <c r="N20" s="22"/>
      <c r="O20" s="22"/>
      <c r="P20" s="22"/>
      <c r="Q20" s="392"/>
      <c r="R20" s="392"/>
    </row>
    <row r="21" spans="1:18" ht="12" customHeight="1">
      <c r="A21" s="1163" t="s">
        <v>277</v>
      </c>
      <c r="B21" s="1163"/>
      <c r="C21" s="21"/>
      <c r="D21" s="395">
        <v>53</v>
      </c>
      <c r="E21" s="395">
        <v>74</v>
      </c>
      <c r="F21" s="22">
        <f>IF(SUM(D21:E21)=SUM(G21:N21),SUM(D21:E21),"Fehler")</f>
        <v>127</v>
      </c>
      <c r="G21" s="395">
        <v>127</v>
      </c>
      <c r="H21" s="395">
        <v>0</v>
      </c>
      <c r="I21" s="395">
        <v>0</v>
      </c>
      <c r="J21" s="395">
        <v>0</v>
      </c>
      <c r="K21" s="395">
        <v>0</v>
      </c>
      <c r="L21" s="395">
        <v>0</v>
      </c>
      <c r="M21" s="395">
        <v>0</v>
      </c>
      <c r="N21" s="395">
        <v>0</v>
      </c>
      <c r="O21" s="395">
        <v>1</v>
      </c>
      <c r="P21" s="395">
        <v>0</v>
      </c>
      <c r="Q21" s="392"/>
      <c r="R21" s="392"/>
    </row>
    <row r="22" spans="1:18" ht="12" customHeight="1">
      <c r="A22" s="1163" t="s">
        <v>397</v>
      </c>
      <c r="B22" s="1163"/>
      <c r="C22" s="21"/>
      <c r="D22" s="395">
        <v>19</v>
      </c>
      <c r="E22" s="395">
        <v>71</v>
      </c>
      <c r="F22" s="22">
        <f>IF(SUM(D22:E22)=SUM(G22:N22),SUM(D22:E22),"Fehler")</f>
        <v>90</v>
      </c>
      <c r="G22" s="395">
        <v>90</v>
      </c>
      <c r="H22" s="395">
        <v>0</v>
      </c>
      <c r="I22" s="395">
        <v>0</v>
      </c>
      <c r="J22" s="395">
        <v>0</v>
      </c>
      <c r="K22" s="395">
        <v>0</v>
      </c>
      <c r="L22" s="395">
        <v>0</v>
      </c>
      <c r="M22" s="395">
        <v>0</v>
      </c>
      <c r="N22" s="395">
        <v>0</v>
      </c>
      <c r="O22" s="395">
        <v>1</v>
      </c>
      <c r="P22" s="395">
        <v>0</v>
      </c>
      <c r="Q22" s="392"/>
      <c r="R22" s="392"/>
    </row>
    <row r="23" spans="1:18" ht="12" customHeight="1">
      <c r="A23" s="1163" t="s">
        <v>395</v>
      </c>
      <c r="B23" s="1163"/>
      <c r="C23" s="21"/>
      <c r="D23" s="395">
        <v>284</v>
      </c>
      <c r="E23" s="395">
        <v>108</v>
      </c>
      <c r="F23" s="22">
        <f>IF(SUM(D23:E23)=SUM(G23:N23),SUM(D23:E23),"Fehler")</f>
        <v>392</v>
      </c>
      <c r="G23" s="395">
        <v>134</v>
      </c>
      <c r="H23" s="395">
        <v>158</v>
      </c>
      <c r="I23" s="395">
        <v>57</v>
      </c>
      <c r="J23" s="395">
        <v>43</v>
      </c>
      <c r="K23" s="395">
        <v>0</v>
      </c>
      <c r="L23" s="395">
        <v>0</v>
      </c>
      <c r="M23" s="395">
        <v>0</v>
      </c>
      <c r="N23" s="395">
        <v>0</v>
      </c>
      <c r="O23" s="395">
        <v>5</v>
      </c>
      <c r="P23" s="395">
        <v>0</v>
      </c>
      <c r="Q23" s="392"/>
      <c r="R23" s="392"/>
    </row>
    <row r="24" spans="1:18" ht="12" customHeight="1">
      <c r="A24" s="21"/>
      <c r="B24" s="21"/>
      <c r="C24" s="21"/>
      <c r="D24" s="22"/>
      <c r="E24" s="22"/>
      <c r="F24" s="22"/>
      <c r="G24" s="22"/>
      <c r="H24" s="22"/>
      <c r="I24" s="22"/>
      <c r="J24" s="22"/>
      <c r="K24" s="22"/>
      <c r="L24" s="22"/>
      <c r="M24" s="22"/>
      <c r="N24" s="22"/>
      <c r="O24" s="22"/>
      <c r="P24" s="22"/>
      <c r="Q24" s="392"/>
      <c r="R24" s="392"/>
    </row>
    <row r="25" spans="1:18" ht="12" customHeight="1">
      <c r="A25" s="1240" t="s">
        <v>398</v>
      </c>
      <c r="B25" s="1218"/>
      <c r="C25" s="21"/>
      <c r="D25" s="22"/>
      <c r="E25" s="22"/>
      <c r="F25" s="22"/>
      <c r="G25" s="22"/>
      <c r="H25" s="22"/>
      <c r="I25" s="22"/>
      <c r="J25" s="22"/>
      <c r="K25" s="22"/>
      <c r="L25" s="22"/>
      <c r="M25" s="22"/>
      <c r="N25" s="22"/>
      <c r="O25" s="22"/>
      <c r="P25" s="22"/>
      <c r="Q25" s="392"/>
      <c r="R25" s="392"/>
    </row>
    <row r="26" spans="1:18" ht="12" customHeight="1">
      <c r="A26" s="20"/>
      <c r="B26" s="293" t="s">
        <v>399</v>
      </c>
      <c r="C26" s="21"/>
      <c r="D26" s="395">
        <v>17</v>
      </c>
      <c r="E26" s="395">
        <v>24</v>
      </c>
      <c r="F26" s="22">
        <f>IF(SUM(D26:E26)=SUM(G26:N26),SUM(D26:E26),"Fehler")</f>
        <v>41</v>
      </c>
      <c r="G26" s="395">
        <v>0</v>
      </c>
      <c r="H26" s="395">
        <v>28</v>
      </c>
      <c r="I26" s="395">
        <v>9</v>
      </c>
      <c r="J26" s="395">
        <v>3</v>
      </c>
      <c r="K26" s="395">
        <v>0</v>
      </c>
      <c r="L26" s="395">
        <v>0</v>
      </c>
      <c r="M26" s="395">
        <v>0</v>
      </c>
      <c r="N26" s="395">
        <v>1</v>
      </c>
      <c r="O26" s="395">
        <v>0</v>
      </c>
      <c r="P26" s="395">
        <v>0</v>
      </c>
      <c r="Q26" s="392"/>
      <c r="R26" s="392"/>
    </row>
    <row r="27" spans="1:18" ht="12" customHeight="1">
      <c r="A27" s="20"/>
      <c r="B27" s="20"/>
      <c r="C27" s="21"/>
      <c r="D27" s="22"/>
      <c r="E27" s="22"/>
      <c r="F27" s="22"/>
      <c r="G27" s="22"/>
      <c r="H27" s="22"/>
      <c r="I27" s="22"/>
      <c r="J27" s="22"/>
      <c r="K27" s="22"/>
      <c r="L27" s="22"/>
      <c r="M27" s="22"/>
      <c r="N27" s="22"/>
      <c r="O27" s="22"/>
      <c r="P27" s="22"/>
      <c r="Q27" s="392"/>
      <c r="R27" s="392"/>
    </row>
    <row r="28" spans="1:18" ht="12" customHeight="1">
      <c r="A28" s="1160" t="s">
        <v>222</v>
      </c>
      <c r="B28" s="1160"/>
      <c r="C28" s="21"/>
      <c r="D28" s="396">
        <f>SUM(D13,D14,D15,D16,D17,D21,D22,D23,D26)</f>
        <v>1977</v>
      </c>
      <c r="E28" s="396">
        <f>SUM(E13,E14,E15,E16,E17,E21,E22,E23,E26)</f>
        <v>564</v>
      </c>
      <c r="F28" s="396">
        <f>IF(SUM(D28:E28)=SUM(G28:N28),SUM(D28:E28),"Fehler")</f>
        <v>2541</v>
      </c>
      <c r="G28" s="396">
        <f aca="true" t="shared" si="0" ref="G28:P28">SUM(G13,G14,G15,G16,G17,G21,G22,G23,G26)</f>
        <v>1696</v>
      </c>
      <c r="H28" s="396">
        <f t="shared" si="0"/>
        <v>526</v>
      </c>
      <c r="I28" s="396">
        <f t="shared" si="0"/>
        <v>272</v>
      </c>
      <c r="J28" s="396">
        <f>SUM(J13,J14,J15,J16,J17,J21,J22,J23,J26)</f>
        <v>46</v>
      </c>
      <c r="K28" s="396">
        <f t="shared" si="0"/>
        <v>0</v>
      </c>
      <c r="L28" s="396">
        <f t="shared" si="0"/>
        <v>0</v>
      </c>
      <c r="M28" s="396">
        <f t="shared" si="0"/>
        <v>0</v>
      </c>
      <c r="N28" s="396">
        <f t="shared" si="0"/>
        <v>1</v>
      </c>
      <c r="O28" s="396">
        <f t="shared" si="0"/>
        <v>7</v>
      </c>
      <c r="P28" s="396">
        <f t="shared" si="0"/>
        <v>1</v>
      </c>
      <c r="Q28" s="397"/>
      <c r="R28" s="397"/>
    </row>
    <row r="29" spans="1:18" ht="12" customHeight="1">
      <c r="A29" s="398"/>
      <c r="B29" s="398"/>
      <c r="C29" s="21"/>
      <c r="D29" s="22"/>
      <c r="E29" s="22"/>
      <c r="F29" s="396"/>
      <c r="G29" s="22"/>
      <c r="H29" s="22"/>
      <c r="I29" s="22"/>
      <c r="J29" s="22"/>
      <c r="K29" s="22"/>
      <c r="L29" s="22"/>
      <c r="M29" s="22"/>
      <c r="N29" s="22"/>
      <c r="O29" s="22"/>
      <c r="P29" s="22"/>
      <c r="Q29" s="392"/>
      <c r="R29" s="392"/>
    </row>
    <row r="30" spans="1:18" ht="12" customHeight="1">
      <c r="A30" s="71" t="s">
        <v>381</v>
      </c>
      <c r="B30" s="21"/>
      <c r="C30" s="21"/>
      <c r="D30" s="22"/>
      <c r="E30" s="22"/>
      <c r="F30" s="396"/>
      <c r="G30" s="22"/>
      <c r="H30" s="22"/>
      <c r="I30" s="22"/>
      <c r="J30" s="22"/>
      <c r="K30" s="22"/>
      <c r="L30" s="22"/>
      <c r="M30" s="22"/>
      <c r="N30" s="22"/>
      <c r="O30" s="22"/>
      <c r="P30" s="22"/>
      <c r="Q30" s="392"/>
      <c r="R30" s="392"/>
    </row>
    <row r="31" spans="1:18" ht="12" customHeight="1">
      <c r="A31" s="294"/>
      <c r="B31" s="296" t="s">
        <v>2</v>
      </c>
      <c r="C31" s="21"/>
      <c r="D31" s="395">
        <v>0</v>
      </c>
      <c r="E31" s="395">
        <v>564</v>
      </c>
      <c r="F31" s="22">
        <f>IF(SUM(D31:E31)=SUM(G31:N31),SUM(D31:E31),"Fehler")</f>
        <v>564</v>
      </c>
      <c r="G31" s="395">
        <v>266</v>
      </c>
      <c r="H31" s="395">
        <v>133</v>
      </c>
      <c r="I31" s="395">
        <v>164</v>
      </c>
      <c r="J31" s="395">
        <v>1</v>
      </c>
      <c r="K31" s="395">
        <v>0</v>
      </c>
      <c r="L31" s="395">
        <v>0</v>
      </c>
      <c r="M31" s="395">
        <v>0</v>
      </c>
      <c r="N31" s="395">
        <v>0</v>
      </c>
      <c r="O31" s="395">
        <v>2</v>
      </c>
      <c r="P31" s="395">
        <v>1</v>
      </c>
      <c r="Q31" s="392"/>
      <c r="R31" s="392"/>
    </row>
    <row r="32" spans="1:18" ht="12" customHeight="1">
      <c r="A32" s="20"/>
      <c r="B32" s="20"/>
      <c r="C32" s="21"/>
      <c r="D32" s="22"/>
      <c r="E32" s="22"/>
      <c r="F32" s="22"/>
      <c r="G32" s="22"/>
      <c r="H32" s="22"/>
      <c r="I32" s="22"/>
      <c r="J32" s="22"/>
      <c r="K32" s="22"/>
      <c r="L32" s="22"/>
      <c r="M32" s="22"/>
      <c r="N32" s="22"/>
      <c r="O32" s="22"/>
      <c r="P32" s="22"/>
      <c r="Q32" s="392"/>
      <c r="R32" s="392"/>
    </row>
    <row r="33" spans="1:18" ht="12" customHeight="1">
      <c r="A33" s="1220" t="s">
        <v>292</v>
      </c>
      <c r="B33" s="1220"/>
      <c r="C33" s="21"/>
      <c r="D33" s="22">
        <v>1748</v>
      </c>
      <c r="E33" s="22">
        <v>552</v>
      </c>
      <c r="F33" s="22">
        <v>2300</v>
      </c>
      <c r="G33" s="22">
        <v>1599</v>
      </c>
      <c r="H33" s="22">
        <v>432</v>
      </c>
      <c r="I33" s="22">
        <v>240</v>
      </c>
      <c r="J33" s="22">
        <v>29</v>
      </c>
      <c r="K33" s="22">
        <v>0</v>
      </c>
      <c r="L33" s="22">
        <v>0</v>
      </c>
      <c r="M33" s="22">
        <v>0</v>
      </c>
      <c r="N33" s="22">
        <v>0</v>
      </c>
      <c r="O33" s="22">
        <v>8</v>
      </c>
      <c r="P33" s="22">
        <v>4</v>
      </c>
      <c r="Q33" s="392"/>
      <c r="R33" s="392"/>
    </row>
    <row r="34" spans="1:18" ht="7.5" customHeight="1">
      <c r="A34" s="399"/>
      <c r="B34" s="399"/>
      <c r="C34" s="21"/>
      <c r="D34" s="400"/>
      <c r="E34" s="400"/>
      <c r="F34" s="400"/>
      <c r="G34" s="400"/>
      <c r="H34" s="400"/>
      <c r="I34" s="400"/>
      <c r="J34" s="400"/>
      <c r="K34" s="400"/>
      <c r="L34" s="400"/>
      <c r="M34" s="400"/>
      <c r="N34" s="400"/>
      <c r="O34" s="400"/>
      <c r="P34" s="400"/>
      <c r="Q34" s="392"/>
      <c r="R34" s="392"/>
    </row>
    <row r="35" spans="1:29" s="401" customFormat="1" ht="7.5" customHeight="1">
      <c r="A35" s="21"/>
      <c r="B35" s="21"/>
      <c r="C35" s="21"/>
      <c r="D35" s="21"/>
      <c r="E35" s="21"/>
      <c r="F35" s="21"/>
      <c r="G35" s="21"/>
      <c r="H35" s="21"/>
      <c r="I35" s="21"/>
      <c r="J35" s="21"/>
      <c r="K35" s="21"/>
      <c r="L35" s="21"/>
      <c r="M35" s="21"/>
      <c r="N35" s="21"/>
      <c r="O35" s="21"/>
      <c r="P35" s="21"/>
      <c r="S35" s="69"/>
      <c r="T35" s="69"/>
      <c r="U35" s="69"/>
      <c r="V35" s="69"/>
      <c r="W35" s="69"/>
      <c r="X35" s="69"/>
      <c r="Y35" s="69"/>
      <c r="Z35" s="69"/>
      <c r="AA35" s="69"/>
      <c r="AB35" s="69"/>
      <c r="AC35" s="69"/>
    </row>
    <row r="36" spans="1:18" ht="11.25">
      <c r="A36" s="402"/>
      <c r="B36" s="402"/>
      <c r="D36" s="392"/>
      <c r="E36" s="392"/>
      <c r="F36" s="392"/>
      <c r="G36" s="392"/>
      <c r="H36" s="392"/>
      <c r="I36" s="392"/>
      <c r="J36" s="392"/>
      <c r="K36" s="392"/>
      <c r="L36" s="392"/>
      <c r="M36" s="392"/>
      <c r="N36" s="392"/>
      <c r="O36" s="392"/>
      <c r="P36" s="392"/>
      <c r="Q36" s="392"/>
      <c r="R36" s="392"/>
    </row>
    <row r="37" spans="1:18" ht="11.25">
      <c r="A37" s="402"/>
      <c r="B37" s="402"/>
      <c r="D37" s="392"/>
      <c r="E37" s="392"/>
      <c r="F37" s="392"/>
      <c r="G37" s="392"/>
      <c r="H37" s="392"/>
      <c r="I37" s="392"/>
      <c r="J37" s="392"/>
      <c r="K37" s="392"/>
      <c r="L37" s="392"/>
      <c r="M37" s="392"/>
      <c r="N37" s="392"/>
      <c r="O37" s="392"/>
      <c r="P37" s="392"/>
      <c r="Q37" s="392"/>
      <c r="R37" s="392"/>
    </row>
    <row r="38" spans="4:18" ht="6.75" customHeight="1">
      <c r="D38" s="392"/>
      <c r="E38" s="392"/>
      <c r="F38" s="392"/>
      <c r="G38" s="392"/>
      <c r="H38" s="392"/>
      <c r="I38" s="392"/>
      <c r="J38" s="392"/>
      <c r="K38" s="392"/>
      <c r="L38" s="392"/>
      <c r="M38" s="392"/>
      <c r="N38" s="392"/>
      <c r="O38" s="392"/>
      <c r="P38" s="392"/>
      <c r="Q38" s="392"/>
      <c r="R38" s="392"/>
    </row>
    <row r="39" spans="19:29" ht="26.25" customHeight="1">
      <c r="S39" s="1241" t="s">
        <v>400</v>
      </c>
      <c r="T39" s="1242"/>
      <c r="U39" s="1242"/>
      <c r="V39" s="1242"/>
      <c r="W39" s="1242"/>
      <c r="X39" s="1242"/>
      <c r="Y39" s="1242"/>
      <c r="Z39" s="1242"/>
      <c r="AA39" s="1242"/>
      <c r="AB39" s="1242"/>
      <c r="AC39" s="1242"/>
    </row>
    <row r="40" spans="19:29" ht="6" customHeight="1">
      <c r="S40" s="21"/>
      <c r="T40" s="21"/>
      <c r="U40" s="21"/>
      <c r="V40" s="21"/>
      <c r="W40" s="21"/>
      <c r="X40" s="21"/>
      <c r="Y40" s="21"/>
      <c r="Z40" s="21"/>
      <c r="AA40" s="21"/>
      <c r="AB40" s="21"/>
      <c r="AC40" s="21"/>
    </row>
    <row r="41" spans="19:29" ht="14.25" customHeight="1">
      <c r="S41" s="1223" t="s">
        <v>401</v>
      </c>
      <c r="T41" s="1223"/>
      <c r="U41" s="1223"/>
      <c r="V41" s="1223"/>
      <c r="W41" s="1226"/>
      <c r="X41" s="1229" t="s">
        <v>341</v>
      </c>
      <c r="Y41" s="1232" t="s">
        <v>402</v>
      </c>
      <c r="Z41" s="1233"/>
      <c r="AA41" s="1233"/>
      <c r="AB41" s="1233"/>
      <c r="AC41" s="1233"/>
    </row>
    <row r="42" spans="19:29" ht="14.25" customHeight="1">
      <c r="S42" s="1224"/>
      <c r="T42" s="1224"/>
      <c r="U42" s="1224"/>
      <c r="V42" s="1224"/>
      <c r="W42" s="1227"/>
      <c r="X42" s="1230"/>
      <c r="Y42" s="1229" t="s">
        <v>403</v>
      </c>
      <c r="Z42" s="1236" t="s">
        <v>404</v>
      </c>
      <c r="AA42" s="1236" t="s">
        <v>405</v>
      </c>
      <c r="AB42" s="1236" t="s">
        <v>406</v>
      </c>
      <c r="AC42" s="1237" t="s">
        <v>407</v>
      </c>
    </row>
    <row r="43" spans="19:29" ht="15" customHeight="1">
      <c r="S43" s="1224"/>
      <c r="T43" s="1224"/>
      <c r="U43" s="1224"/>
      <c r="V43" s="1224"/>
      <c r="W43" s="1227"/>
      <c r="X43" s="1230"/>
      <c r="Y43" s="1234"/>
      <c r="Z43" s="1230"/>
      <c r="AA43" s="1230"/>
      <c r="AB43" s="1230"/>
      <c r="AC43" s="1238"/>
    </row>
    <row r="44" spans="19:29" ht="15" customHeight="1">
      <c r="S44" s="1225"/>
      <c r="T44" s="1225"/>
      <c r="U44" s="1225"/>
      <c r="V44" s="1225"/>
      <c r="W44" s="1228"/>
      <c r="X44" s="1231"/>
      <c r="Y44" s="1235"/>
      <c r="Z44" s="1231"/>
      <c r="AA44" s="1231"/>
      <c r="AB44" s="1231"/>
      <c r="AC44" s="1239"/>
    </row>
    <row r="45" spans="19:29" ht="12.75" customHeight="1">
      <c r="S45" s="1222"/>
      <c r="T45" s="1222"/>
      <c r="U45" s="1222"/>
      <c r="V45" s="1222"/>
      <c r="W45" s="393"/>
      <c r="X45" s="394"/>
      <c r="Y45" s="394"/>
      <c r="Z45" s="394"/>
      <c r="AA45" s="394"/>
      <c r="AB45" s="394"/>
      <c r="AC45" s="394"/>
    </row>
    <row r="46" spans="19:29" ht="12" customHeight="1">
      <c r="S46" s="1163" t="s">
        <v>57</v>
      </c>
      <c r="T46" s="1163"/>
      <c r="U46" s="1163"/>
      <c r="V46" s="1163"/>
      <c r="W46" s="21"/>
      <c r="X46" s="403">
        <f>SUM(Y46:AC46)</f>
        <v>10900</v>
      </c>
      <c r="Y46" s="404">
        <v>815</v>
      </c>
      <c r="Z46" s="404">
        <v>3988</v>
      </c>
      <c r="AA46" s="404">
        <v>5173</v>
      </c>
      <c r="AB46" s="404">
        <v>914</v>
      </c>
      <c r="AC46" s="404">
        <v>10</v>
      </c>
    </row>
    <row r="47" spans="19:29" ht="12" customHeight="1">
      <c r="S47" s="1163" t="s">
        <v>56</v>
      </c>
      <c r="T47" s="1163"/>
      <c r="U47" s="1163"/>
      <c r="V47" s="1163"/>
      <c r="W47" s="21"/>
      <c r="X47" s="403">
        <f aca="true" t="shared" si="1" ref="X47:X66">SUM(Y47:AC47)</f>
        <v>3062</v>
      </c>
      <c r="Y47" s="404">
        <v>330</v>
      </c>
      <c r="Z47" s="404">
        <v>1294</v>
      </c>
      <c r="AA47" s="404">
        <v>1157</v>
      </c>
      <c r="AB47" s="404">
        <v>277</v>
      </c>
      <c r="AC47" s="404">
        <v>4</v>
      </c>
    </row>
    <row r="48" spans="19:29" ht="12" customHeight="1">
      <c r="S48" s="1163" t="s">
        <v>55</v>
      </c>
      <c r="T48" s="1163"/>
      <c r="U48" s="1163"/>
      <c r="V48" s="1163"/>
      <c r="W48" s="21"/>
      <c r="X48" s="403">
        <f t="shared" si="1"/>
        <v>2631</v>
      </c>
      <c r="Y48" s="404">
        <v>271</v>
      </c>
      <c r="Z48" s="404">
        <v>993</v>
      </c>
      <c r="AA48" s="404">
        <v>1113</v>
      </c>
      <c r="AB48" s="404">
        <v>252</v>
      </c>
      <c r="AC48" s="404">
        <v>2</v>
      </c>
    </row>
    <row r="49" spans="19:29" ht="12" customHeight="1">
      <c r="S49" s="1163" t="s">
        <v>54</v>
      </c>
      <c r="T49" s="1163"/>
      <c r="U49" s="1163"/>
      <c r="V49" s="1163"/>
      <c r="W49" s="21"/>
      <c r="X49" s="403">
        <f t="shared" si="1"/>
        <v>2428</v>
      </c>
      <c r="Y49" s="404">
        <v>302</v>
      </c>
      <c r="Z49" s="404">
        <v>1014</v>
      </c>
      <c r="AA49" s="404">
        <v>909</v>
      </c>
      <c r="AB49" s="404">
        <v>203</v>
      </c>
      <c r="AC49" s="404">
        <v>0</v>
      </c>
    </row>
    <row r="50" spans="19:29" ht="12" customHeight="1">
      <c r="S50" s="1163" t="s">
        <v>53</v>
      </c>
      <c r="T50" s="1163"/>
      <c r="U50" s="1163"/>
      <c r="V50" s="1163"/>
      <c r="W50" s="21"/>
      <c r="X50" s="403">
        <f t="shared" si="1"/>
        <v>4137</v>
      </c>
      <c r="Y50" s="404">
        <v>297</v>
      </c>
      <c r="Z50" s="404">
        <v>1473</v>
      </c>
      <c r="AA50" s="404">
        <v>2010</v>
      </c>
      <c r="AB50" s="404">
        <v>355</v>
      </c>
      <c r="AC50" s="404">
        <v>2</v>
      </c>
    </row>
    <row r="51" spans="19:29" ht="12" customHeight="1">
      <c r="S51" s="1163" t="s">
        <v>52</v>
      </c>
      <c r="T51" s="1163"/>
      <c r="U51" s="1163"/>
      <c r="V51" s="1163"/>
      <c r="W51" s="21"/>
      <c r="X51" s="403">
        <f t="shared" si="1"/>
        <v>3080</v>
      </c>
      <c r="Y51" s="404">
        <v>382</v>
      </c>
      <c r="Z51" s="404">
        <v>1361</v>
      </c>
      <c r="AA51" s="404">
        <v>1113</v>
      </c>
      <c r="AB51" s="404">
        <v>222</v>
      </c>
      <c r="AC51" s="404">
        <v>2</v>
      </c>
    </row>
    <row r="52" spans="19:29" ht="12" customHeight="1">
      <c r="S52" s="1163" t="s">
        <v>51</v>
      </c>
      <c r="T52" s="1163"/>
      <c r="U52" s="1163"/>
      <c r="V52" s="1163"/>
      <c r="W52" s="21"/>
      <c r="X52" s="403">
        <f t="shared" si="1"/>
        <v>4720</v>
      </c>
      <c r="Y52" s="404">
        <v>453</v>
      </c>
      <c r="Z52" s="404">
        <v>2001</v>
      </c>
      <c r="AA52" s="404">
        <v>1956</v>
      </c>
      <c r="AB52" s="404">
        <v>303</v>
      </c>
      <c r="AC52" s="404">
        <v>7</v>
      </c>
    </row>
    <row r="53" spans="19:29" ht="12.75" customHeight="1">
      <c r="S53" s="1219"/>
      <c r="T53" s="1219"/>
      <c r="U53" s="1219"/>
      <c r="V53" s="1219"/>
      <c r="W53" s="21"/>
      <c r="X53" s="403"/>
      <c r="Y53" s="403"/>
      <c r="Z53" s="403"/>
      <c r="AA53" s="403"/>
      <c r="AB53" s="403"/>
      <c r="AC53" s="403"/>
    </row>
    <row r="54" spans="19:29" ht="12" customHeight="1">
      <c r="S54" s="1160" t="s">
        <v>303</v>
      </c>
      <c r="T54" s="1160"/>
      <c r="U54" s="1160"/>
      <c r="V54" s="1160"/>
      <c r="W54" s="21"/>
      <c r="X54" s="331">
        <f aca="true" t="shared" si="2" ref="X54:AC54">IF(SUM(X46:X52)=SUM(X56:X63,X65,X66),SUM(X46:X52),"Fehler")</f>
        <v>30958</v>
      </c>
      <c r="Y54" s="331">
        <f t="shared" si="2"/>
        <v>2850</v>
      </c>
      <c r="Z54" s="331">
        <f t="shared" si="2"/>
        <v>12124</v>
      </c>
      <c r="AA54" s="331">
        <f t="shared" si="2"/>
        <v>13431</v>
      </c>
      <c r="AB54" s="331">
        <f t="shared" si="2"/>
        <v>2526</v>
      </c>
      <c r="AC54" s="331">
        <f t="shared" si="2"/>
        <v>27</v>
      </c>
    </row>
    <row r="55" spans="19:29" ht="12.75" customHeight="1">
      <c r="S55" s="1221"/>
      <c r="T55" s="1221"/>
      <c r="U55" s="1221"/>
      <c r="V55" s="1221"/>
      <c r="W55" s="21"/>
      <c r="X55" s="403"/>
      <c r="Y55" s="403"/>
      <c r="Z55" s="403"/>
      <c r="AA55" s="403"/>
      <c r="AB55" s="403"/>
      <c r="AC55" s="403"/>
    </row>
    <row r="56" spans="19:29" ht="12" customHeight="1">
      <c r="S56" s="1148" t="s">
        <v>206</v>
      </c>
      <c r="T56" s="1148"/>
      <c r="U56" s="1163" t="s">
        <v>114</v>
      </c>
      <c r="V56" s="1163"/>
      <c r="W56" s="21"/>
      <c r="X56" s="403">
        <f t="shared" si="1"/>
        <v>2813</v>
      </c>
      <c r="Y56" s="404">
        <v>146</v>
      </c>
      <c r="Z56" s="404">
        <v>975</v>
      </c>
      <c r="AA56" s="404">
        <v>1481</v>
      </c>
      <c r="AB56" s="404">
        <v>209</v>
      </c>
      <c r="AC56" s="404">
        <v>2</v>
      </c>
    </row>
    <row r="57" spans="19:29" ht="12" customHeight="1">
      <c r="S57" s="1217"/>
      <c r="T57" s="1217"/>
      <c r="U57" s="1163" t="s">
        <v>115</v>
      </c>
      <c r="V57" s="1163"/>
      <c r="W57" s="21"/>
      <c r="X57" s="403">
        <f t="shared" si="1"/>
        <v>1191</v>
      </c>
      <c r="Y57" s="404">
        <v>60</v>
      </c>
      <c r="Z57" s="404">
        <v>404</v>
      </c>
      <c r="AA57" s="404">
        <v>665</v>
      </c>
      <c r="AB57" s="404">
        <v>62</v>
      </c>
      <c r="AC57" s="404">
        <v>0</v>
      </c>
    </row>
    <row r="58" spans="19:29" ht="12" customHeight="1">
      <c r="S58" s="1219"/>
      <c r="T58" s="1219"/>
      <c r="U58" s="1163" t="s">
        <v>408</v>
      </c>
      <c r="V58" s="1163"/>
      <c r="W58" s="21"/>
      <c r="X58" s="403">
        <f t="shared" si="1"/>
        <v>703</v>
      </c>
      <c r="Y58" s="404">
        <v>81</v>
      </c>
      <c r="Z58" s="404">
        <v>340</v>
      </c>
      <c r="AA58" s="404">
        <v>271</v>
      </c>
      <c r="AB58" s="404">
        <v>9</v>
      </c>
      <c r="AC58" s="404">
        <v>2</v>
      </c>
    </row>
    <row r="59" spans="19:29" ht="12" customHeight="1">
      <c r="S59" s="1219"/>
      <c r="T59" s="1219"/>
      <c r="U59" s="1163" t="s">
        <v>117</v>
      </c>
      <c r="V59" s="1163"/>
      <c r="W59" s="21"/>
      <c r="X59" s="403">
        <f t="shared" si="1"/>
        <v>224</v>
      </c>
      <c r="Y59" s="404">
        <v>30</v>
      </c>
      <c r="Z59" s="404">
        <v>91</v>
      </c>
      <c r="AA59" s="404">
        <v>84</v>
      </c>
      <c r="AB59" s="404">
        <v>19</v>
      </c>
      <c r="AC59" s="404">
        <v>0</v>
      </c>
    </row>
    <row r="60" spans="19:29" ht="12" customHeight="1">
      <c r="S60" s="1219"/>
      <c r="T60" s="1219"/>
      <c r="U60" s="1163" t="s">
        <v>118</v>
      </c>
      <c r="V60" s="1163"/>
      <c r="W60" s="21"/>
      <c r="X60" s="403">
        <f t="shared" si="1"/>
        <v>328</v>
      </c>
      <c r="Y60" s="404">
        <v>25</v>
      </c>
      <c r="Z60" s="404">
        <v>116</v>
      </c>
      <c r="AA60" s="404">
        <v>148</v>
      </c>
      <c r="AB60" s="404">
        <v>39</v>
      </c>
      <c r="AC60" s="404">
        <v>0</v>
      </c>
    </row>
    <row r="61" spans="19:29" ht="12" customHeight="1">
      <c r="S61" s="1219"/>
      <c r="T61" s="1219"/>
      <c r="U61" s="1163" t="s">
        <v>119</v>
      </c>
      <c r="V61" s="1163"/>
      <c r="W61" s="21"/>
      <c r="X61" s="403">
        <f t="shared" si="1"/>
        <v>341</v>
      </c>
      <c r="Y61" s="404">
        <v>31</v>
      </c>
      <c r="Z61" s="404">
        <v>137</v>
      </c>
      <c r="AA61" s="404">
        <v>160</v>
      </c>
      <c r="AB61" s="404">
        <v>13</v>
      </c>
      <c r="AC61" s="404">
        <v>0</v>
      </c>
    </row>
    <row r="62" spans="19:29" ht="12" customHeight="1">
      <c r="S62" s="1219"/>
      <c r="T62" s="1219"/>
      <c r="U62" s="1163" t="s">
        <v>120</v>
      </c>
      <c r="V62" s="1163"/>
      <c r="W62" s="21"/>
      <c r="X62" s="403">
        <f t="shared" si="1"/>
        <v>236</v>
      </c>
      <c r="Y62" s="404">
        <v>14</v>
      </c>
      <c r="Z62" s="404">
        <v>89</v>
      </c>
      <c r="AA62" s="404">
        <v>98</v>
      </c>
      <c r="AB62" s="404">
        <v>34</v>
      </c>
      <c r="AC62" s="404">
        <v>1</v>
      </c>
    </row>
    <row r="63" spans="19:29" ht="12" customHeight="1">
      <c r="S63" s="1219"/>
      <c r="T63" s="1219"/>
      <c r="U63" s="1163" t="s">
        <v>121</v>
      </c>
      <c r="V63" s="1163"/>
      <c r="W63" s="21"/>
      <c r="X63" s="403">
        <f t="shared" si="1"/>
        <v>303</v>
      </c>
      <c r="Y63" s="404">
        <v>28</v>
      </c>
      <c r="Z63" s="404">
        <v>114</v>
      </c>
      <c r="AA63" s="404">
        <v>143</v>
      </c>
      <c r="AB63" s="404">
        <v>18</v>
      </c>
      <c r="AC63" s="404">
        <v>0</v>
      </c>
    </row>
    <row r="64" spans="19:29" ht="12" customHeight="1">
      <c r="S64" s="1219"/>
      <c r="T64" s="1219"/>
      <c r="U64" s="71" t="s">
        <v>409</v>
      </c>
      <c r="V64" s="406"/>
      <c r="W64" s="21"/>
      <c r="X64" s="403"/>
      <c r="Y64" s="404"/>
      <c r="Z64" s="404"/>
      <c r="AA64" s="404"/>
      <c r="AB64" s="404"/>
      <c r="AC64" s="404"/>
    </row>
    <row r="65" spans="19:29" ht="12" customHeight="1">
      <c r="S65" s="1219"/>
      <c r="T65" s="1219"/>
      <c r="U65" s="1219"/>
      <c r="V65" s="296" t="s">
        <v>410</v>
      </c>
      <c r="W65" s="21"/>
      <c r="X65" s="403">
        <f t="shared" si="1"/>
        <v>2166</v>
      </c>
      <c r="Y65" s="404">
        <v>231</v>
      </c>
      <c r="Z65" s="404">
        <v>890</v>
      </c>
      <c r="AA65" s="404">
        <v>901</v>
      </c>
      <c r="AB65" s="404">
        <v>143</v>
      </c>
      <c r="AC65" s="404">
        <v>1</v>
      </c>
    </row>
    <row r="66" spans="19:29" ht="12" customHeight="1">
      <c r="S66" s="1219"/>
      <c r="T66" s="1219"/>
      <c r="U66" s="1163" t="s">
        <v>123</v>
      </c>
      <c r="V66" s="1218"/>
      <c r="W66" s="21"/>
      <c r="X66" s="403">
        <f t="shared" si="1"/>
        <v>22653</v>
      </c>
      <c r="Y66" s="404">
        <v>2204</v>
      </c>
      <c r="Z66" s="404">
        <v>8968</v>
      </c>
      <c r="AA66" s="404">
        <v>9480</v>
      </c>
      <c r="AB66" s="404">
        <v>1980</v>
      </c>
      <c r="AC66" s="404">
        <v>21</v>
      </c>
    </row>
    <row r="67" spans="19:29" ht="7.5" customHeight="1">
      <c r="S67" s="1217"/>
      <c r="T67" s="1217"/>
      <c r="U67" s="1217"/>
      <c r="V67" s="1217"/>
      <c r="W67" s="21"/>
      <c r="X67" s="403"/>
      <c r="Y67" s="403"/>
      <c r="Z67" s="403"/>
      <c r="AA67" s="403"/>
      <c r="AB67" s="403"/>
      <c r="AC67" s="403"/>
    </row>
    <row r="68" spans="19:29" ht="12" customHeight="1">
      <c r="S68" s="1218" t="s">
        <v>411</v>
      </c>
      <c r="T68" s="1218"/>
      <c r="U68" s="1218"/>
      <c r="V68" s="1218"/>
      <c r="W68" s="21"/>
      <c r="X68" s="403"/>
      <c r="Y68" s="403"/>
      <c r="Z68" s="403"/>
      <c r="AA68" s="403"/>
      <c r="AB68" s="403"/>
      <c r="AC68" s="403"/>
    </row>
    <row r="69" spans="19:29" ht="12" customHeight="1">
      <c r="S69" s="21"/>
      <c r="T69" s="1163" t="s">
        <v>2</v>
      </c>
      <c r="U69" s="1218"/>
      <c r="V69" s="1218"/>
      <c r="W69" s="68"/>
      <c r="X69" s="403">
        <f>SUM(Y69:AC69)</f>
        <v>1429</v>
      </c>
      <c r="Y69" s="404">
        <v>173</v>
      </c>
      <c r="Z69" s="404">
        <v>430</v>
      </c>
      <c r="AA69" s="404">
        <v>643</v>
      </c>
      <c r="AB69" s="404">
        <v>169</v>
      </c>
      <c r="AC69" s="404">
        <v>14</v>
      </c>
    </row>
    <row r="70" spans="19:29" ht="10.5" customHeight="1">
      <c r="S70" s="1219"/>
      <c r="T70" s="1219"/>
      <c r="U70" s="1219"/>
      <c r="V70" s="1219"/>
      <c r="W70" s="21"/>
      <c r="X70" s="403"/>
      <c r="Y70" s="403"/>
      <c r="Z70" s="403"/>
      <c r="AA70" s="403"/>
      <c r="AB70" s="403"/>
      <c r="AC70" s="403"/>
    </row>
    <row r="71" spans="19:29" ht="12" customHeight="1">
      <c r="S71" s="1220" t="s">
        <v>412</v>
      </c>
      <c r="T71" s="1220"/>
      <c r="U71" s="1220"/>
      <c r="V71" s="1220"/>
      <c r="W71" s="21"/>
      <c r="X71" s="403">
        <v>30520</v>
      </c>
      <c r="Y71" s="403">
        <v>2768</v>
      </c>
      <c r="Z71" s="403">
        <v>11962</v>
      </c>
      <c r="AA71" s="403">
        <v>13247</v>
      </c>
      <c r="AB71" s="403">
        <v>2525</v>
      </c>
      <c r="AC71" s="403">
        <v>18</v>
      </c>
    </row>
  </sheetData>
  <sheetProtection/>
  <mergeCells count="73">
    <mergeCell ref="A3:P3"/>
    <mergeCell ref="A5:B9"/>
    <mergeCell ref="C5:C9"/>
    <mergeCell ref="D5:P5"/>
    <mergeCell ref="D6:E6"/>
    <mergeCell ref="F6:F9"/>
    <mergeCell ref="G6:N6"/>
    <mergeCell ref="O6:P6"/>
    <mergeCell ref="D7:D8"/>
    <mergeCell ref="E7:E8"/>
    <mergeCell ref="O7:O9"/>
    <mergeCell ref="P7:P9"/>
    <mergeCell ref="G8:N9"/>
    <mergeCell ref="D9:E9"/>
    <mergeCell ref="A11:B11"/>
    <mergeCell ref="A13:B13"/>
    <mergeCell ref="A14:B14"/>
    <mergeCell ref="A15:B15"/>
    <mergeCell ref="A16:B16"/>
    <mergeCell ref="A17:B17"/>
    <mergeCell ref="A19:B19"/>
    <mergeCell ref="A21:B21"/>
    <mergeCell ref="A22:B22"/>
    <mergeCell ref="A23:B23"/>
    <mergeCell ref="A25:B25"/>
    <mergeCell ref="A28:B28"/>
    <mergeCell ref="A33:B33"/>
    <mergeCell ref="S39:AC39"/>
    <mergeCell ref="S41:V44"/>
    <mergeCell ref="W41:W44"/>
    <mergeCell ref="X41:X44"/>
    <mergeCell ref="Y41:AC41"/>
    <mergeCell ref="Y42:Y44"/>
    <mergeCell ref="Z42:Z44"/>
    <mergeCell ref="AA42:AA44"/>
    <mergeCell ref="AB42:AB44"/>
    <mergeCell ref="AC42:AC44"/>
    <mergeCell ref="S45:V45"/>
    <mergeCell ref="S46:V46"/>
    <mergeCell ref="S47:V47"/>
    <mergeCell ref="S48:V48"/>
    <mergeCell ref="S49:V49"/>
    <mergeCell ref="S50:V50"/>
    <mergeCell ref="S51:V51"/>
    <mergeCell ref="S52:V52"/>
    <mergeCell ref="S53:V53"/>
    <mergeCell ref="S54:V54"/>
    <mergeCell ref="S55:V55"/>
    <mergeCell ref="S56:T56"/>
    <mergeCell ref="U56:V56"/>
    <mergeCell ref="S57:T57"/>
    <mergeCell ref="U57:V57"/>
    <mergeCell ref="S58:T58"/>
    <mergeCell ref="U58:V58"/>
    <mergeCell ref="S59:T59"/>
    <mergeCell ref="U59:V59"/>
    <mergeCell ref="U66:V66"/>
    <mergeCell ref="S60:T60"/>
    <mergeCell ref="U60:V60"/>
    <mergeCell ref="S61:T61"/>
    <mergeCell ref="U61:V61"/>
    <mergeCell ref="S62:T62"/>
    <mergeCell ref="U62:V62"/>
    <mergeCell ref="S67:V67"/>
    <mergeCell ref="S68:V68"/>
    <mergeCell ref="T69:V69"/>
    <mergeCell ref="S70:V70"/>
    <mergeCell ref="S71:V71"/>
    <mergeCell ref="S63:T63"/>
    <mergeCell ref="U63:V63"/>
    <mergeCell ref="S64:T64"/>
    <mergeCell ref="S65:U65"/>
    <mergeCell ref="S66:T66"/>
  </mergeCells>
  <printOptions/>
  <pageMargins left="0.4724409448818898" right="0.4724409448818898" top="0.5905511811023623" bottom="0.7874015748031497" header="0.3937007874015748" footer="0"/>
  <pageSetup horizontalDpi="300" verticalDpi="300" orientation="portrait" paperSize="9" scale="91" r:id="rId3"/>
  <headerFooter alignWithMargins="0">
    <oddFooter>&amp;C20</oddFooter>
  </headerFooter>
  <colBreaks count="1" manualBreakCount="1">
    <brk id="17" max="65535" man="1"/>
  </colBreaks>
  <drawing r:id="rId2"/>
  <legacyDrawing r:id="rId1"/>
</worksheet>
</file>

<file path=xl/worksheets/sheet17.xml><?xml version="1.0" encoding="utf-8"?>
<worksheet xmlns="http://schemas.openxmlformats.org/spreadsheetml/2006/main" xmlns:r="http://schemas.openxmlformats.org/officeDocument/2006/relationships">
  <dimension ref="A1:AE90"/>
  <sheetViews>
    <sheetView zoomScaleSheetLayoutView="100" zoomScalePageLayoutView="0" workbookViewId="0" topLeftCell="A1">
      <selection activeCell="M41" sqref="M41"/>
    </sheetView>
  </sheetViews>
  <sheetFormatPr defaultColWidth="11.421875" defaultRowHeight="15"/>
  <cols>
    <col min="1" max="3" width="2.421875" style="29" customWidth="1"/>
    <col min="4" max="4" width="9.57421875" style="29" customWidth="1"/>
    <col min="5" max="5" width="0.85546875" style="29" customWidth="1"/>
    <col min="6" max="6" width="7.140625" style="29" customWidth="1"/>
    <col min="7" max="16" width="5.57421875" style="29" customWidth="1"/>
    <col min="17" max="18" width="7.140625" style="29" customWidth="1"/>
    <col min="19" max="19" width="7.57421875" style="29" customWidth="1"/>
    <col min="20" max="20" width="0.42578125" style="29" customWidth="1"/>
    <col min="21" max="21" width="5.00390625" style="29" customWidth="1"/>
    <col min="22" max="22" width="17.8515625" style="29" customWidth="1"/>
    <col min="23" max="23" width="0.85546875" style="29" customWidth="1"/>
    <col min="24" max="24" width="12.28125" style="29" customWidth="1"/>
    <col min="25" max="30" width="10.7109375" style="29" customWidth="1"/>
    <col min="31" max="31" width="0.42578125" style="29" customWidth="1"/>
    <col min="32" max="16384" width="11.421875" style="29" customWidth="1"/>
  </cols>
  <sheetData>
    <row r="1" spans="1:19" ht="9.75" customHeight="1">
      <c r="A1" s="2"/>
      <c r="B1" s="407"/>
      <c r="C1" s="407"/>
      <c r="D1" s="407"/>
      <c r="E1" s="407"/>
      <c r="F1" s="2"/>
      <c r="G1" s="2"/>
      <c r="H1" s="2"/>
      <c r="I1" s="2"/>
      <c r="J1" s="2"/>
      <c r="K1" s="2"/>
      <c r="L1" s="2"/>
      <c r="M1" s="2"/>
      <c r="N1" s="2"/>
      <c r="O1" s="2"/>
      <c r="P1" s="2"/>
      <c r="Q1" s="2"/>
      <c r="R1" s="2"/>
      <c r="S1" s="4"/>
    </row>
    <row r="2" spans="1:19" ht="3" customHeight="1">
      <c r="A2" s="2" t="s">
        <v>45</v>
      </c>
      <c r="B2" s="2"/>
      <c r="C2" s="2"/>
      <c r="D2" s="2"/>
      <c r="E2" s="2"/>
      <c r="F2" s="2"/>
      <c r="G2" s="2"/>
      <c r="H2" s="2"/>
      <c r="I2" s="2"/>
      <c r="J2" s="2"/>
      <c r="K2" s="2"/>
      <c r="L2" s="2"/>
      <c r="M2" s="2"/>
      <c r="N2" s="2"/>
      <c r="O2" s="2"/>
      <c r="P2" s="2"/>
      <c r="Q2" s="2"/>
      <c r="R2" s="2"/>
      <c r="S2" s="2"/>
    </row>
    <row r="3" spans="1:21" ht="13.5" customHeight="1">
      <c r="A3" s="175" t="s">
        <v>413</v>
      </c>
      <c r="B3" s="175"/>
      <c r="C3" s="175"/>
      <c r="D3" s="175"/>
      <c r="E3" s="176"/>
      <c r="F3" s="177"/>
      <c r="G3" s="177"/>
      <c r="H3" s="177"/>
      <c r="I3" s="177"/>
      <c r="J3" s="177"/>
      <c r="K3" s="177"/>
      <c r="L3" s="177"/>
      <c r="M3" s="177"/>
      <c r="N3" s="177"/>
      <c r="O3" s="177"/>
      <c r="P3" s="177"/>
      <c r="Q3" s="177"/>
      <c r="R3" s="177"/>
      <c r="S3" s="177"/>
      <c r="U3" s="334" t="s">
        <v>45</v>
      </c>
    </row>
    <row r="4" spans="1:19" ht="3" customHeight="1">
      <c r="A4" s="2"/>
      <c r="B4" s="2"/>
      <c r="C4" s="2"/>
      <c r="D4" s="2"/>
      <c r="E4" s="2"/>
      <c r="F4" s="2"/>
      <c r="G4" s="2"/>
      <c r="H4" s="2"/>
      <c r="I4" s="2"/>
      <c r="J4" s="2"/>
      <c r="K4" s="2"/>
      <c r="L4" s="2"/>
      <c r="M4" s="2"/>
      <c r="N4" s="2"/>
      <c r="O4" s="2"/>
      <c r="P4" s="2"/>
      <c r="Q4" s="2"/>
      <c r="R4" s="2"/>
      <c r="S4" s="2"/>
    </row>
    <row r="5" spans="1:20" ht="12.75" customHeight="1">
      <c r="A5" s="1107" t="s">
        <v>108</v>
      </c>
      <c r="B5" s="1107"/>
      <c r="C5" s="1107"/>
      <c r="D5" s="1107"/>
      <c r="E5" s="1022"/>
      <c r="F5" s="1016" t="s">
        <v>414</v>
      </c>
      <c r="G5" s="1017"/>
      <c r="H5" s="1017"/>
      <c r="I5" s="1017"/>
      <c r="J5" s="1017"/>
      <c r="K5" s="1017"/>
      <c r="L5" s="1017"/>
      <c r="M5" s="1017"/>
      <c r="N5" s="1017"/>
      <c r="O5" s="1017"/>
      <c r="P5" s="1017"/>
      <c r="Q5" s="1017"/>
      <c r="R5" s="1017"/>
      <c r="S5" s="1017"/>
      <c r="T5" s="325"/>
    </row>
    <row r="6" spans="1:20" ht="18" customHeight="1">
      <c r="A6" s="1113"/>
      <c r="B6" s="1113"/>
      <c r="C6" s="1113"/>
      <c r="D6" s="1113"/>
      <c r="E6" s="1024"/>
      <c r="F6" s="1002" t="s">
        <v>415</v>
      </c>
      <c r="G6" s="1005" t="s">
        <v>321</v>
      </c>
      <c r="H6" s="1107"/>
      <c r="I6" s="1107"/>
      <c r="J6" s="1107"/>
      <c r="K6" s="1107"/>
      <c r="L6" s="1107"/>
      <c r="M6" s="1107"/>
      <c r="N6" s="1107"/>
      <c r="O6" s="1107"/>
      <c r="P6" s="1006"/>
      <c r="Q6" s="1011" t="s">
        <v>416</v>
      </c>
      <c r="R6" s="1012"/>
      <c r="S6" s="1012"/>
      <c r="T6" s="325"/>
    </row>
    <row r="7" spans="1:20" ht="17.25" customHeight="1">
      <c r="A7" s="1113"/>
      <c r="B7" s="1113"/>
      <c r="C7" s="1113"/>
      <c r="D7" s="1113"/>
      <c r="E7" s="1024"/>
      <c r="F7" s="1167"/>
      <c r="G7" s="1009"/>
      <c r="H7" s="1114"/>
      <c r="I7" s="1114"/>
      <c r="J7" s="1114"/>
      <c r="K7" s="1114"/>
      <c r="L7" s="1114"/>
      <c r="M7" s="1114"/>
      <c r="N7" s="1114"/>
      <c r="O7" s="1114"/>
      <c r="P7" s="1010"/>
      <c r="Q7" s="1013"/>
      <c r="R7" s="1014"/>
      <c r="S7" s="1014"/>
      <c r="T7" s="324"/>
    </row>
    <row r="8" spans="1:20" ht="12" customHeight="1">
      <c r="A8" s="1113"/>
      <c r="B8" s="1113"/>
      <c r="C8" s="1113"/>
      <c r="D8" s="1113"/>
      <c r="E8" s="1024"/>
      <c r="F8" s="1167"/>
      <c r="G8" s="1005">
        <v>1</v>
      </c>
      <c r="H8" s="1002">
        <v>2</v>
      </c>
      <c r="I8" s="1005">
        <v>3</v>
      </c>
      <c r="J8" s="1002">
        <v>4</v>
      </c>
      <c r="K8" s="1107">
        <v>5</v>
      </c>
      <c r="L8" s="1002">
        <v>6</v>
      </c>
      <c r="M8" s="1107">
        <v>7</v>
      </c>
      <c r="N8" s="1002">
        <v>8</v>
      </c>
      <c r="O8" s="1253" t="s">
        <v>322</v>
      </c>
      <c r="P8" s="1002">
        <v>10</v>
      </c>
      <c r="Q8" s="1015" t="s">
        <v>323</v>
      </c>
      <c r="R8" s="1169" t="s">
        <v>417</v>
      </c>
      <c r="S8" s="1254" t="s">
        <v>418</v>
      </c>
      <c r="T8" s="153"/>
    </row>
    <row r="9" spans="1:20" ht="16.5" customHeight="1">
      <c r="A9" s="1113"/>
      <c r="B9" s="1113"/>
      <c r="C9" s="1113"/>
      <c r="D9" s="1113"/>
      <c r="E9" s="1024"/>
      <c r="F9" s="1167"/>
      <c r="G9" s="1007"/>
      <c r="H9" s="1167"/>
      <c r="I9" s="1007"/>
      <c r="J9" s="1167"/>
      <c r="K9" s="1162"/>
      <c r="L9" s="1167"/>
      <c r="M9" s="1162"/>
      <c r="N9" s="1167"/>
      <c r="O9" s="1162"/>
      <c r="P9" s="1167"/>
      <c r="Q9" s="1003"/>
      <c r="R9" s="1003"/>
      <c r="S9" s="1102"/>
      <c r="T9" s="153"/>
    </row>
    <row r="10" spans="1:20" ht="16.5" customHeight="1">
      <c r="A10" s="1113"/>
      <c r="B10" s="1113"/>
      <c r="C10" s="1113"/>
      <c r="D10" s="1113"/>
      <c r="E10" s="1024"/>
      <c r="F10" s="1167"/>
      <c r="G10" s="1007"/>
      <c r="H10" s="1167"/>
      <c r="I10" s="1007"/>
      <c r="J10" s="1167"/>
      <c r="K10" s="1162"/>
      <c r="L10" s="1167"/>
      <c r="M10" s="1162"/>
      <c r="N10" s="1167"/>
      <c r="O10" s="1162"/>
      <c r="P10" s="1167"/>
      <c r="Q10" s="1004"/>
      <c r="R10" s="1004"/>
      <c r="S10" s="1013"/>
      <c r="T10" s="153"/>
    </row>
    <row r="11" spans="1:20" ht="12" customHeight="1">
      <c r="A11" s="1114"/>
      <c r="B11" s="1114"/>
      <c r="C11" s="1114"/>
      <c r="D11" s="1114"/>
      <c r="E11" s="1025"/>
      <c r="F11" s="1168"/>
      <c r="G11" s="1009"/>
      <c r="H11" s="1168"/>
      <c r="I11" s="1009"/>
      <c r="J11" s="1168"/>
      <c r="K11" s="1114"/>
      <c r="L11" s="1168"/>
      <c r="M11" s="1114"/>
      <c r="N11" s="1168"/>
      <c r="O11" s="1114"/>
      <c r="P11" s="1168"/>
      <c r="Q11" s="1016" t="s">
        <v>324</v>
      </c>
      <c r="R11" s="1017"/>
      <c r="S11" s="1017"/>
      <c r="T11" s="325"/>
    </row>
    <row r="12" spans="1:20" ht="6" customHeight="1">
      <c r="A12" s="10"/>
      <c r="B12" s="10"/>
      <c r="C12" s="10"/>
      <c r="D12" s="10"/>
      <c r="E12" s="10"/>
      <c r="F12" s="154"/>
      <c r="G12" s="154"/>
      <c r="H12" s="154"/>
      <c r="I12" s="154"/>
      <c r="J12" s="154"/>
      <c r="K12" s="154"/>
      <c r="L12" s="154"/>
      <c r="M12" s="154"/>
      <c r="N12" s="154"/>
      <c r="O12" s="154"/>
      <c r="P12" s="154"/>
      <c r="Q12" s="154"/>
      <c r="R12" s="154"/>
      <c r="S12" s="154"/>
      <c r="T12" s="147"/>
    </row>
    <row r="13" spans="1:20" ht="12" customHeight="1">
      <c r="A13" s="1103" t="s">
        <v>57</v>
      </c>
      <c r="B13" s="1103"/>
      <c r="C13" s="1103"/>
      <c r="D13" s="1103"/>
      <c r="E13" s="2"/>
      <c r="F13" s="409">
        <v>20.8</v>
      </c>
      <c r="G13" s="409">
        <v>21.5</v>
      </c>
      <c r="H13" s="409">
        <v>21.6</v>
      </c>
      <c r="I13" s="409">
        <v>21.5</v>
      </c>
      <c r="J13" s="409">
        <v>21.3</v>
      </c>
      <c r="K13" s="409">
        <v>19.5</v>
      </c>
      <c r="L13" s="409">
        <v>19.4</v>
      </c>
      <c r="M13" s="409">
        <v>18.8</v>
      </c>
      <c r="N13" s="409">
        <v>19.3</v>
      </c>
      <c r="O13" s="409">
        <v>20.1</v>
      </c>
      <c r="P13" s="409">
        <v>20.4</v>
      </c>
      <c r="Q13" s="409">
        <v>20.3</v>
      </c>
      <c r="R13" s="409">
        <v>19</v>
      </c>
      <c r="S13" s="409">
        <v>21.7</v>
      </c>
      <c r="T13" s="410"/>
    </row>
    <row r="14" spans="1:20" ht="3.75" customHeight="1">
      <c r="A14" s="186"/>
      <c r="B14" s="186"/>
      <c r="C14" s="186"/>
      <c r="D14" s="186"/>
      <c r="E14" s="2"/>
      <c r="F14" s="411"/>
      <c r="G14" s="411"/>
      <c r="H14" s="411"/>
      <c r="I14" s="411"/>
      <c r="J14" s="411"/>
      <c r="K14" s="411"/>
      <c r="L14" s="411"/>
      <c r="M14" s="411"/>
      <c r="N14" s="411"/>
      <c r="O14" s="411"/>
      <c r="P14" s="411"/>
      <c r="Q14" s="411"/>
      <c r="R14" s="411"/>
      <c r="S14" s="411"/>
      <c r="T14" s="410"/>
    </row>
    <row r="15" spans="1:20" ht="12" customHeight="1">
      <c r="A15" s="1103" t="s">
        <v>56</v>
      </c>
      <c r="B15" s="1103"/>
      <c r="C15" s="1103"/>
      <c r="D15" s="1103"/>
      <c r="E15" s="2"/>
      <c r="F15" s="409">
        <v>20.2</v>
      </c>
      <c r="G15" s="409">
        <v>20.7</v>
      </c>
      <c r="H15" s="409">
        <v>20.8</v>
      </c>
      <c r="I15" s="409">
        <v>20.9</v>
      </c>
      <c r="J15" s="409">
        <v>20.6</v>
      </c>
      <c r="K15" s="409">
        <v>19.6</v>
      </c>
      <c r="L15" s="409">
        <v>19.6</v>
      </c>
      <c r="M15" s="409">
        <v>19</v>
      </c>
      <c r="N15" s="409">
        <v>19.5</v>
      </c>
      <c r="O15" s="409">
        <v>20.1</v>
      </c>
      <c r="P15" s="409">
        <v>20.3</v>
      </c>
      <c r="Q15" s="409">
        <v>19.4</v>
      </c>
      <c r="R15" s="409">
        <v>16.5</v>
      </c>
      <c r="S15" s="409">
        <v>16.4</v>
      </c>
      <c r="T15" s="410"/>
    </row>
    <row r="16" spans="1:20" ht="3.75" customHeight="1">
      <c r="A16" s="186"/>
      <c r="B16" s="186"/>
      <c r="C16" s="186"/>
      <c r="D16" s="186"/>
      <c r="E16" s="2"/>
      <c r="F16" s="411"/>
      <c r="G16" s="411"/>
      <c r="H16" s="411"/>
      <c r="I16" s="411"/>
      <c r="J16" s="411"/>
      <c r="K16" s="411"/>
      <c r="L16" s="411"/>
      <c r="M16" s="411"/>
      <c r="N16" s="411"/>
      <c r="O16" s="411"/>
      <c r="P16" s="411"/>
      <c r="Q16" s="411"/>
      <c r="R16" s="411"/>
      <c r="S16" s="411"/>
      <c r="T16" s="410"/>
    </row>
    <row r="17" spans="1:20" ht="12" customHeight="1">
      <c r="A17" s="1103" t="s">
        <v>55</v>
      </c>
      <c r="B17" s="1103"/>
      <c r="C17" s="1103"/>
      <c r="D17" s="1103"/>
      <c r="E17" s="2"/>
      <c r="F17" s="409">
        <v>20.6</v>
      </c>
      <c r="G17" s="409">
        <v>21.6</v>
      </c>
      <c r="H17" s="409">
        <v>21.3</v>
      </c>
      <c r="I17" s="409">
        <v>21.4</v>
      </c>
      <c r="J17" s="409">
        <v>21.2</v>
      </c>
      <c r="K17" s="409">
        <v>20.5</v>
      </c>
      <c r="L17" s="409">
        <v>20.6</v>
      </c>
      <c r="M17" s="409">
        <v>18.8</v>
      </c>
      <c r="N17" s="409">
        <v>19.6</v>
      </c>
      <c r="O17" s="409">
        <v>19.5</v>
      </c>
      <c r="P17" s="409">
        <v>20.6</v>
      </c>
      <c r="Q17" s="409">
        <v>19.5</v>
      </c>
      <c r="R17" s="409">
        <v>16.5</v>
      </c>
      <c r="S17" s="409">
        <v>19</v>
      </c>
      <c r="T17" s="410"/>
    </row>
    <row r="18" spans="1:20" ht="3.75" customHeight="1">
      <c r="A18" s="186"/>
      <c r="B18" s="186"/>
      <c r="C18" s="186"/>
      <c r="D18" s="186"/>
      <c r="E18" s="2"/>
      <c r="F18" s="411"/>
      <c r="G18" s="411"/>
      <c r="H18" s="411"/>
      <c r="I18" s="411"/>
      <c r="J18" s="411"/>
      <c r="K18" s="411"/>
      <c r="L18" s="411"/>
      <c r="M18" s="411"/>
      <c r="N18" s="411"/>
      <c r="O18" s="411"/>
      <c r="P18" s="411"/>
      <c r="Q18" s="411"/>
      <c r="R18" s="411"/>
      <c r="S18" s="411"/>
      <c r="T18" s="410"/>
    </row>
    <row r="19" spans="1:20" ht="12" customHeight="1">
      <c r="A19" s="1103" t="s">
        <v>54</v>
      </c>
      <c r="B19" s="1103"/>
      <c r="C19" s="1103"/>
      <c r="D19" s="1103"/>
      <c r="E19" s="2"/>
      <c r="F19" s="409">
        <v>20</v>
      </c>
      <c r="G19" s="409">
        <v>20.8</v>
      </c>
      <c r="H19" s="409">
        <v>20.8</v>
      </c>
      <c r="I19" s="409">
        <v>20.8</v>
      </c>
      <c r="J19" s="409">
        <v>20.5</v>
      </c>
      <c r="K19" s="409">
        <v>18.9</v>
      </c>
      <c r="L19" s="409">
        <v>18.8</v>
      </c>
      <c r="M19" s="409">
        <v>18.2</v>
      </c>
      <c r="N19" s="409">
        <v>18.8</v>
      </c>
      <c r="O19" s="409">
        <v>19.7</v>
      </c>
      <c r="P19" s="409">
        <v>19.5</v>
      </c>
      <c r="Q19" s="409">
        <v>19.9</v>
      </c>
      <c r="R19" s="409">
        <v>17.2</v>
      </c>
      <c r="S19" s="409">
        <v>0</v>
      </c>
      <c r="T19" s="410"/>
    </row>
    <row r="20" spans="1:20" ht="3.75" customHeight="1">
      <c r="A20" s="186"/>
      <c r="B20" s="186"/>
      <c r="C20" s="186"/>
      <c r="D20" s="186"/>
      <c r="E20" s="2"/>
      <c r="F20" s="411"/>
      <c r="G20" s="411"/>
      <c r="H20" s="411"/>
      <c r="I20" s="411"/>
      <c r="J20" s="411"/>
      <c r="K20" s="411"/>
      <c r="L20" s="411"/>
      <c r="M20" s="411"/>
      <c r="N20" s="411"/>
      <c r="O20" s="411"/>
      <c r="P20" s="411"/>
      <c r="Q20" s="411"/>
      <c r="R20" s="411"/>
      <c r="S20" s="411"/>
      <c r="T20" s="410"/>
    </row>
    <row r="21" spans="1:20" ht="12" customHeight="1">
      <c r="A21" s="1103" t="s">
        <v>53</v>
      </c>
      <c r="B21" s="1103"/>
      <c r="C21" s="1103"/>
      <c r="D21" s="1103"/>
      <c r="E21" s="2"/>
      <c r="F21" s="409">
        <v>20.9</v>
      </c>
      <c r="G21" s="409">
        <v>21.3</v>
      </c>
      <c r="H21" s="409">
        <v>21.5</v>
      </c>
      <c r="I21" s="409">
        <v>21.9</v>
      </c>
      <c r="J21" s="409">
        <v>21.5</v>
      </c>
      <c r="K21" s="409">
        <v>19.9</v>
      </c>
      <c r="L21" s="409">
        <v>20</v>
      </c>
      <c r="M21" s="409">
        <v>19.3</v>
      </c>
      <c r="N21" s="409">
        <v>20.5</v>
      </c>
      <c r="O21" s="409">
        <v>20.4</v>
      </c>
      <c r="P21" s="409">
        <v>21.3</v>
      </c>
      <c r="Q21" s="409">
        <v>20.9</v>
      </c>
      <c r="R21" s="409">
        <v>18.5</v>
      </c>
      <c r="S21" s="409">
        <v>14</v>
      </c>
      <c r="T21" s="410"/>
    </row>
    <row r="22" spans="1:20" ht="3.75" customHeight="1">
      <c r="A22" s="186"/>
      <c r="B22" s="186"/>
      <c r="C22" s="186"/>
      <c r="D22" s="186"/>
      <c r="E22" s="2"/>
      <c r="F22" s="411"/>
      <c r="G22" s="411"/>
      <c r="H22" s="411"/>
      <c r="I22" s="411"/>
      <c r="J22" s="411"/>
      <c r="K22" s="411"/>
      <c r="L22" s="411"/>
      <c r="M22" s="411"/>
      <c r="N22" s="411"/>
      <c r="O22" s="411"/>
      <c r="P22" s="411"/>
      <c r="Q22" s="411"/>
      <c r="R22" s="411"/>
      <c r="S22" s="411"/>
      <c r="T22" s="412"/>
    </row>
    <row r="23" spans="1:20" ht="12" customHeight="1">
      <c r="A23" s="1103" t="s">
        <v>52</v>
      </c>
      <c r="B23" s="1103"/>
      <c r="C23" s="1103"/>
      <c r="D23" s="1103"/>
      <c r="E23" s="2"/>
      <c r="F23" s="409">
        <v>19.9</v>
      </c>
      <c r="G23" s="409">
        <v>20.5</v>
      </c>
      <c r="H23" s="409">
        <v>20.7</v>
      </c>
      <c r="I23" s="409">
        <v>20.5</v>
      </c>
      <c r="J23" s="409">
        <v>20.5</v>
      </c>
      <c r="K23" s="409">
        <v>19.3</v>
      </c>
      <c r="L23" s="409">
        <v>18.8</v>
      </c>
      <c r="M23" s="409">
        <v>18.5</v>
      </c>
      <c r="N23" s="409">
        <v>19.2</v>
      </c>
      <c r="O23" s="409">
        <v>19.4</v>
      </c>
      <c r="P23" s="409">
        <v>20</v>
      </c>
      <c r="Q23" s="409">
        <v>18.9</v>
      </c>
      <c r="R23" s="409">
        <v>16.2</v>
      </c>
      <c r="S23" s="409">
        <v>20.1</v>
      </c>
      <c r="T23" s="410"/>
    </row>
    <row r="24" spans="1:20" ht="3.75" customHeight="1">
      <c r="A24" s="186"/>
      <c r="B24" s="186"/>
      <c r="C24" s="186"/>
      <c r="D24" s="186"/>
      <c r="E24" s="2"/>
      <c r="F24" s="411"/>
      <c r="G24" s="411"/>
      <c r="H24" s="411"/>
      <c r="I24" s="411"/>
      <c r="J24" s="411"/>
      <c r="K24" s="411"/>
      <c r="L24" s="411"/>
      <c r="M24" s="411"/>
      <c r="N24" s="411"/>
      <c r="O24" s="411"/>
      <c r="P24" s="411"/>
      <c r="Q24" s="411"/>
      <c r="R24" s="411"/>
      <c r="S24" s="411"/>
      <c r="T24" s="410"/>
    </row>
    <row r="25" spans="1:26" ht="12" customHeight="1">
      <c r="A25" s="1103" t="s">
        <v>51</v>
      </c>
      <c r="B25" s="1103"/>
      <c r="C25" s="1103"/>
      <c r="D25" s="1103"/>
      <c r="E25" s="2"/>
      <c r="F25" s="409">
        <v>20.2</v>
      </c>
      <c r="G25" s="409">
        <v>20.6</v>
      </c>
      <c r="H25" s="409">
        <v>21.1</v>
      </c>
      <c r="I25" s="409">
        <v>20.9</v>
      </c>
      <c r="J25" s="409">
        <v>20.7</v>
      </c>
      <c r="K25" s="409">
        <v>19.4</v>
      </c>
      <c r="L25" s="409">
        <v>19.4</v>
      </c>
      <c r="M25" s="409">
        <v>18.6</v>
      </c>
      <c r="N25" s="409">
        <v>19.5</v>
      </c>
      <c r="O25" s="409">
        <v>20.1</v>
      </c>
      <c r="P25" s="409">
        <v>19.6</v>
      </c>
      <c r="Q25" s="409">
        <v>20.1</v>
      </c>
      <c r="R25" s="409">
        <v>17.6</v>
      </c>
      <c r="S25" s="409">
        <v>15</v>
      </c>
      <c r="T25" s="410"/>
      <c r="Z25" s="413"/>
    </row>
    <row r="26" spans="1:20" ht="3.75" customHeight="1">
      <c r="A26" s="186"/>
      <c r="B26" s="186"/>
      <c r="C26" s="186"/>
      <c r="D26" s="186"/>
      <c r="E26" s="2"/>
      <c r="F26" s="411"/>
      <c r="G26" s="411"/>
      <c r="H26" s="411"/>
      <c r="I26" s="411"/>
      <c r="J26" s="411"/>
      <c r="K26" s="411"/>
      <c r="L26" s="411"/>
      <c r="M26" s="411"/>
      <c r="N26" s="411"/>
      <c r="O26" s="411"/>
      <c r="P26" s="411"/>
      <c r="Q26" s="411"/>
      <c r="R26" s="411"/>
      <c r="S26" s="411"/>
      <c r="T26" s="410"/>
    </row>
    <row r="27" spans="1:20" ht="12" customHeight="1">
      <c r="A27" s="1250" t="s">
        <v>303</v>
      </c>
      <c r="B27" s="1250"/>
      <c r="C27" s="1250"/>
      <c r="D27" s="1250"/>
      <c r="E27" s="2"/>
      <c r="F27" s="414">
        <v>20.5</v>
      </c>
      <c r="G27" s="414">
        <v>21.1</v>
      </c>
      <c r="H27" s="414">
        <v>21.3</v>
      </c>
      <c r="I27" s="414">
        <v>21.3</v>
      </c>
      <c r="J27" s="414">
        <v>21</v>
      </c>
      <c r="K27" s="414">
        <v>19.6</v>
      </c>
      <c r="L27" s="414">
        <v>19.5</v>
      </c>
      <c r="M27" s="414">
        <v>18.8</v>
      </c>
      <c r="N27" s="414">
        <v>19.5</v>
      </c>
      <c r="O27" s="414">
        <v>20</v>
      </c>
      <c r="P27" s="414">
        <v>20.3</v>
      </c>
      <c r="Q27" s="414">
        <v>20</v>
      </c>
      <c r="R27" s="414">
        <v>17.9</v>
      </c>
      <c r="S27" s="414">
        <v>19.6</v>
      </c>
      <c r="T27" s="415"/>
    </row>
    <row r="28" spans="1:20" ht="6" customHeight="1">
      <c r="A28" s="2"/>
      <c r="B28" s="2"/>
      <c r="C28" s="2"/>
      <c r="D28" s="2"/>
      <c r="E28" s="2"/>
      <c r="F28" s="411"/>
      <c r="G28" s="411"/>
      <c r="H28" s="411"/>
      <c r="I28" s="411"/>
      <c r="J28" s="411"/>
      <c r="K28" s="411"/>
      <c r="L28" s="411"/>
      <c r="M28" s="411"/>
      <c r="N28" s="411"/>
      <c r="O28" s="411"/>
      <c r="P28" s="411"/>
      <c r="Q28" s="411"/>
      <c r="R28" s="411"/>
      <c r="S28" s="411"/>
      <c r="T28" s="410"/>
    </row>
    <row r="29" spans="1:20" ht="12" customHeight="1">
      <c r="A29" s="1091" t="s">
        <v>206</v>
      </c>
      <c r="B29" s="1252"/>
      <c r="C29" s="1093" t="s">
        <v>114</v>
      </c>
      <c r="D29" s="1103"/>
      <c r="E29" s="2"/>
      <c r="F29" s="409">
        <v>21.1</v>
      </c>
      <c r="G29" s="409">
        <v>22</v>
      </c>
      <c r="H29" s="409">
        <v>22.1</v>
      </c>
      <c r="I29" s="409">
        <v>21.9</v>
      </c>
      <c r="J29" s="409">
        <v>21.3</v>
      </c>
      <c r="K29" s="409">
        <v>19.5</v>
      </c>
      <c r="L29" s="409">
        <v>18.7</v>
      </c>
      <c r="M29" s="409">
        <v>18.3</v>
      </c>
      <c r="N29" s="409">
        <v>18.7</v>
      </c>
      <c r="O29" s="409">
        <v>20.1</v>
      </c>
      <c r="P29" s="409">
        <v>21.1</v>
      </c>
      <c r="Q29" s="409">
        <v>19.3</v>
      </c>
      <c r="R29" s="409">
        <v>20.5</v>
      </c>
      <c r="S29" s="409">
        <v>20.2</v>
      </c>
      <c r="T29" s="410"/>
    </row>
    <row r="30" spans="1:20" ht="12" customHeight="1">
      <c r="A30" s="2"/>
      <c r="B30" s="186"/>
      <c r="C30" s="1093" t="s">
        <v>115</v>
      </c>
      <c r="D30" s="1103"/>
      <c r="E30" s="2"/>
      <c r="F30" s="409">
        <v>21.1</v>
      </c>
      <c r="G30" s="409">
        <v>21.3</v>
      </c>
      <c r="H30" s="409">
        <v>21.2</v>
      </c>
      <c r="I30" s="409">
        <v>22</v>
      </c>
      <c r="J30" s="409">
        <v>21.2</v>
      </c>
      <c r="K30" s="409">
        <v>20.6</v>
      </c>
      <c r="L30" s="409">
        <v>20.3</v>
      </c>
      <c r="M30" s="409">
        <v>19.9</v>
      </c>
      <c r="N30" s="409">
        <v>21.3</v>
      </c>
      <c r="O30" s="409">
        <v>20.4</v>
      </c>
      <c r="P30" s="409">
        <v>22.1</v>
      </c>
      <c r="Q30" s="409">
        <v>20.8</v>
      </c>
      <c r="R30" s="409">
        <v>19</v>
      </c>
      <c r="S30" s="409">
        <v>0</v>
      </c>
      <c r="T30" s="410"/>
    </row>
    <row r="31" spans="1:20" ht="12" customHeight="1">
      <c r="A31" s="2"/>
      <c r="B31" s="186"/>
      <c r="C31" s="1093" t="s">
        <v>116</v>
      </c>
      <c r="D31" s="1103"/>
      <c r="E31" s="2"/>
      <c r="F31" s="409">
        <v>19.5</v>
      </c>
      <c r="G31" s="409">
        <v>20.1</v>
      </c>
      <c r="H31" s="409">
        <v>20.4</v>
      </c>
      <c r="I31" s="409">
        <v>20.8</v>
      </c>
      <c r="J31" s="409">
        <v>20.3</v>
      </c>
      <c r="K31" s="409">
        <v>19</v>
      </c>
      <c r="L31" s="409">
        <v>19</v>
      </c>
      <c r="M31" s="409">
        <v>18.3</v>
      </c>
      <c r="N31" s="409">
        <v>18.6</v>
      </c>
      <c r="O31" s="409">
        <v>19.4</v>
      </c>
      <c r="P31" s="409">
        <v>19.9</v>
      </c>
      <c r="Q31" s="409">
        <v>17.2</v>
      </c>
      <c r="R31" s="409">
        <v>15.4</v>
      </c>
      <c r="S31" s="409">
        <v>0</v>
      </c>
      <c r="T31" s="410"/>
    </row>
    <row r="32" spans="1:20" ht="12" customHeight="1">
      <c r="A32" s="2"/>
      <c r="B32" s="186"/>
      <c r="C32" s="1093" t="s">
        <v>117</v>
      </c>
      <c r="D32" s="1103"/>
      <c r="E32" s="2"/>
      <c r="F32" s="409">
        <v>19.9</v>
      </c>
      <c r="G32" s="409">
        <v>21.5</v>
      </c>
      <c r="H32" s="409">
        <v>22</v>
      </c>
      <c r="I32" s="409">
        <v>20.4</v>
      </c>
      <c r="J32" s="409">
        <v>20.7</v>
      </c>
      <c r="K32" s="409">
        <v>18.2</v>
      </c>
      <c r="L32" s="409">
        <v>17</v>
      </c>
      <c r="M32" s="409">
        <v>19.1</v>
      </c>
      <c r="N32" s="409">
        <v>19.8</v>
      </c>
      <c r="O32" s="409">
        <v>18.6</v>
      </c>
      <c r="P32" s="409">
        <v>22.5</v>
      </c>
      <c r="Q32" s="409">
        <v>14.3</v>
      </c>
      <c r="R32" s="409">
        <v>13.5</v>
      </c>
      <c r="S32" s="409">
        <v>23</v>
      </c>
      <c r="T32" s="410"/>
    </row>
    <row r="33" spans="1:20" ht="12" customHeight="1">
      <c r="A33" s="2"/>
      <c r="B33" s="186"/>
      <c r="C33" s="1093" t="s">
        <v>118</v>
      </c>
      <c r="D33" s="1103"/>
      <c r="E33" s="2"/>
      <c r="F33" s="409">
        <v>21</v>
      </c>
      <c r="G33" s="409">
        <v>22.4</v>
      </c>
      <c r="H33" s="409">
        <v>21.5</v>
      </c>
      <c r="I33" s="409">
        <v>21.8</v>
      </c>
      <c r="J33" s="409">
        <v>21.5</v>
      </c>
      <c r="K33" s="409">
        <v>22.3</v>
      </c>
      <c r="L33" s="409">
        <v>20.3</v>
      </c>
      <c r="M33" s="409">
        <v>20.1</v>
      </c>
      <c r="N33" s="409">
        <v>19.8</v>
      </c>
      <c r="O33" s="409">
        <v>18.4</v>
      </c>
      <c r="P33" s="409">
        <v>23.3</v>
      </c>
      <c r="Q33" s="409">
        <v>19.7</v>
      </c>
      <c r="R33" s="409">
        <v>19.3</v>
      </c>
      <c r="S33" s="409">
        <v>0</v>
      </c>
      <c r="T33" s="410"/>
    </row>
    <row r="34" spans="1:20" ht="12" customHeight="1">
      <c r="A34" s="2"/>
      <c r="B34" s="186"/>
      <c r="C34" s="1093" t="s">
        <v>119</v>
      </c>
      <c r="D34" s="1103"/>
      <c r="E34" s="2"/>
      <c r="F34" s="409">
        <v>20.2</v>
      </c>
      <c r="G34" s="409">
        <v>21.7</v>
      </c>
      <c r="H34" s="409">
        <v>21.2</v>
      </c>
      <c r="I34" s="409">
        <v>20.8</v>
      </c>
      <c r="J34" s="409">
        <v>21.8</v>
      </c>
      <c r="K34" s="409">
        <v>19</v>
      </c>
      <c r="L34" s="409">
        <v>18.9</v>
      </c>
      <c r="M34" s="409">
        <v>17.5</v>
      </c>
      <c r="N34" s="409">
        <v>19.5</v>
      </c>
      <c r="O34" s="409">
        <v>18.5</v>
      </c>
      <c r="P34" s="409">
        <v>18.6</v>
      </c>
      <c r="Q34" s="409">
        <v>14.6</v>
      </c>
      <c r="R34" s="409">
        <v>15.6</v>
      </c>
      <c r="S34" s="409">
        <v>0</v>
      </c>
      <c r="T34" s="410"/>
    </row>
    <row r="35" spans="1:20" ht="12" customHeight="1">
      <c r="A35" s="2"/>
      <c r="B35" s="186"/>
      <c r="C35" s="1093" t="s">
        <v>120</v>
      </c>
      <c r="D35" s="1103"/>
      <c r="E35" s="2"/>
      <c r="F35" s="409">
        <v>21.3</v>
      </c>
      <c r="G35" s="409">
        <v>20.8</v>
      </c>
      <c r="H35" s="409">
        <v>21.7</v>
      </c>
      <c r="I35" s="409">
        <v>22.4</v>
      </c>
      <c r="J35" s="409">
        <v>21.6</v>
      </c>
      <c r="K35" s="409">
        <v>21.5</v>
      </c>
      <c r="L35" s="409">
        <v>21</v>
      </c>
      <c r="M35" s="409">
        <v>17.5</v>
      </c>
      <c r="N35" s="409">
        <v>21.2</v>
      </c>
      <c r="O35" s="409">
        <v>22</v>
      </c>
      <c r="P35" s="409">
        <v>20.3</v>
      </c>
      <c r="Q35" s="409">
        <v>20.9</v>
      </c>
      <c r="R35" s="409">
        <v>21.1</v>
      </c>
      <c r="S35" s="409">
        <v>0</v>
      </c>
      <c r="T35" s="410"/>
    </row>
    <row r="36" spans="1:20" ht="12" customHeight="1">
      <c r="A36" s="2"/>
      <c r="B36" s="186"/>
      <c r="C36" s="1093" t="s">
        <v>121</v>
      </c>
      <c r="D36" s="1103"/>
      <c r="E36" s="2"/>
      <c r="F36" s="409">
        <v>20.4</v>
      </c>
      <c r="G36" s="409">
        <v>20.2</v>
      </c>
      <c r="H36" s="409">
        <v>20.9</v>
      </c>
      <c r="I36" s="409">
        <v>22.5</v>
      </c>
      <c r="J36" s="409">
        <v>21</v>
      </c>
      <c r="K36" s="409">
        <v>18.4</v>
      </c>
      <c r="L36" s="409">
        <v>17.5</v>
      </c>
      <c r="M36" s="409">
        <v>18.6</v>
      </c>
      <c r="N36" s="409">
        <v>19.4</v>
      </c>
      <c r="O36" s="409">
        <v>21.3</v>
      </c>
      <c r="P36" s="409">
        <v>21.6</v>
      </c>
      <c r="Q36" s="409">
        <v>21.5</v>
      </c>
      <c r="R36" s="409">
        <v>16.2</v>
      </c>
      <c r="S36" s="409">
        <v>11</v>
      </c>
      <c r="T36" s="410"/>
    </row>
    <row r="37" spans="1:20" ht="12" customHeight="1">
      <c r="A37" s="2"/>
      <c r="B37" s="2"/>
      <c r="C37" s="2" t="s">
        <v>409</v>
      </c>
      <c r="D37" s="2"/>
      <c r="E37" s="2"/>
      <c r="F37" s="411"/>
      <c r="G37" s="411"/>
      <c r="H37" s="411"/>
      <c r="I37" s="411"/>
      <c r="J37" s="411"/>
      <c r="K37" s="411"/>
      <c r="L37" s="411"/>
      <c r="M37" s="411"/>
      <c r="N37" s="411"/>
      <c r="O37" s="411"/>
      <c r="P37" s="411"/>
      <c r="Q37" s="411"/>
      <c r="R37" s="411"/>
      <c r="S37" s="411"/>
      <c r="T37" s="410"/>
    </row>
    <row r="38" spans="1:20" ht="12" customHeight="1">
      <c r="A38" s="2"/>
      <c r="B38" s="186"/>
      <c r="C38" s="186"/>
      <c r="D38" s="131" t="s">
        <v>410</v>
      </c>
      <c r="E38" s="2"/>
      <c r="F38" s="409">
        <v>20.1</v>
      </c>
      <c r="G38" s="409">
        <v>20.9</v>
      </c>
      <c r="H38" s="409">
        <v>21.1</v>
      </c>
      <c r="I38" s="409">
        <v>21.1</v>
      </c>
      <c r="J38" s="409">
        <v>20.8</v>
      </c>
      <c r="K38" s="409">
        <v>18.8</v>
      </c>
      <c r="L38" s="409">
        <v>19.1</v>
      </c>
      <c r="M38" s="409">
        <v>18.3</v>
      </c>
      <c r="N38" s="409">
        <v>18.7</v>
      </c>
      <c r="O38" s="409">
        <v>19.3</v>
      </c>
      <c r="P38" s="409">
        <v>20.3</v>
      </c>
      <c r="Q38" s="409">
        <v>20.2</v>
      </c>
      <c r="R38" s="409">
        <v>17</v>
      </c>
      <c r="S38" s="409">
        <v>18.3</v>
      </c>
      <c r="T38" s="410"/>
    </row>
    <row r="39" spans="1:20" ht="12" customHeight="1">
      <c r="A39" s="2"/>
      <c r="B39" s="186"/>
      <c r="C39" s="1093" t="s">
        <v>123</v>
      </c>
      <c r="D39" s="1104"/>
      <c r="E39" s="2"/>
      <c r="F39" s="409">
        <v>20.5</v>
      </c>
      <c r="G39" s="409">
        <v>21</v>
      </c>
      <c r="H39" s="409">
        <v>21.2</v>
      </c>
      <c r="I39" s="409">
        <v>21.2</v>
      </c>
      <c r="J39" s="409">
        <v>21</v>
      </c>
      <c r="K39" s="409">
        <v>19.6</v>
      </c>
      <c r="L39" s="409">
        <v>19.6</v>
      </c>
      <c r="M39" s="409">
        <v>18.8</v>
      </c>
      <c r="N39" s="409">
        <v>19.5</v>
      </c>
      <c r="O39" s="409">
        <v>20</v>
      </c>
      <c r="P39" s="409">
        <v>20.1</v>
      </c>
      <c r="Q39" s="409">
        <v>20</v>
      </c>
      <c r="R39" s="409">
        <v>18.1</v>
      </c>
      <c r="S39" s="409">
        <v>20</v>
      </c>
      <c r="T39" s="410">
        <v>0</v>
      </c>
    </row>
    <row r="40" spans="1:20" ht="7.5" customHeight="1">
      <c r="A40" s="2"/>
      <c r="B40" s="2"/>
      <c r="C40" s="2"/>
      <c r="D40" s="2"/>
      <c r="E40" s="2"/>
      <c r="F40" s="411"/>
      <c r="G40" s="411"/>
      <c r="H40" s="411"/>
      <c r="I40" s="411"/>
      <c r="J40" s="411"/>
      <c r="K40" s="411"/>
      <c r="L40" s="411"/>
      <c r="M40" s="411"/>
      <c r="N40" s="411"/>
      <c r="O40" s="411"/>
      <c r="P40" s="411"/>
      <c r="Q40" s="411"/>
      <c r="R40" s="411"/>
      <c r="S40" s="411"/>
      <c r="T40" s="410"/>
    </row>
    <row r="41" spans="1:20" ht="12" customHeight="1">
      <c r="A41" s="1104" t="s">
        <v>381</v>
      </c>
      <c r="B41" s="1104"/>
      <c r="C41" s="1104"/>
      <c r="D41" s="1104"/>
      <c r="E41" s="2"/>
      <c r="F41" s="411"/>
      <c r="G41" s="411"/>
      <c r="H41" s="411"/>
      <c r="I41" s="411"/>
      <c r="J41" s="411"/>
      <c r="K41" s="411"/>
      <c r="L41" s="411"/>
      <c r="M41" s="411"/>
      <c r="N41" s="411"/>
      <c r="O41" s="411"/>
      <c r="P41" s="411"/>
      <c r="Q41" s="411"/>
      <c r="R41" s="411"/>
      <c r="S41" s="411"/>
      <c r="T41" s="410"/>
    </row>
    <row r="42" spans="1:20" ht="12" customHeight="1">
      <c r="A42" s="2"/>
      <c r="B42" s="1093" t="s">
        <v>2</v>
      </c>
      <c r="C42" s="1103"/>
      <c r="D42" s="1103"/>
      <c r="E42" s="2"/>
      <c r="F42" s="409">
        <v>21</v>
      </c>
      <c r="G42" s="409">
        <v>20.1</v>
      </c>
      <c r="H42" s="409">
        <v>20</v>
      </c>
      <c r="I42" s="409">
        <v>21.2</v>
      </c>
      <c r="J42" s="409">
        <v>20.9</v>
      </c>
      <c r="K42" s="409">
        <v>20.7</v>
      </c>
      <c r="L42" s="409">
        <v>19.7</v>
      </c>
      <c r="M42" s="409">
        <v>20</v>
      </c>
      <c r="N42" s="409">
        <v>21</v>
      </c>
      <c r="O42" s="409">
        <v>19.3</v>
      </c>
      <c r="P42" s="409">
        <v>17.8</v>
      </c>
      <c r="Q42" s="409">
        <v>22.4</v>
      </c>
      <c r="R42" s="409">
        <v>21.9</v>
      </c>
      <c r="S42" s="409">
        <v>23.2</v>
      </c>
      <c r="T42" s="410"/>
    </row>
    <row r="43" spans="1:20" ht="7.5" customHeight="1">
      <c r="A43" s="2"/>
      <c r="B43" s="2"/>
      <c r="C43" s="2"/>
      <c r="D43" s="2"/>
      <c r="E43" s="2"/>
      <c r="F43" s="411"/>
      <c r="G43" s="411"/>
      <c r="H43" s="411"/>
      <c r="I43" s="411"/>
      <c r="J43" s="411"/>
      <c r="K43" s="411"/>
      <c r="L43" s="411"/>
      <c r="M43" s="411"/>
      <c r="N43" s="411"/>
      <c r="O43" s="411"/>
      <c r="P43" s="411"/>
      <c r="Q43" s="411"/>
      <c r="R43" s="411"/>
      <c r="S43" s="411"/>
      <c r="T43" s="410"/>
    </row>
    <row r="44" spans="1:20" ht="12" customHeight="1">
      <c r="A44" s="2"/>
      <c r="B44" s="1"/>
      <c r="C44" s="1"/>
      <c r="D44" s="416" t="s">
        <v>316</v>
      </c>
      <c r="E44" s="2"/>
      <c r="F44" s="411">
        <v>20.5</v>
      </c>
      <c r="G44" s="411">
        <v>21</v>
      </c>
      <c r="H44" s="411">
        <v>21.4</v>
      </c>
      <c r="I44" s="411">
        <v>21.2</v>
      </c>
      <c r="J44" s="411">
        <v>20.9</v>
      </c>
      <c r="K44" s="411">
        <v>19.8</v>
      </c>
      <c r="L44" s="411">
        <v>19.6</v>
      </c>
      <c r="M44" s="411">
        <v>18.9</v>
      </c>
      <c r="N44" s="411">
        <v>19.7</v>
      </c>
      <c r="O44" s="411">
        <v>19.8</v>
      </c>
      <c r="P44" s="411">
        <v>20.1</v>
      </c>
      <c r="Q44" s="411">
        <v>20</v>
      </c>
      <c r="R44" s="411">
        <v>18.8</v>
      </c>
      <c r="S44" s="411">
        <v>21.7</v>
      </c>
      <c r="T44" s="410"/>
    </row>
    <row r="45" spans="1:20" ht="4.5" customHeight="1">
      <c r="A45" s="3"/>
      <c r="B45" s="187"/>
      <c r="C45" s="187"/>
      <c r="D45" s="416"/>
      <c r="E45" s="2"/>
      <c r="F45" s="412"/>
      <c r="G45" s="412"/>
      <c r="H45" s="412"/>
      <c r="I45" s="412"/>
      <c r="J45" s="412"/>
      <c r="K45" s="412"/>
      <c r="L45" s="412"/>
      <c r="M45" s="412"/>
      <c r="N45" s="412"/>
      <c r="O45" s="412"/>
      <c r="P45" s="412"/>
      <c r="Q45" s="412"/>
      <c r="R45" s="412"/>
      <c r="S45" s="412"/>
      <c r="T45" s="410"/>
    </row>
    <row r="46" spans="1:20" ht="9" customHeight="1">
      <c r="A46" s="417"/>
      <c r="B46" s="418"/>
      <c r="C46" s="418"/>
      <c r="D46" s="416"/>
      <c r="E46" s="2"/>
      <c r="F46" s="412"/>
      <c r="G46" s="412"/>
      <c r="H46" s="412"/>
      <c r="I46" s="412"/>
      <c r="J46" s="412"/>
      <c r="K46" s="412"/>
      <c r="L46" s="412"/>
      <c r="M46" s="412"/>
      <c r="N46" s="412"/>
      <c r="O46" s="412"/>
      <c r="P46" s="412"/>
      <c r="Q46" s="412"/>
      <c r="R46" s="412"/>
      <c r="S46" s="412"/>
      <c r="T46" s="410"/>
    </row>
    <row r="47" spans="1:20" ht="3" customHeight="1">
      <c r="A47" s="2"/>
      <c r="B47" s="1"/>
      <c r="C47" s="1"/>
      <c r="D47" s="416"/>
      <c r="E47" s="2"/>
      <c r="F47" s="412"/>
      <c r="G47" s="412"/>
      <c r="H47" s="412"/>
      <c r="I47" s="412"/>
      <c r="J47" s="412"/>
      <c r="K47" s="412"/>
      <c r="L47" s="412"/>
      <c r="M47" s="412"/>
      <c r="N47" s="412"/>
      <c r="O47" s="412"/>
      <c r="P47" s="412"/>
      <c r="Q47" s="412"/>
      <c r="R47" s="412"/>
      <c r="S47" s="412"/>
      <c r="T47" s="410"/>
    </row>
    <row r="48" spans="1:20" ht="6" customHeight="1">
      <c r="A48" s="419"/>
      <c r="B48" s="419"/>
      <c r="C48" s="419"/>
      <c r="D48" s="419"/>
      <c r="F48" s="147"/>
      <c r="G48" s="147"/>
      <c r="H48" s="147"/>
      <c r="I48" s="147"/>
      <c r="J48" s="147"/>
      <c r="K48" s="147"/>
      <c r="L48" s="147"/>
      <c r="M48" s="147"/>
      <c r="N48" s="147"/>
      <c r="O48" s="147"/>
      <c r="P48" s="147"/>
      <c r="Q48" s="147"/>
      <c r="R48" s="147"/>
      <c r="S48" s="147"/>
      <c r="T48" s="147"/>
    </row>
    <row r="49" spans="1:30" ht="14.25" customHeight="1">
      <c r="A49" s="419"/>
      <c r="B49" s="419"/>
      <c r="C49" s="419"/>
      <c r="D49" s="419"/>
      <c r="F49" s="147"/>
      <c r="G49" s="147"/>
      <c r="H49" s="147"/>
      <c r="I49" s="147"/>
      <c r="J49" s="147"/>
      <c r="K49" s="147"/>
      <c r="L49" s="147"/>
      <c r="M49" s="147"/>
      <c r="N49" s="147"/>
      <c r="O49" s="147"/>
      <c r="P49" s="147"/>
      <c r="Q49" s="147"/>
      <c r="R49" s="147"/>
      <c r="S49" s="147"/>
      <c r="T49" s="147"/>
      <c r="U49" s="62" t="s">
        <v>4</v>
      </c>
      <c r="V49" s="63"/>
      <c r="W49" s="63"/>
      <c r="X49" s="63"/>
      <c r="Y49" s="63"/>
      <c r="Z49" s="63"/>
      <c r="AA49" s="63"/>
      <c r="AB49" s="63"/>
      <c r="AC49" s="63"/>
      <c r="AD49" s="63"/>
    </row>
    <row r="50" spans="1:30" ht="7.5" customHeight="1">
      <c r="A50" s="419"/>
      <c r="B50" s="419"/>
      <c r="C50" s="419"/>
      <c r="D50" s="419"/>
      <c r="F50" s="147"/>
      <c r="G50" s="147"/>
      <c r="H50" s="147"/>
      <c r="I50" s="147"/>
      <c r="J50" s="147"/>
      <c r="K50" s="147"/>
      <c r="L50" s="147"/>
      <c r="M50" s="147"/>
      <c r="N50" s="147"/>
      <c r="O50" s="147"/>
      <c r="P50" s="147"/>
      <c r="Q50" s="147"/>
      <c r="R50" s="147"/>
      <c r="S50" s="147"/>
      <c r="T50" s="147"/>
      <c r="U50" s="2"/>
      <c r="V50" s="2"/>
      <c r="W50" s="2"/>
      <c r="X50" s="2"/>
      <c r="Y50" s="2"/>
      <c r="Z50" s="2"/>
      <c r="AA50" s="2"/>
      <c r="AB50" s="2"/>
      <c r="AC50" s="2"/>
      <c r="AD50" s="2"/>
    </row>
    <row r="51" spans="21:30" ht="14.25" customHeight="1">
      <c r="U51" s="11" t="s">
        <v>419</v>
      </c>
      <c r="V51" s="62"/>
      <c r="W51" s="420"/>
      <c r="X51" s="420"/>
      <c r="Y51" s="420"/>
      <c r="Z51" s="420"/>
      <c r="AA51" s="420"/>
      <c r="AB51" s="420"/>
      <c r="AC51" s="420"/>
      <c r="AD51" s="420"/>
    </row>
    <row r="52" spans="21:30" ht="6" customHeight="1">
      <c r="U52" s="2"/>
      <c r="V52" s="2"/>
      <c r="W52" s="2"/>
      <c r="X52" s="2"/>
      <c r="Y52" s="2"/>
      <c r="Z52" s="2"/>
      <c r="AA52" s="2"/>
      <c r="AB52" s="2"/>
      <c r="AC52" s="2"/>
      <c r="AD52" s="2"/>
    </row>
    <row r="53" spans="21:31" ht="19.5" customHeight="1">
      <c r="U53" s="1107" t="s">
        <v>420</v>
      </c>
      <c r="V53" s="1107"/>
      <c r="W53" s="1006"/>
      <c r="X53" s="1002" t="s">
        <v>421</v>
      </c>
      <c r="Y53" s="1016" t="s">
        <v>422</v>
      </c>
      <c r="Z53" s="1017"/>
      <c r="AA53" s="1017"/>
      <c r="AB53" s="1017"/>
      <c r="AC53" s="1017"/>
      <c r="AD53" s="1017"/>
      <c r="AE53" s="147"/>
    </row>
    <row r="54" spans="21:30" ht="25.5" customHeight="1">
      <c r="U54" s="1162"/>
      <c r="V54" s="1162"/>
      <c r="W54" s="1008"/>
      <c r="X54" s="1167"/>
      <c r="Y54" s="1247" t="s">
        <v>423</v>
      </c>
      <c r="Z54" s="1017"/>
      <c r="AA54" s="1251"/>
      <c r="AB54" s="1247" t="s">
        <v>424</v>
      </c>
      <c r="AC54" s="1017"/>
      <c r="AD54" s="1017"/>
    </row>
    <row r="55" spans="21:31" ht="11.25">
      <c r="U55" s="1162"/>
      <c r="V55" s="1162"/>
      <c r="W55" s="1008"/>
      <c r="X55" s="1167"/>
      <c r="Y55" s="1005" t="s">
        <v>69</v>
      </c>
      <c r="Z55" s="1005" t="s">
        <v>10</v>
      </c>
      <c r="AA55" s="1002" t="s">
        <v>9</v>
      </c>
      <c r="AB55" s="1005" t="s">
        <v>69</v>
      </c>
      <c r="AC55" s="1005" t="s">
        <v>10</v>
      </c>
      <c r="AD55" s="1005" t="s">
        <v>9</v>
      </c>
      <c r="AE55" s="153"/>
    </row>
    <row r="56" spans="21:31" ht="7.5" customHeight="1">
      <c r="U56" s="1114"/>
      <c r="V56" s="1114"/>
      <c r="W56" s="1010"/>
      <c r="X56" s="1168"/>
      <c r="Y56" s="1009"/>
      <c r="Z56" s="1009"/>
      <c r="AA56" s="1168"/>
      <c r="AB56" s="1009"/>
      <c r="AC56" s="1009"/>
      <c r="AD56" s="1009"/>
      <c r="AE56" s="147"/>
    </row>
    <row r="57" spans="21:31" ht="7.5" customHeight="1">
      <c r="U57" s="10"/>
      <c r="V57" s="10"/>
      <c r="W57" s="10"/>
      <c r="X57" s="154"/>
      <c r="Y57" s="154"/>
      <c r="Z57" s="154"/>
      <c r="AA57" s="154"/>
      <c r="AB57" s="154"/>
      <c r="AC57" s="154"/>
      <c r="AD57" s="154"/>
      <c r="AE57" s="147"/>
    </row>
    <row r="58" spans="21:30" ht="12" customHeight="1">
      <c r="U58" s="1103" t="s">
        <v>57</v>
      </c>
      <c r="V58" s="1103"/>
      <c r="W58" s="2"/>
      <c r="X58" s="16">
        <f>SUM(AA58,AD58)</f>
        <v>227024</v>
      </c>
      <c r="Y58" s="421">
        <v>111237</v>
      </c>
      <c r="Z58" s="421">
        <v>101310</v>
      </c>
      <c r="AA58" s="16">
        <f>SUM(Y58:Z58)</f>
        <v>212547</v>
      </c>
      <c r="AB58" s="421">
        <v>7439</v>
      </c>
      <c r="AC58" s="421">
        <v>7038</v>
      </c>
      <c r="AD58" s="16">
        <f>SUM(AB58:AC58)</f>
        <v>14477</v>
      </c>
    </row>
    <row r="59" spans="21:30" ht="4.5" customHeight="1">
      <c r="U59" s="186"/>
      <c r="V59" s="186"/>
      <c r="W59" s="2"/>
      <c r="X59" s="16"/>
      <c r="Y59" s="16"/>
      <c r="Z59" s="16"/>
      <c r="AA59" s="16"/>
      <c r="AB59" s="16"/>
      <c r="AC59" s="16"/>
      <c r="AD59" s="16"/>
    </row>
    <row r="60" spans="21:30" ht="12" customHeight="1">
      <c r="U60" s="1103" t="s">
        <v>56</v>
      </c>
      <c r="V60" s="1103"/>
      <c r="W60" s="2"/>
      <c r="X60" s="16">
        <f aca="true" t="shared" si="0" ref="X60:X70">SUM(AA60,AD60)</f>
        <v>61929</v>
      </c>
      <c r="Y60" s="421">
        <v>31510</v>
      </c>
      <c r="Z60" s="421">
        <v>27934</v>
      </c>
      <c r="AA60" s="16">
        <f aca="true" t="shared" si="1" ref="AA60:AA70">SUM(Y60:Z60)</f>
        <v>59444</v>
      </c>
      <c r="AB60" s="421">
        <v>1383</v>
      </c>
      <c r="AC60" s="421">
        <v>1102</v>
      </c>
      <c r="AD60" s="16">
        <f aca="true" t="shared" si="2" ref="AD60:AD70">SUM(AB60:AC60)</f>
        <v>2485</v>
      </c>
    </row>
    <row r="61" spans="21:30" ht="4.5" customHeight="1">
      <c r="U61" s="186"/>
      <c r="V61" s="186"/>
      <c r="W61" s="2"/>
      <c r="X61" s="16"/>
      <c r="Y61" s="16"/>
      <c r="Z61" s="16"/>
      <c r="AA61" s="16"/>
      <c r="AB61" s="16"/>
      <c r="AC61" s="16"/>
      <c r="AD61" s="16"/>
    </row>
    <row r="62" spans="21:30" ht="12" customHeight="1">
      <c r="U62" s="1103" t="s">
        <v>55</v>
      </c>
      <c r="V62" s="1103"/>
      <c r="W62" s="2"/>
      <c r="X62" s="16">
        <f t="shared" si="0"/>
        <v>54149</v>
      </c>
      <c r="Y62" s="421">
        <v>27346</v>
      </c>
      <c r="Z62" s="421">
        <v>25065</v>
      </c>
      <c r="AA62" s="16">
        <f t="shared" si="1"/>
        <v>52411</v>
      </c>
      <c r="AB62" s="421">
        <v>974</v>
      </c>
      <c r="AC62" s="421">
        <v>764</v>
      </c>
      <c r="AD62" s="16">
        <f t="shared" si="2"/>
        <v>1738</v>
      </c>
    </row>
    <row r="63" spans="21:30" ht="4.5" customHeight="1">
      <c r="U63" s="2"/>
      <c r="V63" s="2"/>
      <c r="W63" s="2"/>
      <c r="X63" s="16"/>
      <c r="Y63" s="16"/>
      <c r="Z63" s="16"/>
      <c r="AA63" s="16"/>
      <c r="AB63" s="16"/>
      <c r="AC63" s="16"/>
      <c r="AD63" s="16"/>
    </row>
    <row r="64" spans="21:30" ht="12" customHeight="1">
      <c r="U64" s="1103" t="s">
        <v>54</v>
      </c>
      <c r="V64" s="1103"/>
      <c r="W64" s="2"/>
      <c r="X64" s="16">
        <f t="shared" si="0"/>
        <v>48628</v>
      </c>
      <c r="Y64" s="421">
        <v>24528</v>
      </c>
      <c r="Z64" s="421">
        <v>22601</v>
      </c>
      <c r="AA64" s="16">
        <f t="shared" si="1"/>
        <v>47129</v>
      </c>
      <c r="AB64" s="421">
        <v>804</v>
      </c>
      <c r="AC64" s="421">
        <v>695</v>
      </c>
      <c r="AD64" s="16">
        <f t="shared" si="2"/>
        <v>1499</v>
      </c>
    </row>
    <row r="65" spans="21:30" ht="4.5" customHeight="1">
      <c r="U65" s="186"/>
      <c r="V65" s="186"/>
      <c r="W65" s="2"/>
      <c r="X65" s="16"/>
      <c r="Y65" s="16"/>
      <c r="Z65" s="16"/>
      <c r="AA65" s="16"/>
      <c r="AB65" s="16"/>
      <c r="AC65" s="16"/>
      <c r="AD65" s="16"/>
    </row>
    <row r="66" spans="21:30" ht="12" customHeight="1">
      <c r="U66" s="1103" t="s">
        <v>53</v>
      </c>
      <c r="V66" s="1103"/>
      <c r="W66" s="2"/>
      <c r="X66" s="16">
        <f t="shared" si="0"/>
        <v>86667</v>
      </c>
      <c r="Y66" s="421">
        <v>42960</v>
      </c>
      <c r="Z66" s="421">
        <v>39000</v>
      </c>
      <c r="AA66" s="16">
        <f t="shared" si="1"/>
        <v>81960</v>
      </c>
      <c r="AB66" s="421">
        <v>2295</v>
      </c>
      <c r="AC66" s="421">
        <v>2412</v>
      </c>
      <c r="AD66" s="16">
        <f t="shared" si="2"/>
        <v>4707</v>
      </c>
    </row>
    <row r="67" spans="21:30" ht="4.5" customHeight="1">
      <c r="U67" s="186"/>
      <c r="V67" s="186"/>
      <c r="W67" s="2"/>
      <c r="X67" s="16"/>
      <c r="Y67" s="16"/>
      <c r="Z67" s="16"/>
      <c r="AA67" s="16"/>
      <c r="AB67" s="16"/>
      <c r="AC67" s="16"/>
      <c r="AD67" s="16"/>
    </row>
    <row r="68" spans="21:30" ht="12" customHeight="1">
      <c r="U68" s="1103" t="s">
        <v>52</v>
      </c>
      <c r="V68" s="1103"/>
      <c r="W68" s="2"/>
      <c r="X68" s="16">
        <f t="shared" si="0"/>
        <v>61220</v>
      </c>
      <c r="Y68" s="421">
        <v>30710</v>
      </c>
      <c r="Z68" s="421">
        <v>28412</v>
      </c>
      <c r="AA68" s="16">
        <f t="shared" si="1"/>
        <v>59122</v>
      </c>
      <c r="AB68" s="421">
        <v>1109</v>
      </c>
      <c r="AC68" s="421">
        <v>989</v>
      </c>
      <c r="AD68" s="16">
        <f t="shared" si="2"/>
        <v>2098</v>
      </c>
    </row>
    <row r="69" spans="21:30" ht="4.5" customHeight="1">
      <c r="U69" s="186"/>
      <c r="V69" s="186"/>
      <c r="W69" s="2"/>
      <c r="X69" s="16"/>
      <c r="Y69" s="16"/>
      <c r="Z69" s="16"/>
      <c r="AA69" s="16"/>
      <c r="AB69" s="16"/>
      <c r="AC69" s="16"/>
      <c r="AD69" s="16"/>
    </row>
    <row r="70" spans="21:30" ht="12" customHeight="1">
      <c r="U70" s="1103" t="s">
        <v>51</v>
      </c>
      <c r="V70" s="1103"/>
      <c r="W70" s="2"/>
      <c r="X70" s="16">
        <f t="shared" si="0"/>
        <v>95547</v>
      </c>
      <c r="Y70" s="421">
        <v>48317</v>
      </c>
      <c r="Z70" s="421">
        <v>44201</v>
      </c>
      <c r="AA70" s="16">
        <f t="shared" si="1"/>
        <v>92518</v>
      </c>
      <c r="AB70" s="421">
        <v>1540</v>
      </c>
      <c r="AC70" s="421">
        <v>1489</v>
      </c>
      <c r="AD70" s="16">
        <f t="shared" si="2"/>
        <v>3029</v>
      </c>
    </row>
    <row r="71" spans="21:30" ht="4.5" customHeight="1">
      <c r="U71" s="186"/>
      <c r="V71" s="186"/>
      <c r="W71" s="2"/>
      <c r="X71" s="16"/>
      <c r="Y71" s="16"/>
      <c r="Z71" s="16"/>
      <c r="AA71" s="16"/>
      <c r="AB71" s="16"/>
      <c r="AC71" s="16"/>
      <c r="AD71" s="16"/>
    </row>
    <row r="72" spans="21:30" ht="12" customHeight="1">
      <c r="U72" s="1250" t="s">
        <v>303</v>
      </c>
      <c r="V72" s="1250"/>
      <c r="W72" s="2"/>
      <c r="X72" s="422">
        <f>IF(SUM(X58:X70)=SUM(X74:X83),SUM(X58:X70),"Fehler")</f>
        <v>635164</v>
      </c>
      <c r="Y72" s="422">
        <f aca="true" t="shared" si="3" ref="Y72:AD72">IF(SUM(Y58:Y70)=SUM(Y74:Y83),SUM(Y58:Y70),"Fehler")</f>
        <v>316608</v>
      </c>
      <c r="Z72" s="422">
        <f t="shared" si="3"/>
        <v>288523</v>
      </c>
      <c r="AA72" s="422">
        <f t="shared" si="3"/>
        <v>605131</v>
      </c>
      <c r="AB72" s="423">
        <f t="shared" si="3"/>
        <v>15544</v>
      </c>
      <c r="AC72" s="423">
        <f t="shared" si="3"/>
        <v>14489</v>
      </c>
      <c r="AD72" s="422">
        <f t="shared" si="3"/>
        <v>30033</v>
      </c>
    </row>
    <row r="73" spans="21:30" ht="7.5" customHeight="1">
      <c r="U73" s="2"/>
      <c r="V73" s="2"/>
      <c r="W73" s="2"/>
      <c r="X73" s="16"/>
      <c r="Y73" s="16"/>
      <c r="Z73" s="16"/>
      <c r="AA73" s="16"/>
      <c r="AB73" s="16"/>
      <c r="AC73" s="16"/>
      <c r="AD73" s="16"/>
    </row>
    <row r="74" spans="21:30" ht="12" customHeight="1">
      <c r="U74" s="111" t="s">
        <v>206</v>
      </c>
      <c r="V74" s="110" t="s">
        <v>114</v>
      </c>
      <c r="W74" s="2"/>
      <c r="X74" s="16">
        <f aca="true" t="shared" si="4" ref="X74:X83">SUM(AA74,AD74)</f>
        <v>59378</v>
      </c>
      <c r="Y74" s="421">
        <v>28196</v>
      </c>
      <c r="Z74" s="421">
        <v>26079</v>
      </c>
      <c r="AA74" s="16">
        <f aca="true" t="shared" si="5" ref="AA74:AA83">SUM(Y74:Z74)</f>
        <v>54275</v>
      </c>
      <c r="AB74" s="421">
        <v>2527</v>
      </c>
      <c r="AC74" s="421">
        <v>2576</v>
      </c>
      <c r="AD74" s="16">
        <f aca="true" t="shared" si="6" ref="AD74:AD83">SUM(AB74:AC74)</f>
        <v>5103</v>
      </c>
    </row>
    <row r="75" spans="21:30" ht="12" customHeight="1">
      <c r="U75" s="2"/>
      <c r="V75" s="110" t="s">
        <v>115</v>
      </c>
      <c r="W75" s="2"/>
      <c r="X75" s="16">
        <f t="shared" si="4"/>
        <v>25088</v>
      </c>
      <c r="Y75" s="421">
        <v>12217</v>
      </c>
      <c r="Z75" s="421">
        <v>11148</v>
      </c>
      <c r="AA75" s="16">
        <f t="shared" si="5"/>
        <v>23365</v>
      </c>
      <c r="AB75" s="421">
        <v>748</v>
      </c>
      <c r="AC75" s="421">
        <v>975</v>
      </c>
      <c r="AD75" s="16">
        <f t="shared" si="6"/>
        <v>1723</v>
      </c>
    </row>
    <row r="76" spans="21:30" ht="12" customHeight="1">
      <c r="U76" s="2"/>
      <c r="V76" s="110" t="s">
        <v>116</v>
      </c>
      <c r="W76" s="2"/>
      <c r="X76" s="16">
        <f t="shared" si="4"/>
        <v>13705</v>
      </c>
      <c r="Y76" s="421">
        <v>6620</v>
      </c>
      <c r="Z76" s="421">
        <v>6158</v>
      </c>
      <c r="AA76" s="16">
        <f t="shared" si="5"/>
        <v>12778</v>
      </c>
      <c r="AB76" s="421">
        <v>465</v>
      </c>
      <c r="AC76" s="421">
        <v>462</v>
      </c>
      <c r="AD76" s="16">
        <f t="shared" si="6"/>
        <v>927</v>
      </c>
    </row>
    <row r="77" spans="21:30" ht="12" customHeight="1">
      <c r="U77" s="2"/>
      <c r="V77" s="110" t="s">
        <v>117</v>
      </c>
      <c r="W77" s="2"/>
      <c r="X77" s="16">
        <f t="shared" si="4"/>
        <v>4459</v>
      </c>
      <c r="Y77" s="421">
        <v>2071</v>
      </c>
      <c r="Z77" s="421">
        <v>1909</v>
      </c>
      <c r="AA77" s="16">
        <f t="shared" si="5"/>
        <v>3980</v>
      </c>
      <c r="AB77" s="421">
        <v>255</v>
      </c>
      <c r="AC77" s="421">
        <v>224</v>
      </c>
      <c r="AD77" s="16">
        <f t="shared" si="6"/>
        <v>479</v>
      </c>
    </row>
    <row r="78" spans="21:30" ht="12" customHeight="1">
      <c r="U78" s="2"/>
      <c r="V78" s="110" t="s">
        <v>118</v>
      </c>
      <c r="W78" s="2"/>
      <c r="X78" s="16">
        <f t="shared" si="4"/>
        <v>6903</v>
      </c>
      <c r="Y78" s="421">
        <v>2887</v>
      </c>
      <c r="Z78" s="421">
        <v>2855</v>
      </c>
      <c r="AA78" s="16">
        <f t="shared" si="5"/>
        <v>5742</v>
      </c>
      <c r="AB78" s="421">
        <v>652</v>
      </c>
      <c r="AC78" s="421">
        <v>509</v>
      </c>
      <c r="AD78" s="16">
        <f t="shared" si="6"/>
        <v>1161</v>
      </c>
    </row>
    <row r="79" spans="21:30" ht="12" customHeight="1">
      <c r="U79" s="2"/>
      <c r="V79" s="110" t="s">
        <v>119</v>
      </c>
      <c r="W79" s="2"/>
      <c r="X79" s="16">
        <f t="shared" si="4"/>
        <v>6873</v>
      </c>
      <c r="Y79" s="421">
        <v>3410</v>
      </c>
      <c r="Z79" s="421">
        <v>2991</v>
      </c>
      <c r="AA79" s="16">
        <f t="shared" si="5"/>
        <v>6401</v>
      </c>
      <c r="AB79" s="421">
        <v>251</v>
      </c>
      <c r="AC79" s="421">
        <v>221</v>
      </c>
      <c r="AD79" s="16">
        <f t="shared" si="6"/>
        <v>472</v>
      </c>
    </row>
    <row r="80" spans="21:30" ht="12" customHeight="1">
      <c r="U80" s="2"/>
      <c r="V80" s="110" t="s">
        <v>120</v>
      </c>
      <c r="W80" s="2"/>
      <c r="X80" s="16">
        <f t="shared" si="4"/>
        <v>5035</v>
      </c>
      <c r="Y80" s="421">
        <v>2168</v>
      </c>
      <c r="Z80" s="421">
        <v>2039</v>
      </c>
      <c r="AA80" s="16">
        <f t="shared" si="5"/>
        <v>4207</v>
      </c>
      <c r="AB80" s="421">
        <v>414</v>
      </c>
      <c r="AC80" s="421">
        <v>414</v>
      </c>
      <c r="AD80" s="16">
        <f t="shared" si="6"/>
        <v>828</v>
      </c>
    </row>
    <row r="81" spans="21:30" ht="12" customHeight="1">
      <c r="U81" s="2"/>
      <c r="V81" s="110" t="s">
        <v>121</v>
      </c>
      <c r="W81" s="2"/>
      <c r="X81" s="16">
        <f t="shared" si="4"/>
        <v>6175</v>
      </c>
      <c r="Y81" s="421">
        <v>3088</v>
      </c>
      <c r="Z81" s="421">
        <v>2819</v>
      </c>
      <c r="AA81" s="16">
        <f t="shared" si="5"/>
        <v>5907</v>
      </c>
      <c r="AB81" s="421">
        <v>141</v>
      </c>
      <c r="AC81" s="421">
        <v>127</v>
      </c>
      <c r="AD81" s="16">
        <f t="shared" si="6"/>
        <v>268</v>
      </c>
    </row>
    <row r="82" spans="21:30" ht="12" customHeight="1">
      <c r="U82" s="2"/>
      <c r="V82" s="110" t="s">
        <v>122</v>
      </c>
      <c r="W82" s="2"/>
      <c r="X82" s="16">
        <f t="shared" si="4"/>
        <v>43566</v>
      </c>
      <c r="Y82" s="421">
        <v>21379</v>
      </c>
      <c r="Z82" s="421">
        <v>19662</v>
      </c>
      <c r="AA82" s="16">
        <f t="shared" si="5"/>
        <v>41041</v>
      </c>
      <c r="AB82" s="421">
        <v>1329</v>
      </c>
      <c r="AC82" s="421">
        <v>1196</v>
      </c>
      <c r="AD82" s="16">
        <f t="shared" si="6"/>
        <v>2525</v>
      </c>
    </row>
    <row r="83" spans="21:30" ht="12" customHeight="1">
      <c r="U83" s="2"/>
      <c r="V83" s="110" t="s">
        <v>123</v>
      </c>
      <c r="W83" s="2"/>
      <c r="X83" s="16">
        <f t="shared" si="4"/>
        <v>463982</v>
      </c>
      <c r="Y83" s="421">
        <v>234572</v>
      </c>
      <c r="Z83" s="421">
        <v>212863</v>
      </c>
      <c r="AA83" s="16">
        <f t="shared" si="5"/>
        <v>447435</v>
      </c>
      <c r="AB83" s="421">
        <v>8762</v>
      </c>
      <c r="AC83" s="421">
        <v>7785</v>
      </c>
      <c r="AD83" s="16">
        <f t="shared" si="6"/>
        <v>16547</v>
      </c>
    </row>
    <row r="84" spans="21:30" ht="7.5" customHeight="1">
      <c r="U84" s="2"/>
      <c r="V84" s="2"/>
      <c r="W84" s="2"/>
      <c r="X84" s="16"/>
      <c r="Y84" s="16"/>
      <c r="Z84" s="16"/>
      <c r="AA84" s="16"/>
      <c r="AB84" s="16"/>
      <c r="AC84" s="16"/>
      <c r="AD84" s="16"/>
    </row>
    <row r="85" spans="21:30" ht="12" customHeight="1">
      <c r="U85" s="2"/>
      <c r="V85" s="351" t="s">
        <v>316</v>
      </c>
      <c r="W85" s="2"/>
      <c r="X85" s="16">
        <v>626482</v>
      </c>
      <c r="Y85" s="16">
        <v>312073</v>
      </c>
      <c r="Z85" s="16">
        <v>284920</v>
      </c>
      <c r="AA85" s="16">
        <v>596993</v>
      </c>
      <c r="AB85" s="16">
        <v>15334</v>
      </c>
      <c r="AC85" s="16">
        <v>14155</v>
      </c>
      <c r="AD85" s="16">
        <v>29489</v>
      </c>
    </row>
    <row r="90" ht="12" customHeight="1">
      <c r="J90" s="147"/>
    </row>
  </sheetData>
  <sheetProtection/>
  <mergeCells count="59">
    <mergeCell ref="J8:J11"/>
    <mergeCell ref="H8:H11"/>
    <mergeCell ref="F5:S5"/>
    <mergeCell ref="F6:F11"/>
    <mergeCell ref="G6:P7"/>
    <mergeCell ref="Q6:S7"/>
    <mergeCell ref="Q8:Q10"/>
    <mergeCell ref="R8:R10"/>
    <mergeCell ref="S8:S10"/>
    <mergeCell ref="Q11:S11"/>
    <mergeCell ref="I8:I11"/>
    <mergeCell ref="A25:D25"/>
    <mergeCell ref="O8:O11"/>
    <mergeCell ref="P8:P11"/>
    <mergeCell ref="A13:D13"/>
    <mergeCell ref="A15:D15"/>
    <mergeCell ref="K8:K11"/>
    <mergeCell ref="L8:L11"/>
    <mergeCell ref="M8:M11"/>
    <mergeCell ref="N8:N11"/>
    <mergeCell ref="G8:G11"/>
    <mergeCell ref="A5:D11"/>
    <mergeCell ref="E5:E11"/>
    <mergeCell ref="A17:D17"/>
    <mergeCell ref="A19:D19"/>
    <mergeCell ref="A21:D21"/>
    <mergeCell ref="A23:D23"/>
    <mergeCell ref="A27:D27"/>
    <mergeCell ref="A29:B29"/>
    <mergeCell ref="C29:D29"/>
    <mergeCell ref="C30:D30"/>
    <mergeCell ref="C31:D31"/>
    <mergeCell ref="C35:D35"/>
    <mergeCell ref="C32:D32"/>
    <mergeCell ref="C33:D33"/>
    <mergeCell ref="C34:D34"/>
    <mergeCell ref="C36:D36"/>
    <mergeCell ref="C39:D39"/>
    <mergeCell ref="A41:D41"/>
    <mergeCell ref="B42:D42"/>
    <mergeCell ref="X53:X56"/>
    <mergeCell ref="U53:W56"/>
    <mergeCell ref="Y53:AD53"/>
    <mergeCell ref="Y54:AA54"/>
    <mergeCell ref="AB54:AD54"/>
    <mergeCell ref="Y55:Y56"/>
    <mergeCell ref="Z55:Z56"/>
    <mergeCell ref="AA55:AA56"/>
    <mergeCell ref="AB55:AB56"/>
    <mergeCell ref="AC55:AC56"/>
    <mergeCell ref="U68:V68"/>
    <mergeCell ref="U70:V70"/>
    <mergeCell ref="U72:V72"/>
    <mergeCell ref="AD55:AD56"/>
    <mergeCell ref="U58:V58"/>
    <mergeCell ref="U60:V60"/>
    <mergeCell ref="U62:V62"/>
    <mergeCell ref="U64:V64"/>
    <mergeCell ref="U66:V66"/>
  </mergeCells>
  <printOptions/>
  <pageMargins left="0.5118110236220472" right="0.5118110236220472" top="0.5905511811023623" bottom="0.7874015748031497" header="0.3937007874015748" footer="0"/>
  <pageSetup horizontalDpi="300" verticalDpi="300" orientation="portrait" paperSize="9" scale="91" r:id="rId2"/>
  <headerFooter alignWithMargins="0">
    <oddFooter>&amp;C21</oddFooter>
  </headerFooter>
  <legacyDrawing r:id="rId1"/>
</worksheet>
</file>

<file path=xl/worksheets/sheet18.xml><?xml version="1.0" encoding="utf-8"?>
<worksheet xmlns="http://schemas.openxmlformats.org/spreadsheetml/2006/main" xmlns:r="http://schemas.openxmlformats.org/officeDocument/2006/relationships">
  <dimension ref="A1:AH83"/>
  <sheetViews>
    <sheetView zoomScaleSheetLayoutView="100" zoomScalePageLayoutView="0" workbookViewId="0" topLeftCell="A1">
      <selection activeCell="M41" sqref="M41"/>
    </sheetView>
  </sheetViews>
  <sheetFormatPr defaultColWidth="11.421875" defaultRowHeight="15"/>
  <cols>
    <col min="1" max="1" width="3.421875" style="29" customWidth="1"/>
    <col min="2" max="2" width="2.00390625" style="29" customWidth="1"/>
    <col min="3" max="3" width="9.28125" style="29" customWidth="1"/>
    <col min="4" max="4" width="0.9921875" style="29" customWidth="1"/>
    <col min="5" max="6" width="11.421875" style="29" customWidth="1"/>
    <col min="7" max="7" width="10.421875" style="29" customWidth="1"/>
    <col min="8" max="9" width="9.28125" style="29" customWidth="1"/>
    <col min="10" max="10" width="8.00390625" style="29" customWidth="1"/>
    <col min="11" max="11" width="1.28515625" style="29" customWidth="1"/>
    <col min="12" max="12" width="8.00390625" style="29" customWidth="1"/>
    <col min="13" max="13" width="1.28515625" style="29" customWidth="1"/>
    <col min="14" max="14" width="8.00390625" style="29" customWidth="1"/>
    <col min="15" max="15" width="1.28515625" style="29" customWidth="1"/>
    <col min="16" max="16" width="8.00390625" style="29" customWidth="1"/>
    <col min="17" max="17" width="1.28515625" style="29" customWidth="1"/>
    <col min="18" max="18" width="0.42578125" style="29" customWidth="1"/>
    <col min="19" max="19" width="1.8515625" style="29" customWidth="1"/>
    <col min="20" max="20" width="20.00390625" style="29" customWidth="1"/>
    <col min="21" max="22" width="0.85546875" style="29" customWidth="1"/>
    <col min="23" max="23" width="9.00390625" style="29" customWidth="1"/>
    <col min="24" max="24" width="10.140625" style="29" customWidth="1"/>
    <col min="25" max="25" width="8.421875" style="29" customWidth="1"/>
    <col min="26" max="26" width="1.421875" style="29" customWidth="1"/>
    <col min="27" max="32" width="8.421875" style="29" customWidth="1"/>
    <col min="33" max="33" width="0.42578125" style="29" customWidth="1"/>
    <col min="34" max="16384" width="11.421875" style="29" customWidth="1"/>
  </cols>
  <sheetData>
    <row r="1" spans="1:18" ht="12.75">
      <c r="A1" s="342"/>
      <c r="B1" s="2"/>
      <c r="C1" s="2"/>
      <c r="D1" s="2"/>
      <c r="E1" s="2"/>
      <c r="F1" s="2"/>
      <c r="G1" s="2"/>
      <c r="H1" s="2"/>
      <c r="I1" s="2"/>
      <c r="J1" s="2"/>
      <c r="K1" s="2"/>
      <c r="L1" s="2"/>
      <c r="M1" s="2"/>
      <c r="N1" s="2"/>
      <c r="O1" s="2"/>
      <c r="P1" s="2"/>
      <c r="Q1" s="2"/>
      <c r="R1" s="424"/>
    </row>
    <row r="2" spans="1:17" ht="4.5" customHeight="1">
      <c r="A2" s="2"/>
      <c r="B2" s="2"/>
      <c r="C2" s="2"/>
      <c r="D2" s="2"/>
      <c r="E2" s="2"/>
      <c r="F2" s="2"/>
      <c r="G2" s="2"/>
      <c r="H2" s="2"/>
      <c r="I2" s="2"/>
      <c r="J2" s="2"/>
      <c r="K2" s="2"/>
      <c r="L2" s="2"/>
      <c r="M2" s="2"/>
      <c r="N2" s="2"/>
      <c r="O2" s="2"/>
      <c r="P2" s="2"/>
      <c r="Q2" s="2"/>
    </row>
    <row r="3" spans="1:18" ht="29.25" customHeight="1">
      <c r="A3" s="1260" t="s">
        <v>425</v>
      </c>
      <c r="B3" s="1132"/>
      <c r="C3" s="1132"/>
      <c r="D3" s="1132"/>
      <c r="E3" s="1132"/>
      <c r="F3" s="1132"/>
      <c r="G3" s="1132"/>
      <c r="H3" s="1132"/>
      <c r="I3" s="1132"/>
      <c r="J3" s="1132"/>
      <c r="K3" s="1132"/>
      <c r="L3" s="1132"/>
      <c r="M3" s="1132"/>
      <c r="N3" s="1132"/>
      <c r="O3" s="1132"/>
      <c r="P3" s="1132"/>
      <c r="Q3" s="1132"/>
      <c r="R3" s="324"/>
    </row>
    <row r="4" spans="1:17" ht="4.5" customHeight="1">
      <c r="A4" s="2"/>
      <c r="B4" s="2"/>
      <c r="C4" s="2"/>
      <c r="D4" s="2"/>
      <c r="E4" s="2"/>
      <c r="F4" s="2"/>
      <c r="G4" s="2"/>
      <c r="H4" s="2"/>
      <c r="I4" s="2"/>
      <c r="J4" s="2"/>
      <c r="K4" s="2"/>
      <c r="L4" s="2"/>
      <c r="M4" s="2"/>
      <c r="N4" s="2"/>
      <c r="O4" s="2"/>
      <c r="P4" s="2"/>
      <c r="Q4" s="2"/>
    </row>
    <row r="5" spans="1:18" ht="15" customHeight="1">
      <c r="A5" s="1107" t="s">
        <v>108</v>
      </c>
      <c r="B5" s="1107"/>
      <c r="C5" s="1012"/>
      <c r="D5" s="1022"/>
      <c r="E5" s="1115" t="s">
        <v>426</v>
      </c>
      <c r="F5" s="1017"/>
      <c r="G5" s="1017"/>
      <c r="H5" s="1017"/>
      <c r="I5" s="1017"/>
      <c r="J5" s="1017"/>
      <c r="K5" s="1017"/>
      <c r="L5" s="1017"/>
      <c r="M5" s="1251"/>
      <c r="N5" s="1011" t="s">
        <v>427</v>
      </c>
      <c r="O5" s="1253"/>
      <c r="P5" s="1012"/>
      <c r="Q5" s="1012"/>
      <c r="R5" s="325"/>
    </row>
    <row r="6" spans="1:18" ht="12.75" customHeight="1">
      <c r="A6" s="1021"/>
      <c r="B6" s="1021"/>
      <c r="C6" s="1021"/>
      <c r="D6" s="1024"/>
      <c r="E6" s="1167" t="s">
        <v>60</v>
      </c>
      <c r="F6" s="1167" t="s">
        <v>58</v>
      </c>
      <c r="G6" s="1167" t="s">
        <v>59</v>
      </c>
      <c r="H6" s="1013" t="s">
        <v>98</v>
      </c>
      <c r="I6" s="1014"/>
      <c r="J6" s="1014"/>
      <c r="K6" s="1014"/>
      <c r="L6" s="1014"/>
      <c r="M6" s="1025"/>
      <c r="N6" s="1102"/>
      <c r="O6" s="1023"/>
      <c r="P6" s="1023"/>
      <c r="Q6" s="1023"/>
      <c r="R6" s="324"/>
    </row>
    <row r="7" spans="1:18" ht="12.75" customHeight="1">
      <c r="A7" s="1021"/>
      <c r="B7" s="1021"/>
      <c r="C7" s="1021"/>
      <c r="D7" s="1024"/>
      <c r="E7" s="1003"/>
      <c r="F7" s="1003"/>
      <c r="G7" s="1003"/>
      <c r="H7" s="1263" t="s">
        <v>428</v>
      </c>
      <c r="I7" s="1024"/>
      <c r="J7" s="1263" t="s">
        <v>429</v>
      </c>
      <c r="K7" s="1264"/>
      <c r="L7" s="1023"/>
      <c r="M7" s="1024"/>
      <c r="N7" s="1102"/>
      <c r="O7" s="1023"/>
      <c r="P7" s="1023"/>
      <c r="Q7" s="1023"/>
      <c r="R7" s="324"/>
    </row>
    <row r="8" spans="1:18" ht="12.75" customHeight="1">
      <c r="A8" s="1021"/>
      <c r="B8" s="1021"/>
      <c r="C8" s="1021"/>
      <c r="D8" s="1024"/>
      <c r="E8" s="1003"/>
      <c r="F8" s="1003"/>
      <c r="G8" s="1003"/>
      <c r="H8" s="1013"/>
      <c r="I8" s="1025"/>
      <c r="J8" s="1013"/>
      <c r="K8" s="1014"/>
      <c r="L8" s="1014"/>
      <c r="M8" s="1025"/>
      <c r="N8" s="1013"/>
      <c r="O8" s="1014"/>
      <c r="P8" s="1014"/>
      <c r="Q8" s="1014"/>
      <c r="R8" s="324"/>
    </row>
    <row r="9" spans="1:18" ht="12.75" customHeight="1">
      <c r="A9" s="1014"/>
      <c r="B9" s="1014"/>
      <c r="C9" s="1014"/>
      <c r="D9" s="1025"/>
      <c r="E9" s="1004"/>
      <c r="F9" s="1004"/>
      <c r="G9" s="1004"/>
      <c r="H9" s="7" t="s">
        <v>146</v>
      </c>
      <c r="I9" s="7" t="s">
        <v>147</v>
      </c>
      <c r="J9" s="1016" t="s">
        <v>146</v>
      </c>
      <c r="K9" s="1251"/>
      <c r="L9" s="1016" t="s">
        <v>147</v>
      </c>
      <c r="M9" s="1251"/>
      <c r="N9" s="1013" t="s">
        <v>146</v>
      </c>
      <c r="O9" s="1025"/>
      <c r="P9" s="1013" t="s">
        <v>147</v>
      </c>
      <c r="Q9" s="1014"/>
      <c r="R9" s="153"/>
    </row>
    <row r="10" spans="1:18" ht="9" customHeight="1">
      <c r="A10" s="1012"/>
      <c r="B10" s="1012"/>
      <c r="C10" s="1012"/>
      <c r="D10" s="10"/>
      <c r="E10" s="154"/>
      <c r="F10" s="154"/>
      <c r="G10" s="154"/>
      <c r="H10" s="154"/>
      <c r="I10" s="154"/>
      <c r="J10" s="426"/>
      <c r="K10" s="10"/>
      <c r="L10" s="427"/>
      <c r="M10" s="10"/>
      <c r="N10" s="427"/>
      <c r="O10" s="10"/>
      <c r="P10" s="18"/>
      <c r="Q10" s="3"/>
      <c r="R10" s="147"/>
    </row>
    <row r="11" spans="1:18" ht="12" customHeight="1">
      <c r="A11" s="1159" t="s">
        <v>57</v>
      </c>
      <c r="B11" s="1159"/>
      <c r="C11" s="1159"/>
      <c r="D11" s="2" t="s">
        <v>45</v>
      </c>
      <c r="E11" s="428">
        <v>20372</v>
      </c>
      <c r="F11" s="428">
        <v>19647</v>
      </c>
      <c r="G11" s="429">
        <f>SUM(E11:F11)</f>
        <v>40019</v>
      </c>
      <c r="H11" s="428">
        <v>3212</v>
      </c>
      <c r="I11" s="430">
        <v>2051</v>
      </c>
      <c r="J11" s="431">
        <v>309</v>
      </c>
      <c r="K11" s="432"/>
      <c r="L11" s="433">
        <v>545</v>
      </c>
      <c r="M11" s="432"/>
      <c r="N11" s="433">
        <v>3508</v>
      </c>
      <c r="O11" s="432"/>
      <c r="P11" s="433">
        <v>2051</v>
      </c>
      <c r="Q11" s="432"/>
      <c r="R11" s="434"/>
    </row>
    <row r="12" spans="1:20" ht="12" customHeight="1">
      <c r="A12" s="1163" t="s">
        <v>56</v>
      </c>
      <c r="B12" s="1159"/>
      <c r="C12" s="1159"/>
      <c r="D12" s="2" t="s">
        <v>45</v>
      </c>
      <c r="E12" s="428">
        <v>5054</v>
      </c>
      <c r="F12" s="428">
        <v>4827</v>
      </c>
      <c r="G12" s="429">
        <f aca="true" t="shared" si="0" ref="G12:G17">SUM(E12:F12)</f>
        <v>9881</v>
      </c>
      <c r="H12" s="428">
        <v>796</v>
      </c>
      <c r="I12" s="430">
        <v>488</v>
      </c>
      <c r="J12" s="431">
        <v>41</v>
      </c>
      <c r="K12" s="432"/>
      <c r="L12" s="433">
        <v>99</v>
      </c>
      <c r="M12" s="432"/>
      <c r="N12" s="433">
        <v>835</v>
      </c>
      <c r="O12" s="432"/>
      <c r="P12" s="433">
        <v>521</v>
      </c>
      <c r="Q12" s="432"/>
      <c r="R12" s="434"/>
      <c r="T12" s="224"/>
    </row>
    <row r="13" spans="1:18" ht="12" customHeight="1">
      <c r="A13" s="1159" t="s">
        <v>55</v>
      </c>
      <c r="B13" s="1159"/>
      <c r="C13" s="1159"/>
      <c r="D13" s="2" t="s">
        <v>45</v>
      </c>
      <c r="E13" s="428">
        <v>4391</v>
      </c>
      <c r="F13" s="428">
        <v>4426</v>
      </c>
      <c r="G13" s="429">
        <f t="shared" si="0"/>
        <v>8817</v>
      </c>
      <c r="H13" s="428">
        <v>663</v>
      </c>
      <c r="I13" s="430">
        <v>421</v>
      </c>
      <c r="J13" s="431">
        <v>37</v>
      </c>
      <c r="K13" s="432"/>
      <c r="L13" s="433">
        <v>88</v>
      </c>
      <c r="M13" s="432"/>
      <c r="N13" s="433">
        <v>789</v>
      </c>
      <c r="O13" s="432"/>
      <c r="P13" s="433">
        <v>383</v>
      </c>
      <c r="Q13" s="432"/>
      <c r="R13" s="434"/>
    </row>
    <row r="14" spans="1:18" ht="12" customHeight="1">
      <c r="A14" s="1159" t="s">
        <v>54</v>
      </c>
      <c r="B14" s="1159"/>
      <c r="C14" s="1159"/>
      <c r="D14" s="2" t="s">
        <v>45</v>
      </c>
      <c r="E14" s="428">
        <v>3938</v>
      </c>
      <c r="F14" s="428">
        <v>3995</v>
      </c>
      <c r="G14" s="429">
        <f t="shared" si="0"/>
        <v>7933</v>
      </c>
      <c r="H14" s="428">
        <v>630</v>
      </c>
      <c r="I14" s="430">
        <v>393</v>
      </c>
      <c r="J14" s="431">
        <v>52</v>
      </c>
      <c r="K14" s="432"/>
      <c r="L14" s="433">
        <v>79</v>
      </c>
      <c r="M14" s="432"/>
      <c r="N14" s="433">
        <v>664</v>
      </c>
      <c r="O14" s="432"/>
      <c r="P14" s="433">
        <v>406</v>
      </c>
      <c r="Q14" s="432"/>
      <c r="R14" s="434"/>
    </row>
    <row r="15" spans="1:18" ht="12" customHeight="1">
      <c r="A15" s="1159" t="s">
        <v>53</v>
      </c>
      <c r="B15" s="1159"/>
      <c r="C15" s="1159"/>
      <c r="D15" s="2" t="s">
        <v>45</v>
      </c>
      <c r="E15" s="428">
        <v>7482</v>
      </c>
      <c r="F15" s="428">
        <v>7061</v>
      </c>
      <c r="G15" s="429">
        <f t="shared" si="0"/>
        <v>14543</v>
      </c>
      <c r="H15" s="428">
        <v>1036</v>
      </c>
      <c r="I15" s="430">
        <v>608</v>
      </c>
      <c r="J15" s="431">
        <v>89</v>
      </c>
      <c r="K15" s="432"/>
      <c r="L15" s="433">
        <v>188</v>
      </c>
      <c r="M15" s="432"/>
      <c r="N15" s="433">
        <v>1086</v>
      </c>
      <c r="O15" s="432"/>
      <c r="P15" s="433">
        <v>659</v>
      </c>
      <c r="Q15" s="432"/>
      <c r="R15" s="434"/>
    </row>
    <row r="16" spans="1:18" ht="12" customHeight="1">
      <c r="A16" s="1159" t="s">
        <v>52</v>
      </c>
      <c r="B16" s="1159"/>
      <c r="C16" s="1159"/>
      <c r="D16" s="2" t="s">
        <v>45</v>
      </c>
      <c r="E16" s="428">
        <v>4945</v>
      </c>
      <c r="F16" s="428">
        <v>5038</v>
      </c>
      <c r="G16" s="429">
        <f t="shared" si="0"/>
        <v>9983</v>
      </c>
      <c r="H16" s="428">
        <v>757</v>
      </c>
      <c r="I16" s="430">
        <v>490</v>
      </c>
      <c r="J16" s="431">
        <v>57</v>
      </c>
      <c r="K16" s="432"/>
      <c r="L16" s="433">
        <v>88</v>
      </c>
      <c r="M16" s="432"/>
      <c r="N16" s="433">
        <v>763</v>
      </c>
      <c r="O16" s="432"/>
      <c r="P16" s="433">
        <v>514</v>
      </c>
      <c r="Q16" s="432"/>
      <c r="R16" s="434"/>
    </row>
    <row r="17" spans="1:18" ht="12" customHeight="1">
      <c r="A17" s="1159" t="s">
        <v>51</v>
      </c>
      <c r="B17" s="1159"/>
      <c r="C17" s="1159"/>
      <c r="D17" s="2" t="s">
        <v>45</v>
      </c>
      <c r="E17" s="428">
        <v>7704</v>
      </c>
      <c r="F17" s="428">
        <v>7709</v>
      </c>
      <c r="G17" s="429">
        <f t="shared" si="0"/>
        <v>15413</v>
      </c>
      <c r="H17" s="428">
        <v>1213</v>
      </c>
      <c r="I17" s="428">
        <v>743</v>
      </c>
      <c r="J17" s="431">
        <v>97</v>
      </c>
      <c r="K17" s="432"/>
      <c r="L17" s="433">
        <v>179</v>
      </c>
      <c r="M17" s="432"/>
      <c r="N17" s="433">
        <v>1307</v>
      </c>
      <c r="O17" s="432"/>
      <c r="P17" s="433">
        <v>736</v>
      </c>
      <c r="Q17" s="432"/>
      <c r="R17" s="434"/>
    </row>
    <row r="18" spans="1:18" ht="6" customHeight="1">
      <c r="A18" s="1261"/>
      <c r="B18" s="1261"/>
      <c r="C18" s="1261"/>
      <c r="D18" s="2" t="s">
        <v>45</v>
      </c>
      <c r="E18" s="429"/>
      <c r="F18" s="429"/>
      <c r="G18" s="429"/>
      <c r="H18" s="429"/>
      <c r="I18" s="429"/>
      <c r="J18" s="435"/>
      <c r="K18" s="432"/>
      <c r="L18" s="18"/>
      <c r="M18" s="432"/>
      <c r="N18" s="18"/>
      <c r="O18" s="432"/>
      <c r="P18" s="18"/>
      <c r="Q18" s="432"/>
      <c r="R18" s="434"/>
    </row>
    <row r="19" spans="1:18" ht="12" customHeight="1">
      <c r="A19" s="1160" t="s">
        <v>303</v>
      </c>
      <c r="B19" s="1262"/>
      <c r="C19" s="1262"/>
      <c r="D19" s="2" t="s">
        <v>45</v>
      </c>
      <c r="E19" s="437">
        <f aca="true" t="shared" si="1" ref="E19:P19">IF(SUM(E11:E17)=SUM(E21:E31),SUM(E11:E17),"Fehler")</f>
        <v>53886</v>
      </c>
      <c r="F19" s="437">
        <f t="shared" si="1"/>
        <v>52703</v>
      </c>
      <c r="G19" s="437">
        <f t="shared" si="1"/>
        <v>106589</v>
      </c>
      <c r="H19" s="437">
        <f t="shared" si="1"/>
        <v>8307</v>
      </c>
      <c r="I19" s="437">
        <f t="shared" si="1"/>
        <v>5194</v>
      </c>
      <c r="J19" s="438">
        <f t="shared" si="1"/>
        <v>682</v>
      </c>
      <c r="K19" s="439"/>
      <c r="L19" s="438">
        <f t="shared" si="1"/>
        <v>1266</v>
      </c>
      <c r="M19" s="439"/>
      <c r="N19" s="438">
        <f t="shared" si="1"/>
        <v>8952</v>
      </c>
      <c r="O19" s="439"/>
      <c r="P19" s="438">
        <f t="shared" si="1"/>
        <v>5270</v>
      </c>
      <c r="Q19" s="439"/>
      <c r="R19" s="439"/>
    </row>
    <row r="20" spans="1:18" ht="6" customHeight="1">
      <c r="A20" s="1021"/>
      <c r="B20" s="1021"/>
      <c r="C20" s="1021"/>
      <c r="D20" s="2" t="s">
        <v>45</v>
      </c>
      <c r="E20" s="429"/>
      <c r="F20" s="429"/>
      <c r="G20" s="429"/>
      <c r="H20" s="429"/>
      <c r="I20" s="429"/>
      <c r="J20" s="435"/>
      <c r="K20" s="432"/>
      <c r="L20" s="18"/>
      <c r="M20" s="432"/>
      <c r="N20" s="18"/>
      <c r="O20" s="432"/>
      <c r="P20" s="18"/>
      <c r="Q20" s="432"/>
      <c r="R20" s="434"/>
    </row>
    <row r="21" spans="1:18" ht="12" customHeight="1">
      <c r="A21" s="2" t="s">
        <v>430</v>
      </c>
      <c r="B21" s="1256" t="s">
        <v>114</v>
      </c>
      <c r="C21" s="1109"/>
      <c r="D21" s="2" t="s">
        <v>45</v>
      </c>
      <c r="E21" s="428">
        <v>5735</v>
      </c>
      <c r="F21" s="428">
        <v>5622</v>
      </c>
      <c r="G21" s="429">
        <f aca="true" t="shared" si="2" ref="G21:G28">SUM(E21:F21)</f>
        <v>11357</v>
      </c>
      <c r="H21" s="428">
        <v>727</v>
      </c>
      <c r="I21" s="428">
        <v>479</v>
      </c>
      <c r="J21" s="431">
        <v>112</v>
      </c>
      <c r="K21" s="432"/>
      <c r="L21" s="433">
        <v>216</v>
      </c>
      <c r="M21" s="432"/>
      <c r="N21" s="433">
        <v>860</v>
      </c>
      <c r="O21" s="432"/>
      <c r="P21" s="433">
        <v>494</v>
      </c>
      <c r="Q21" s="432"/>
      <c r="R21" s="434"/>
    </row>
    <row r="22" spans="1:18" ht="12" customHeight="1">
      <c r="A22" s="6"/>
      <c r="B22" s="1256" t="s">
        <v>115</v>
      </c>
      <c r="C22" s="1109"/>
      <c r="D22" s="2" t="s">
        <v>45</v>
      </c>
      <c r="E22" s="428">
        <v>2069</v>
      </c>
      <c r="F22" s="428">
        <v>2027</v>
      </c>
      <c r="G22" s="429">
        <f t="shared" si="2"/>
        <v>4096</v>
      </c>
      <c r="H22" s="428">
        <v>227</v>
      </c>
      <c r="I22" s="428">
        <v>143</v>
      </c>
      <c r="J22" s="431">
        <v>29</v>
      </c>
      <c r="K22" s="432"/>
      <c r="L22" s="433">
        <v>55</v>
      </c>
      <c r="M22" s="432"/>
      <c r="N22" s="433">
        <v>249</v>
      </c>
      <c r="O22" s="432"/>
      <c r="P22" s="433">
        <v>165</v>
      </c>
      <c r="Q22" s="432"/>
      <c r="R22" s="434"/>
    </row>
    <row r="23" spans="1:18" ht="12" customHeight="1">
      <c r="A23" s="6"/>
      <c r="B23" s="1256" t="s">
        <v>116</v>
      </c>
      <c r="C23" s="1109"/>
      <c r="D23" s="2" t="s">
        <v>45</v>
      </c>
      <c r="E23" s="428">
        <v>1080</v>
      </c>
      <c r="F23" s="428">
        <v>1060</v>
      </c>
      <c r="G23" s="429">
        <f t="shared" si="2"/>
        <v>2140</v>
      </c>
      <c r="H23" s="428">
        <v>83</v>
      </c>
      <c r="I23" s="428">
        <v>54</v>
      </c>
      <c r="J23" s="431">
        <v>24</v>
      </c>
      <c r="K23" s="432"/>
      <c r="L23" s="433">
        <v>38</v>
      </c>
      <c r="M23" s="432"/>
      <c r="N23" s="433">
        <v>96</v>
      </c>
      <c r="O23" s="432"/>
      <c r="P23" s="433">
        <v>38</v>
      </c>
      <c r="Q23" s="432"/>
      <c r="R23" s="434"/>
    </row>
    <row r="24" spans="1:18" ht="12" customHeight="1">
      <c r="A24" s="6"/>
      <c r="B24" s="1256" t="s">
        <v>117</v>
      </c>
      <c r="C24" s="1109"/>
      <c r="D24" s="2" t="s">
        <v>45</v>
      </c>
      <c r="E24" s="428">
        <v>363</v>
      </c>
      <c r="F24" s="428">
        <v>391</v>
      </c>
      <c r="G24" s="429">
        <f t="shared" si="2"/>
        <v>754</v>
      </c>
      <c r="H24" s="428">
        <v>52</v>
      </c>
      <c r="I24" s="428">
        <v>21</v>
      </c>
      <c r="J24" s="431">
        <v>7</v>
      </c>
      <c r="K24" s="432"/>
      <c r="L24" s="433">
        <v>15</v>
      </c>
      <c r="M24" s="432"/>
      <c r="N24" s="433">
        <v>59</v>
      </c>
      <c r="O24" s="432"/>
      <c r="P24" s="433">
        <v>40</v>
      </c>
      <c r="Q24" s="432"/>
      <c r="R24" s="434"/>
    </row>
    <row r="25" spans="1:18" ht="12" customHeight="1">
      <c r="A25" s="6"/>
      <c r="B25" s="1256" t="s">
        <v>118</v>
      </c>
      <c r="C25" s="1109"/>
      <c r="D25" s="2" t="s">
        <v>45</v>
      </c>
      <c r="E25" s="428">
        <v>586</v>
      </c>
      <c r="F25" s="428">
        <v>589</v>
      </c>
      <c r="G25" s="429">
        <f t="shared" si="2"/>
        <v>1175</v>
      </c>
      <c r="H25" s="428">
        <v>73</v>
      </c>
      <c r="I25" s="428">
        <v>63</v>
      </c>
      <c r="J25" s="431">
        <v>6</v>
      </c>
      <c r="K25" s="432"/>
      <c r="L25" s="433">
        <v>14</v>
      </c>
      <c r="M25" s="432"/>
      <c r="N25" s="433">
        <v>89</v>
      </c>
      <c r="O25" s="432"/>
      <c r="P25" s="433">
        <v>52</v>
      </c>
      <c r="Q25" s="432"/>
      <c r="R25" s="434"/>
    </row>
    <row r="26" spans="1:18" ht="12" customHeight="1">
      <c r="A26" s="6"/>
      <c r="B26" s="1256" t="s">
        <v>119</v>
      </c>
      <c r="C26" s="1109"/>
      <c r="D26" s="2" t="s">
        <v>45</v>
      </c>
      <c r="E26" s="428">
        <v>558</v>
      </c>
      <c r="F26" s="428">
        <v>555</v>
      </c>
      <c r="G26" s="429">
        <f t="shared" si="2"/>
        <v>1113</v>
      </c>
      <c r="H26" s="428">
        <v>65</v>
      </c>
      <c r="I26" s="428">
        <v>53</v>
      </c>
      <c r="J26" s="431">
        <v>6</v>
      </c>
      <c r="K26" s="432"/>
      <c r="L26" s="433">
        <v>9</v>
      </c>
      <c r="M26" s="432"/>
      <c r="N26" s="433">
        <v>126</v>
      </c>
      <c r="O26" s="432"/>
      <c r="P26" s="433">
        <v>70</v>
      </c>
      <c r="Q26" s="432"/>
      <c r="R26" s="434"/>
    </row>
    <row r="27" spans="1:18" ht="12" customHeight="1">
      <c r="A27" s="6"/>
      <c r="B27" s="1256" t="s">
        <v>120</v>
      </c>
      <c r="C27" s="1109"/>
      <c r="D27" s="2" t="s">
        <v>45</v>
      </c>
      <c r="E27" s="428">
        <v>469</v>
      </c>
      <c r="F27" s="428">
        <v>474</v>
      </c>
      <c r="G27" s="429">
        <f t="shared" si="2"/>
        <v>943</v>
      </c>
      <c r="H27" s="428">
        <v>58</v>
      </c>
      <c r="I27" s="428">
        <v>50</v>
      </c>
      <c r="J27" s="431">
        <v>8</v>
      </c>
      <c r="K27" s="432"/>
      <c r="L27" s="433">
        <v>17</v>
      </c>
      <c r="M27" s="432"/>
      <c r="N27" s="433">
        <v>61</v>
      </c>
      <c r="O27" s="432"/>
      <c r="P27" s="433">
        <v>39</v>
      </c>
      <c r="Q27" s="432"/>
      <c r="R27" s="434"/>
    </row>
    <row r="28" spans="1:18" ht="12" customHeight="1">
      <c r="A28" s="6"/>
      <c r="B28" s="1256" t="s">
        <v>121</v>
      </c>
      <c r="C28" s="1109"/>
      <c r="D28" s="2" t="s">
        <v>45</v>
      </c>
      <c r="E28" s="428">
        <v>542</v>
      </c>
      <c r="F28" s="428">
        <v>470</v>
      </c>
      <c r="G28" s="429">
        <f t="shared" si="2"/>
        <v>1012</v>
      </c>
      <c r="H28" s="428">
        <v>70</v>
      </c>
      <c r="I28" s="428">
        <v>42</v>
      </c>
      <c r="J28" s="431">
        <v>7</v>
      </c>
      <c r="K28" s="432"/>
      <c r="L28" s="433">
        <v>19</v>
      </c>
      <c r="M28" s="432"/>
      <c r="N28" s="433">
        <v>73</v>
      </c>
      <c r="O28" s="432"/>
      <c r="P28" s="433">
        <v>50</v>
      </c>
      <c r="Q28" s="432"/>
      <c r="R28" s="434"/>
    </row>
    <row r="29" spans="1:18" ht="12" customHeight="1">
      <c r="A29" s="6"/>
      <c r="B29" s="167" t="s">
        <v>431</v>
      </c>
      <c r="C29" s="2"/>
      <c r="D29" s="2" t="s">
        <v>45</v>
      </c>
      <c r="E29" s="429"/>
      <c r="F29" s="429"/>
      <c r="G29" s="429"/>
      <c r="H29" s="429"/>
      <c r="I29" s="429"/>
      <c r="J29" s="435"/>
      <c r="K29" s="432"/>
      <c r="L29" s="18"/>
      <c r="M29" s="432"/>
      <c r="N29" s="18"/>
      <c r="O29" s="432"/>
      <c r="P29" s="18"/>
      <c r="Q29" s="432"/>
      <c r="R29" s="434"/>
    </row>
    <row r="30" spans="1:18" ht="12" customHeight="1">
      <c r="A30" s="6"/>
      <c r="B30" s="6"/>
      <c r="C30" s="328" t="s">
        <v>410</v>
      </c>
      <c r="D30" s="2" t="s">
        <v>45</v>
      </c>
      <c r="E30" s="428">
        <v>3467</v>
      </c>
      <c r="F30" s="428">
        <v>3473</v>
      </c>
      <c r="G30" s="429">
        <f>SUM(E30:F30)</f>
        <v>6940</v>
      </c>
      <c r="H30" s="428">
        <v>548</v>
      </c>
      <c r="I30" s="428">
        <v>388</v>
      </c>
      <c r="J30" s="431">
        <v>45</v>
      </c>
      <c r="K30" s="432"/>
      <c r="L30" s="433">
        <v>76</v>
      </c>
      <c r="M30" s="432"/>
      <c r="N30" s="433">
        <v>608</v>
      </c>
      <c r="O30" s="432"/>
      <c r="P30" s="433">
        <v>362</v>
      </c>
      <c r="Q30" s="432"/>
      <c r="R30" s="434"/>
    </row>
    <row r="31" spans="1:18" ht="12" customHeight="1">
      <c r="A31" s="6"/>
      <c r="B31" s="1159" t="s">
        <v>123</v>
      </c>
      <c r="C31" s="1104"/>
      <c r="D31" s="2" t="s">
        <v>45</v>
      </c>
      <c r="E31" s="428">
        <v>39017</v>
      </c>
      <c r="F31" s="428">
        <v>38042</v>
      </c>
      <c r="G31" s="429">
        <f>SUM(E31:F31)</f>
        <v>77059</v>
      </c>
      <c r="H31" s="428">
        <v>6404</v>
      </c>
      <c r="I31" s="428">
        <v>3901</v>
      </c>
      <c r="J31" s="431">
        <v>438</v>
      </c>
      <c r="K31" s="432"/>
      <c r="L31" s="433">
        <v>807</v>
      </c>
      <c r="M31" s="432"/>
      <c r="N31" s="433">
        <v>6731</v>
      </c>
      <c r="O31" s="432"/>
      <c r="P31" s="433">
        <v>3960</v>
      </c>
      <c r="Q31" s="432"/>
      <c r="R31" s="434"/>
    </row>
    <row r="32" spans="1:18" ht="6" customHeight="1">
      <c r="A32" s="1021"/>
      <c r="B32" s="1021"/>
      <c r="C32" s="1021"/>
      <c r="D32" s="2" t="s">
        <v>45</v>
      </c>
      <c r="E32" s="429"/>
      <c r="F32" s="429"/>
      <c r="G32" s="429"/>
      <c r="H32" s="429"/>
      <c r="I32" s="429"/>
      <c r="J32" s="435"/>
      <c r="K32" s="432"/>
      <c r="L32" s="18"/>
      <c r="M32" s="432"/>
      <c r="N32" s="18"/>
      <c r="O32" s="432"/>
      <c r="P32" s="18"/>
      <c r="Q32" s="432"/>
      <c r="R32" s="434"/>
    </row>
    <row r="33" spans="1:18" ht="12" customHeight="1">
      <c r="A33" s="167" t="s">
        <v>381</v>
      </c>
      <c r="B33" s="2"/>
      <c r="C33" s="2"/>
      <c r="D33" s="2" t="s">
        <v>45</v>
      </c>
      <c r="E33" s="429"/>
      <c r="F33" s="429"/>
      <c r="G33" s="429"/>
      <c r="H33" s="429"/>
      <c r="I33" s="429"/>
      <c r="J33" s="435"/>
      <c r="K33" s="432"/>
      <c r="L33" s="18"/>
      <c r="M33" s="432"/>
      <c r="N33" s="18"/>
      <c r="O33" s="432"/>
      <c r="P33" s="18"/>
      <c r="Q33" s="432"/>
      <c r="R33" s="434"/>
    </row>
    <row r="34" spans="1:23" ht="12" customHeight="1">
      <c r="A34" s="2"/>
      <c r="B34" s="1196" t="s">
        <v>2</v>
      </c>
      <c r="C34" s="1104"/>
      <c r="D34" s="2" t="s">
        <v>45</v>
      </c>
      <c r="E34" s="428">
        <v>1950</v>
      </c>
      <c r="F34" s="428">
        <v>1890</v>
      </c>
      <c r="G34" s="429">
        <f>SUM(E34:F34)</f>
        <v>3840</v>
      </c>
      <c r="H34" s="428">
        <v>281</v>
      </c>
      <c r="I34" s="428">
        <v>165</v>
      </c>
      <c r="J34" s="431">
        <v>62</v>
      </c>
      <c r="K34" s="432"/>
      <c r="L34" s="433">
        <v>119</v>
      </c>
      <c r="M34" s="432"/>
      <c r="N34" s="433">
        <v>90</v>
      </c>
      <c r="O34" s="432"/>
      <c r="P34" s="433">
        <v>44</v>
      </c>
      <c r="Q34" s="432"/>
      <c r="R34" s="434"/>
      <c r="W34" s="440"/>
    </row>
    <row r="35" spans="1:18" ht="6" customHeight="1">
      <c r="A35" s="1021"/>
      <c r="B35" s="1021"/>
      <c r="C35" s="1021"/>
      <c r="D35" s="2" t="s">
        <v>45</v>
      </c>
      <c r="E35" s="429"/>
      <c r="F35" s="429"/>
      <c r="G35" s="429"/>
      <c r="H35" s="429"/>
      <c r="I35" s="429"/>
      <c r="J35" s="435"/>
      <c r="K35" s="432"/>
      <c r="L35" s="18"/>
      <c r="M35" s="432"/>
      <c r="N35" s="18"/>
      <c r="O35" s="432"/>
      <c r="P35" s="18"/>
      <c r="Q35" s="432"/>
      <c r="R35" s="434"/>
    </row>
    <row r="36" spans="1:18" ht="11.25">
      <c r="A36" s="2"/>
      <c r="B36" s="2"/>
      <c r="C36" s="351" t="s">
        <v>316</v>
      </c>
      <c r="D36" s="2" t="s">
        <v>45</v>
      </c>
      <c r="E36" s="428">
        <v>52905</v>
      </c>
      <c r="F36" s="428">
        <v>51348</v>
      </c>
      <c r="G36" s="428">
        <v>104253</v>
      </c>
      <c r="H36" s="428">
        <v>8239</v>
      </c>
      <c r="I36" s="428">
        <v>5169</v>
      </c>
      <c r="J36" s="441">
        <v>664</v>
      </c>
      <c r="K36" s="442" t="s">
        <v>432</v>
      </c>
      <c r="L36" s="441">
        <v>1218</v>
      </c>
      <c r="M36" s="442" t="s">
        <v>432</v>
      </c>
      <c r="N36" s="441">
        <v>8756</v>
      </c>
      <c r="O36" s="442" t="s">
        <v>433</v>
      </c>
      <c r="P36" s="441">
        <v>5211</v>
      </c>
      <c r="Q36" s="442" t="s">
        <v>433</v>
      </c>
      <c r="R36" s="443"/>
    </row>
    <row r="37" spans="1:22" ht="6" customHeight="1">
      <c r="A37" s="74" t="s">
        <v>46</v>
      </c>
      <c r="B37" s="3"/>
      <c r="C37" s="3"/>
      <c r="D37" s="3"/>
      <c r="E37" s="3"/>
      <c r="F37" s="3"/>
      <c r="G37" s="3"/>
      <c r="H37" s="3"/>
      <c r="I37" s="3"/>
      <c r="J37" s="3"/>
      <c r="K37" s="3"/>
      <c r="L37" s="2"/>
      <c r="M37" s="2"/>
      <c r="N37" s="2"/>
      <c r="O37" s="2"/>
      <c r="P37" s="2"/>
      <c r="Q37" s="2"/>
      <c r="R37" s="75"/>
      <c r="S37" s="75"/>
      <c r="T37" s="75"/>
      <c r="U37" s="75"/>
      <c r="V37" s="75"/>
    </row>
    <row r="38" spans="1:17" ht="16.5" customHeight="1">
      <c r="A38" s="1259" t="s">
        <v>434</v>
      </c>
      <c r="B38" s="1259"/>
      <c r="C38" s="1259"/>
      <c r="D38" s="1259"/>
      <c r="E38" s="1259"/>
      <c r="F38" s="1259"/>
      <c r="G38" s="1259"/>
      <c r="H38" s="1259"/>
      <c r="I38" s="1259"/>
      <c r="J38" s="1259"/>
      <c r="K38" s="1259"/>
      <c r="L38" s="1259"/>
      <c r="M38" s="1259"/>
      <c r="N38" s="1259"/>
      <c r="O38" s="1259"/>
      <c r="P38" s="1259"/>
      <c r="Q38" s="1259"/>
    </row>
    <row r="39" spans="1:17" ht="10.5" customHeight="1">
      <c r="A39" s="1259"/>
      <c r="B39" s="1259"/>
      <c r="C39" s="1259"/>
      <c r="D39" s="1259"/>
      <c r="E39" s="1259"/>
      <c r="F39" s="1259"/>
      <c r="G39" s="1259"/>
      <c r="H39" s="1259"/>
      <c r="I39" s="1259"/>
      <c r="J39" s="1259"/>
      <c r="K39" s="1259"/>
      <c r="L39" s="1259"/>
      <c r="M39" s="1259"/>
      <c r="N39" s="1259"/>
      <c r="O39" s="1259"/>
      <c r="P39" s="1259"/>
      <c r="Q39" s="1259"/>
    </row>
    <row r="40" ht="9" customHeight="1"/>
    <row r="41" spans="19:32" ht="26.25" customHeight="1">
      <c r="S41" s="1260" t="s">
        <v>435</v>
      </c>
      <c r="T41" s="1132"/>
      <c r="U41" s="1132"/>
      <c r="V41" s="1132"/>
      <c r="W41" s="1132"/>
      <c r="X41" s="1132"/>
      <c r="Y41" s="1132"/>
      <c r="Z41" s="1132"/>
      <c r="AA41" s="1132"/>
      <c r="AB41" s="1132"/>
      <c r="AC41" s="1132"/>
      <c r="AD41" s="1132"/>
      <c r="AE41" s="1132"/>
      <c r="AF41" s="1132"/>
    </row>
    <row r="42" spans="19:32" ht="4.5" customHeight="1">
      <c r="S42" s="2"/>
      <c r="T42" s="2"/>
      <c r="U42" s="2"/>
      <c r="V42" s="2"/>
      <c r="W42" s="2"/>
      <c r="X42" s="2"/>
      <c r="Y42" s="2"/>
      <c r="Z42" s="2"/>
      <c r="AA42" s="2"/>
      <c r="AB42" s="2"/>
      <c r="AC42" s="2"/>
      <c r="AD42" s="2"/>
      <c r="AE42" s="2"/>
      <c r="AF42" s="2"/>
    </row>
    <row r="43" spans="19:32" ht="11.25" customHeight="1">
      <c r="S43" s="1107" t="s">
        <v>436</v>
      </c>
      <c r="T43" s="1107"/>
      <c r="U43" s="1006"/>
      <c r="V43" s="1005" t="s">
        <v>65</v>
      </c>
      <c r="W43" s="1006"/>
      <c r="X43" s="1002" t="s">
        <v>437</v>
      </c>
      <c r="Y43" s="1016" t="s">
        <v>438</v>
      </c>
      <c r="Z43" s="1017"/>
      <c r="AA43" s="1017"/>
      <c r="AB43" s="1017"/>
      <c r="AC43" s="1017"/>
      <c r="AD43" s="1017"/>
      <c r="AE43" s="1017"/>
      <c r="AF43" s="1017"/>
    </row>
    <row r="44" spans="19:32" ht="12" customHeight="1">
      <c r="S44" s="1113"/>
      <c r="T44" s="1113"/>
      <c r="U44" s="1008"/>
      <c r="V44" s="1007"/>
      <c r="W44" s="1008"/>
      <c r="X44" s="1003"/>
      <c r="Y44" s="1005" t="s">
        <v>272</v>
      </c>
      <c r="Z44" s="1006"/>
      <c r="AA44" s="1002">
        <v>5</v>
      </c>
      <c r="AB44" s="1002">
        <v>6</v>
      </c>
      <c r="AC44" s="1002">
        <v>7</v>
      </c>
      <c r="AD44" s="1002">
        <v>8</v>
      </c>
      <c r="AE44" s="1169" t="s">
        <v>322</v>
      </c>
      <c r="AF44" s="1005">
        <v>10</v>
      </c>
    </row>
    <row r="45" spans="19:32" ht="2.25" customHeight="1">
      <c r="S45" s="1114"/>
      <c r="T45" s="1114"/>
      <c r="U45" s="1010"/>
      <c r="V45" s="1009"/>
      <c r="W45" s="1010"/>
      <c r="X45" s="1004"/>
      <c r="Y45" s="1009"/>
      <c r="Z45" s="1010"/>
      <c r="AA45" s="1168"/>
      <c r="AB45" s="1168"/>
      <c r="AC45" s="1168"/>
      <c r="AD45" s="1168"/>
      <c r="AE45" s="1168"/>
      <c r="AF45" s="1009"/>
    </row>
    <row r="46" spans="19:32" ht="6" customHeight="1">
      <c r="S46" s="10"/>
      <c r="T46" s="10"/>
      <c r="U46" s="10"/>
      <c r="V46" s="154"/>
      <c r="W46" s="10"/>
      <c r="X46" s="154"/>
      <c r="Y46" s="426"/>
      <c r="Z46" s="10"/>
      <c r="AA46" s="154"/>
      <c r="AB46" s="154"/>
      <c r="AC46" s="154"/>
      <c r="AD46" s="154"/>
      <c r="AE46" s="154"/>
      <c r="AF46" s="154"/>
    </row>
    <row r="47" spans="19:34" ht="11.25">
      <c r="S47" s="348" t="s">
        <v>439</v>
      </c>
      <c r="T47" s="2"/>
      <c r="U47" s="2"/>
      <c r="V47" s="16"/>
      <c r="W47" s="3" t="s">
        <v>69</v>
      </c>
      <c r="X47" s="429">
        <f>SUM(Y47:AF47)</f>
        <v>87396</v>
      </c>
      <c r="Y47" s="431">
        <v>61391</v>
      </c>
      <c r="Z47" s="432"/>
      <c r="AA47" s="428">
        <v>16443</v>
      </c>
      <c r="AB47" s="428">
        <v>1371</v>
      </c>
      <c r="AC47" s="428">
        <v>2529</v>
      </c>
      <c r="AD47" s="428">
        <v>1804</v>
      </c>
      <c r="AE47" s="428">
        <v>3131</v>
      </c>
      <c r="AF47" s="428">
        <v>727</v>
      </c>
      <c r="AG47" s="147"/>
      <c r="AH47" s="147"/>
    </row>
    <row r="48" spans="19:34" ht="11.25" customHeight="1">
      <c r="S48" s="2"/>
      <c r="T48" s="444" t="s">
        <v>440</v>
      </c>
      <c r="U48" s="445"/>
      <c r="V48" s="16"/>
      <c r="W48" s="3" t="s">
        <v>10</v>
      </c>
      <c r="X48" s="429">
        <f>SUM(Y48:AF48)</f>
        <v>81022</v>
      </c>
      <c r="Y48" s="431">
        <v>59814</v>
      </c>
      <c r="Z48" s="432"/>
      <c r="AA48" s="428">
        <v>13822</v>
      </c>
      <c r="AB48" s="428">
        <v>984</v>
      </c>
      <c r="AC48" s="428">
        <v>2202</v>
      </c>
      <c r="AD48" s="428">
        <v>1398</v>
      </c>
      <c r="AE48" s="428">
        <v>2219</v>
      </c>
      <c r="AF48" s="428">
        <v>583</v>
      </c>
      <c r="AG48" s="147"/>
      <c r="AH48" s="147"/>
    </row>
    <row r="49" spans="19:34" ht="11.25">
      <c r="S49" s="2"/>
      <c r="T49" s="2"/>
      <c r="U49" s="2"/>
      <c r="V49" s="16"/>
      <c r="W49" s="3" t="s">
        <v>9</v>
      </c>
      <c r="X49" s="429">
        <f>SUM(X47:X48)</f>
        <v>168418</v>
      </c>
      <c r="Y49" s="435">
        <f aca="true" t="shared" si="3" ref="Y49:AF49">SUM(Y47:Y48)</f>
        <v>121205</v>
      </c>
      <c r="Z49" s="432">
        <f t="shared" si="3"/>
        <v>0</v>
      </c>
      <c r="AA49" s="429">
        <f t="shared" si="3"/>
        <v>30265</v>
      </c>
      <c r="AB49" s="429">
        <f t="shared" si="3"/>
        <v>2355</v>
      </c>
      <c r="AC49" s="429">
        <f t="shared" si="3"/>
        <v>4731</v>
      </c>
      <c r="AD49" s="429">
        <f t="shared" si="3"/>
        <v>3202</v>
      </c>
      <c r="AE49" s="429">
        <f t="shared" si="3"/>
        <v>5350</v>
      </c>
      <c r="AF49" s="429">
        <f t="shared" si="3"/>
        <v>1310</v>
      </c>
      <c r="AH49" s="147"/>
    </row>
    <row r="50" spans="19:32" ht="6" customHeight="1">
      <c r="S50" s="2"/>
      <c r="T50" s="2"/>
      <c r="U50" s="2"/>
      <c r="V50" s="16"/>
      <c r="W50" s="3"/>
      <c r="X50" s="429"/>
      <c r="Y50" s="435"/>
      <c r="Z50" s="432"/>
      <c r="AA50" s="429"/>
      <c r="AB50" s="429"/>
      <c r="AC50" s="429"/>
      <c r="AD50" s="429"/>
      <c r="AE50" s="429"/>
      <c r="AF50" s="429"/>
    </row>
    <row r="51" spans="19:34" ht="15">
      <c r="S51" s="1255" t="s">
        <v>68</v>
      </c>
      <c r="T51" s="1109"/>
      <c r="U51" s="2"/>
      <c r="V51" s="16"/>
      <c r="W51" s="3" t="s">
        <v>69</v>
      </c>
      <c r="X51" s="429">
        <f>SUM(Y51:AF51)</f>
        <v>1187</v>
      </c>
      <c r="Y51" s="431">
        <v>520</v>
      </c>
      <c r="Z51" s="432"/>
      <c r="AA51" s="428">
        <v>375</v>
      </c>
      <c r="AB51" s="428">
        <v>84</v>
      </c>
      <c r="AC51" s="428">
        <v>104</v>
      </c>
      <c r="AD51" s="428">
        <v>50</v>
      </c>
      <c r="AE51" s="428">
        <v>51</v>
      </c>
      <c r="AF51" s="428">
        <v>3</v>
      </c>
      <c r="AH51" s="147"/>
    </row>
    <row r="52" spans="19:34" ht="11.25">
      <c r="S52" s="2"/>
      <c r="T52" s="444"/>
      <c r="U52" s="444"/>
      <c r="V52" s="16"/>
      <c r="W52" s="3" t="s">
        <v>10</v>
      </c>
      <c r="X52" s="429">
        <f>SUM(Y52:AF52)</f>
        <v>594</v>
      </c>
      <c r="Y52" s="431">
        <v>233</v>
      </c>
      <c r="Z52" s="432"/>
      <c r="AA52" s="428">
        <v>198</v>
      </c>
      <c r="AB52" s="428">
        <v>39</v>
      </c>
      <c r="AC52" s="428">
        <v>66</v>
      </c>
      <c r="AD52" s="428">
        <v>27</v>
      </c>
      <c r="AE52" s="428">
        <v>29</v>
      </c>
      <c r="AF52" s="428">
        <v>2</v>
      </c>
      <c r="AH52" s="147"/>
    </row>
    <row r="53" spans="19:32" ht="11.25">
      <c r="S53" s="2"/>
      <c r="T53" s="2"/>
      <c r="U53" s="2"/>
      <c r="V53" s="16"/>
      <c r="W53" s="3" t="s">
        <v>9</v>
      </c>
      <c r="X53" s="429">
        <f>SUM(X51:X52)</f>
        <v>1781</v>
      </c>
      <c r="Y53" s="435">
        <f aca="true" t="shared" si="4" ref="Y53:AF53">SUM(Y51:Y52)</f>
        <v>753</v>
      </c>
      <c r="Z53" s="432">
        <f t="shared" si="4"/>
        <v>0</v>
      </c>
      <c r="AA53" s="429">
        <f t="shared" si="4"/>
        <v>573</v>
      </c>
      <c r="AB53" s="429">
        <f t="shared" si="4"/>
        <v>123</v>
      </c>
      <c r="AC53" s="429">
        <f t="shared" si="4"/>
        <v>170</v>
      </c>
      <c r="AD53" s="429">
        <f t="shared" si="4"/>
        <v>77</v>
      </c>
      <c r="AE53" s="429">
        <f t="shared" si="4"/>
        <v>80</v>
      </c>
      <c r="AF53" s="429">
        <f t="shared" si="4"/>
        <v>5</v>
      </c>
    </row>
    <row r="54" spans="19:32" ht="6" customHeight="1">
      <c r="S54" s="2"/>
      <c r="T54" s="2"/>
      <c r="U54" s="2"/>
      <c r="V54" s="16"/>
      <c r="W54" s="3"/>
      <c r="X54" s="429"/>
      <c r="Y54" s="435"/>
      <c r="Z54" s="432"/>
      <c r="AA54" s="429"/>
      <c r="AB54" s="429"/>
      <c r="AC54" s="429"/>
      <c r="AD54" s="429"/>
      <c r="AE54" s="429"/>
      <c r="AF54" s="429"/>
    </row>
    <row r="55" spans="19:34" ht="11.25">
      <c r="S55" s="167" t="s">
        <v>441</v>
      </c>
      <c r="T55" s="2"/>
      <c r="U55" s="2"/>
      <c r="V55" s="16"/>
      <c r="W55" s="3" t="s">
        <v>69</v>
      </c>
      <c r="X55" s="429">
        <f>SUM(Y55:AF55)</f>
        <v>3085</v>
      </c>
      <c r="Y55" s="431">
        <v>0</v>
      </c>
      <c r="Z55" s="432"/>
      <c r="AA55" s="428">
        <v>13</v>
      </c>
      <c r="AB55" s="428">
        <v>396</v>
      </c>
      <c r="AC55" s="428">
        <v>564</v>
      </c>
      <c r="AD55" s="428">
        <v>725</v>
      </c>
      <c r="AE55" s="428">
        <v>994</v>
      </c>
      <c r="AF55" s="428">
        <v>393</v>
      </c>
      <c r="AH55" s="147"/>
    </row>
    <row r="56" spans="19:34" ht="11.25">
      <c r="S56" s="2"/>
      <c r="T56" s="444" t="s">
        <v>442</v>
      </c>
      <c r="U56" s="444"/>
      <c r="V56" s="16"/>
      <c r="W56" s="3" t="s">
        <v>10</v>
      </c>
      <c r="X56" s="429">
        <f>SUM(Y56:AF56)</f>
        <v>1628</v>
      </c>
      <c r="Y56" s="431">
        <v>0</v>
      </c>
      <c r="Z56" s="432"/>
      <c r="AA56" s="428">
        <v>7</v>
      </c>
      <c r="AB56" s="428">
        <v>185</v>
      </c>
      <c r="AC56" s="428">
        <v>294</v>
      </c>
      <c r="AD56" s="428">
        <v>355</v>
      </c>
      <c r="AE56" s="428">
        <v>580</v>
      </c>
      <c r="AF56" s="428">
        <v>207</v>
      </c>
      <c r="AH56" s="147"/>
    </row>
    <row r="57" spans="19:32" ht="11.25">
      <c r="S57" s="2"/>
      <c r="T57" s="2"/>
      <c r="U57" s="2"/>
      <c r="V57" s="16"/>
      <c r="W57" s="3" t="s">
        <v>9</v>
      </c>
      <c r="X57" s="429">
        <f>SUM(X55:X56)</f>
        <v>4713</v>
      </c>
      <c r="Y57" s="435">
        <f aca="true" t="shared" si="5" ref="Y57:AF57">SUM(Y55:Y56)</f>
        <v>0</v>
      </c>
      <c r="Z57" s="432">
        <f t="shared" si="5"/>
        <v>0</v>
      </c>
      <c r="AA57" s="429">
        <f t="shared" si="5"/>
        <v>20</v>
      </c>
      <c r="AB57" s="429">
        <f t="shared" si="5"/>
        <v>581</v>
      </c>
      <c r="AC57" s="429">
        <f t="shared" si="5"/>
        <v>858</v>
      </c>
      <c r="AD57" s="429">
        <f t="shared" si="5"/>
        <v>1080</v>
      </c>
      <c r="AE57" s="429">
        <f t="shared" si="5"/>
        <v>1574</v>
      </c>
      <c r="AF57" s="429">
        <f t="shared" si="5"/>
        <v>600</v>
      </c>
    </row>
    <row r="58" spans="19:32" ht="6" customHeight="1">
      <c r="S58" s="2"/>
      <c r="T58" s="2"/>
      <c r="U58" s="2"/>
      <c r="V58" s="16"/>
      <c r="W58" s="3"/>
      <c r="X58" s="429"/>
      <c r="Y58" s="435"/>
      <c r="Z58" s="432"/>
      <c r="AA58" s="429"/>
      <c r="AB58" s="429"/>
      <c r="AC58" s="429"/>
      <c r="AD58" s="429"/>
      <c r="AE58" s="429"/>
      <c r="AF58" s="429"/>
    </row>
    <row r="59" spans="19:34" ht="11.25">
      <c r="S59" s="167" t="s">
        <v>443</v>
      </c>
      <c r="T59" s="2"/>
      <c r="U59" s="2"/>
      <c r="V59" s="16"/>
      <c r="W59" s="3" t="s">
        <v>69</v>
      </c>
      <c r="X59" s="429">
        <f>SUM(Y59:AF59)</f>
        <v>598</v>
      </c>
      <c r="Y59" s="431">
        <v>27</v>
      </c>
      <c r="Z59" s="432"/>
      <c r="AA59" s="428">
        <v>10</v>
      </c>
      <c r="AB59" s="428">
        <v>76</v>
      </c>
      <c r="AC59" s="428">
        <v>107</v>
      </c>
      <c r="AD59" s="428">
        <v>84</v>
      </c>
      <c r="AE59" s="428">
        <v>113</v>
      </c>
      <c r="AF59" s="428">
        <v>181</v>
      </c>
      <c r="AH59" s="147"/>
    </row>
    <row r="60" spans="19:34" ht="11.25">
      <c r="S60" s="2"/>
      <c r="T60" s="167" t="s">
        <v>444</v>
      </c>
      <c r="U60" s="2"/>
      <c r="V60" s="16"/>
      <c r="W60" s="3" t="s">
        <v>10</v>
      </c>
      <c r="X60" s="429">
        <f>SUM(Y60:AF60)</f>
        <v>422</v>
      </c>
      <c r="Y60" s="431">
        <v>21</v>
      </c>
      <c r="Z60" s="432"/>
      <c r="AA60" s="428">
        <v>11</v>
      </c>
      <c r="AB60" s="428">
        <v>38</v>
      </c>
      <c r="AC60" s="428">
        <v>90</v>
      </c>
      <c r="AD60" s="428">
        <v>61</v>
      </c>
      <c r="AE60" s="428">
        <v>89</v>
      </c>
      <c r="AF60" s="428">
        <v>112</v>
      </c>
      <c r="AH60" s="147"/>
    </row>
    <row r="61" spans="19:32" ht="11.25">
      <c r="S61" s="2"/>
      <c r="T61" s="444" t="s">
        <v>445</v>
      </c>
      <c r="U61" s="444"/>
      <c r="V61" s="16"/>
      <c r="W61" s="3" t="s">
        <v>9</v>
      </c>
      <c r="X61" s="429">
        <f>SUM(X59:X60)</f>
        <v>1020</v>
      </c>
      <c r="Y61" s="435">
        <f aca="true" t="shared" si="6" ref="Y61:AF61">SUM(Y59:Y60)</f>
        <v>48</v>
      </c>
      <c r="Z61" s="432">
        <f t="shared" si="6"/>
        <v>0</v>
      </c>
      <c r="AA61" s="429">
        <f t="shared" si="6"/>
        <v>21</v>
      </c>
      <c r="AB61" s="429">
        <f t="shared" si="6"/>
        <v>114</v>
      </c>
      <c r="AC61" s="429">
        <f t="shared" si="6"/>
        <v>197</v>
      </c>
      <c r="AD61" s="429">
        <f t="shared" si="6"/>
        <v>145</v>
      </c>
      <c r="AE61" s="429">
        <f t="shared" si="6"/>
        <v>202</v>
      </c>
      <c r="AF61" s="429">
        <f t="shared" si="6"/>
        <v>293</v>
      </c>
    </row>
    <row r="62" spans="19:32" ht="6" customHeight="1">
      <c r="S62" s="2"/>
      <c r="T62" s="2"/>
      <c r="U62" s="2"/>
      <c r="V62" s="16"/>
      <c r="W62" s="3"/>
      <c r="X62" s="429"/>
      <c r="Y62" s="435"/>
      <c r="Z62" s="432"/>
      <c r="AA62" s="429"/>
      <c r="AB62" s="429"/>
      <c r="AC62" s="429"/>
      <c r="AD62" s="429"/>
      <c r="AE62" s="429"/>
      <c r="AF62" s="429"/>
    </row>
    <row r="63" spans="19:34" ht="11.25">
      <c r="S63" s="1256" t="s">
        <v>80</v>
      </c>
      <c r="T63" s="1109"/>
      <c r="U63" s="2"/>
      <c r="V63" s="16"/>
      <c r="W63" s="3" t="s">
        <v>69</v>
      </c>
      <c r="X63" s="429">
        <f>SUM(Y63:AF63)</f>
        <v>182</v>
      </c>
      <c r="Y63" s="431">
        <v>0</v>
      </c>
      <c r="Z63" s="432"/>
      <c r="AA63" s="428">
        <v>0</v>
      </c>
      <c r="AB63" s="428">
        <v>0</v>
      </c>
      <c r="AC63" s="428">
        <v>1</v>
      </c>
      <c r="AD63" s="428">
        <v>43</v>
      </c>
      <c r="AE63" s="428">
        <v>97</v>
      </c>
      <c r="AF63" s="428">
        <v>41</v>
      </c>
      <c r="AH63" s="147"/>
    </row>
    <row r="64" spans="19:34" ht="11.25">
      <c r="S64" s="2"/>
      <c r="T64" s="2"/>
      <c r="U64" s="2"/>
      <c r="V64" s="16"/>
      <c r="W64" s="3" t="s">
        <v>10</v>
      </c>
      <c r="X64" s="429">
        <f>SUM(Y64:AF64)</f>
        <v>149</v>
      </c>
      <c r="Y64" s="431">
        <v>0</v>
      </c>
      <c r="Z64" s="432"/>
      <c r="AA64" s="428">
        <v>0</v>
      </c>
      <c r="AB64" s="428">
        <v>0</v>
      </c>
      <c r="AC64" s="428">
        <v>3</v>
      </c>
      <c r="AD64" s="428">
        <v>29</v>
      </c>
      <c r="AE64" s="428">
        <v>79</v>
      </c>
      <c r="AF64" s="428">
        <v>38</v>
      </c>
      <c r="AH64" s="147"/>
    </row>
    <row r="65" spans="19:32" ht="11.25">
      <c r="S65" s="2"/>
      <c r="T65" s="2"/>
      <c r="U65" s="2"/>
      <c r="V65" s="16"/>
      <c r="W65" s="3" t="s">
        <v>9</v>
      </c>
      <c r="X65" s="429">
        <f>SUM(X63:X64)</f>
        <v>331</v>
      </c>
      <c r="Y65" s="435">
        <f aca="true" t="shared" si="7" ref="Y65:AF65">SUM(Y63:Y64)</f>
        <v>0</v>
      </c>
      <c r="Z65" s="432">
        <f t="shared" si="7"/>
        <v>0</v>
      </c>
      <c r="AA65" s="429">
        <f t="shared" si="7"/>
        <v>0</v>
      </c>
      <c r="AB65" s="429">
        <f t="shared" si="7"/>
        <v>0</v>
      </c>
      <c r="AC65" s="429">
        <f t="shared" si="7"/>
        <v>4</v>
      </c>
      <c r="AD65" s="429">
        <f t="shared" si="7"/>
        <v>72</v>
      </c>
      <c r="AE65" s="429">
        <f t="shared" si="7"/>
        <v>176</v>
      </c>
      <c r="AF65" s="429">
        <f t="shared" si="7"/>
        <v>79</v>
      </c>
    </row>
    <row r="66" spans="19:32" ht="6" customHeight="1">
      <c r="S66" s="2"/>
      <c r="T66" s="2"/>
      <c r="U66" s="2"/>
      <c r="V66" s="16"/>
      <c r="W66" s="3"/>
      <c r="X66" s="429"/>
      <c r="Y66" s="435"/>
      <c r="Z66" s="432"/>
      <c r="AA66" s="429"/>
      <c r="AB66" s="429"/>
      <c r="AC66" s="429"/>
      <c r="AD66" s="429"/>
      <c r="AE66" s="429"/>
      <c r="AF66" s="429"/>
    </row>
    <row r="67" spans="19:34" ht="11.25">
      <c r="S67" s="1256" t="s">
        <v>446</v>
      </c>
      <c r="T67" s="1109"/>
      <c r="U67" s="2"/>
      <c r="V67" s="16"/>
      <c r="W67" s="3" t="s">
        <v>69</v>
      </c>
      <c r="X67" s="429">
        <f>SUM(Y67:AF67)</f>
        <v>55</v>
      </c>
      <c r="Y67" s="431">
        <v>1</v>
      </c>
      <c r="Z67" s="432"/>
      <c r="AA67" s="428">
        <v>0</v>
      </c>
      <c r="AB67" s="428">
        <v>1</v>
      </c>
      <c r="AC67" s="428">
        <v>1</v>
      </c>
      <c r="AD67" s="428">
        <v>0</v>
      </c>
      <c r="AE67" s="428">
        <v>20</v>
      </c>
      <c r="AF67" s="428">
        <v>32</v>
      </c>
      <c r="AH67" s="147"/>
    </row>
    <row r="68" spans="19:34" ht="11.25">
      <c r="S68" s="2"/>
      <c r="T68" s="2"/>
      <c r="U68" s="2"/>
      <c r="V68" s="16"/>
      <c r="W68" s="3" t="s">
        <v>10</v>
      </c>
      <c r="X68" s="429">
        <f>SUM(Y68:AF68)</f>
        <v>40</v>
      </c>
      <c r="Y68" s="431">
        <v>1</v>
      </c>
      <c r="Z68" s="432"/>
      <c r="AA68" s="428">
        <v>0</v>
      </c>
      <c r="AB68" s="428">
        <v>0</v>
      </c>
      <c r="AC68" s="428">
        <v>0</v>
      </c>
      <c r="AD68" s="428">
        <v>0</v>
      </c>
      <c r="AE68" s="428">
        <v>18</v>
      </c>
      <c r="AF68" s="428">
        <v>21</v>
      </c>
      <c r="AH68" s="147"/>
    </row>
    <row r="69" spans="19:32" ht="11.25">
      <c r="S69" s="2"/>
      <c r="T69" s="2"/>
      <c r="U69" s="2"/>
      <c r="V69" s="16"/>
      <c r="W69" s="3" t="s">
        <v>9</v>
      </c>
      <c r="X69" s="429">
        <f>SUM(X67:X68)</f>
        <v>95</v>
      </c>
      <c r="Y69" s="435">
        <f aca="true" t="shared" si="8" ref="Y69:AF69">SUM(Y67:Y68)</f>
        <v>2</v>
      </c>
      <c r="Z69" s="432">
        <f t="shared" si="8"/>
        <v>0</v>
      </c>
      <c r="AA69" s="429">
        <f t="shared" si="8"/>
        <v>0</v>
      </c>
      <c r="AB69" s="429">
        <f t="shared" si="8"/>
        <v>1</v>
      </c>
      <c r="AC69" s="429">
        <f t="shared" si="8"/>
        <v>1</v>
      </c>
      <c r="AD69" s="429">
        <f t="shared" si="8"/>
        <v>0</v>
      </c>
      <c r="AE69" s="429">
        <f t="shared" si="8"/>
        <v>38</v>
      </c>
      <c r="AF69" s="429">
        <f t="shared" si="8"/>
        <v>53</v>
      </c>
    </row>
    <row r="70" spans="19:32" ht="6" customHeight="1">
      <c r="S70" s="2"/>
      <c r="T70" s="2"/>
      <c r="U70" s="2"/>
      <c r="V70" s="16"/>
      <c r="W70" s="3"/>
      <c r="X70" s="429"/>
      <c r="Y70" s="435"/>
      <c r="Z70" s="432"/>
      <c r="AA70" s="429"/>
      <c r="AB70" s="429"/>
      <c r="AC70" s="429"/>
      <c r="AD70" s="429"/>
      <c r="AE70" s="429"/>
      <c r="AF70" s="429"/>
    </row>
    <row r="71" spans="19:32" ht="11.25" customHeight="1">
      <c r="S71" s="2"/>
      <c r="T71" s="436" t="s">
        <v>222</v>
      </c>
      <c r="U71" s="2"/>
      <c r="V71" s="16"/>
      <c r="W71" s="397" t="s">
        <v>69</v>
      </c>
      <c r="X71" s="437">
        <f>SUM(Y71:AF71)</f>
        <v>92503</v>
      </c>
      <c r="Y71" s="438">
        <f>SUM(Y47,Y51,Y55,Y59,Y63,Y67)</f>
        <v>61939</v>
      </c>
      <c r="Z71" s="446"/>
      <c r="AA71" s="437">
        <f aca="true" t="shared" si="9" ref="AA71:AF73">SUM(AA47,AA51,AA55,AA59,AA63,AA67)</f>
        <v>16841</v>
      </c>
      <c r="AB71" s="437">
        <f t="shared" si="9"/>
        <v>1928</v>
      </c>
      <c r="AC71" s="437">
        <f t="shared" si="9"/>
        <v>3306</v>
      </c>
      <c r="AD71" s="437">
        <f t="shared" si="9"/>
        <v>2706</v>
      </c>
      <c r="AE71" s="437">
        <f t="shared" si="9"/>
        <v>4406</v>
      </c>
      <c r="AF71" s="437">
        <f t="shared" si="9"/>
        <v>1377</v>
      </c>
    </row>
    <row r="72" spans="19:32" ht="11.25">
      <c r="S72" s="2"/>
      <c r="T72" s="3"/>
      <c r="U72" s="28"/>
      <c r="V72" s="3"/>
      <c r="W72" s="397" t="s">
        <v>10</v>
      </c>
      <c r="X72" s="437">
        <f>SUM(Y72:AF72)</f>
        <v>83855</v>
      </c>
      <c r="Y72" s="447">
        <f>SUM(Y48,Y52,Y56,Y60,Y64,Y68)</f>
        <v>60069</v>
      </c>
      <c r="Z72" s="446"/>
      <c r="AA72" s="437">
        <f t="shared" si="9"/>
        <v>14038</v>
      </c>
      <c r="AB72" s="437">
        <f t="shared" si="9"/>
        <v>1246</v>
      </c>
      <c r="AC72" s="437">
        <f t="shared" si="9"/>
        <v>2655</v>
      </c>
      <c r="AD72" s="437">
        <f t="shared" si="9"/>
        <v>1870</v>
      </c>
      <c r="AE72" s="437">
        <f t="shared" si="9"/>
        <v>3014</v>
      </c>
      <c r="AF72" s="437">
        <f t="shared" si="9"/>
        <v>963</v>
      </c>
    </row>
    <row r="73" spans="19:32" ht="11.25">
      <c r="S73" s="2"/>
      <c r="T73" s="2"/>
      <c r="U73" s="2"/>
      <c r="V73" s="16"/>
      <c r="W73" s="397" t="s">
        <v>447</v>
      </c>
      <c r="X73" s="437">
        <f>SUM(Y73:AF73)</f>
        <v>176358</v>
      </c>
      <c r="Y73" s="447">
        <f>SUM(Y49,Y53,Y57,Y61,Y65,Y69)</f>
        <v>122008</v>
      </c>
      <c r="Z73" s="448" t="s">
        <v>448</v>
      </c>
      <c r="AA73" s="437">
        <f t="shared" si="9"/>
        <v>30879</v>
      </c>
      <c r="AB73" s="437">
        <f t="shared" si="9"/>
        <v>3174</v>
      </c>
      <c r="AC73" s="437">
        <f t="shared" si="9"/>
        <v>5961</v>
      </c>
      <c r="AD73" s="437">
        <f t="shared" si="9"/>
        <v>4576</v>
      </c>
      <c r="AE73" s="437">
        <f t="shared" si="9"/>
        <v>7420</v>
      </c>
      <c r="AF73" s="437">
        <f t="shared" si="9"/>
        <v>2340</v>
      </c>
    </row>
    <row r="74" spans="19:32" ht="6" customHeight="1">
      <c r="S74" s="2"/>
      <c r="T74" s="2"/>
      <c r="U74" s="2"/>
      <c r="V74" s="16"/>
      <c r="W74" s="3"/>
      <c r="X74" s="429"/>
      <c r="Y74" s="38"/>
      <c r="Z74" s="449"/>
      <c r="AA74" s="429"/>
      <c r="AB74" s="429"/>
      <c r="AC74" s="429"/>
      <c r="AD74" s="429"/>
      <c r="AE74" s="429"/>
      <c r="AF74" s="429"/>
    </row>
    <row r="75" spans="19:32" ht="11.25" customHeight="1">
      <c r="S75" s="2"/>
      <c r="T75" s="171" t="s">
        <v>42</v>
      </c>
      <c r="U75" s="2"/>
      <c r="V75" s="16"/>
      <c r="W75" s="3" t="s">
        <v>69</v>
      </c>
      <c r="X75" s="429">
        <v>90938</v>
      </c>
      <c r="Y75" s="38">
        <v>60366</v>
      </c>
      <c r="Z75" s="449"/>
      <c r="AA75" s="429">
        <v>16883</v>
      </c>
      <c r="AB75" s="429">
        <v>1752</v>
      </c>
      <c r="AC75" s="429">
        <v>3595</v>
      </c>
      <c r="AD75" s="429">
        <v>2839</v>
      </c>
      <c r="AE75" s="429">
        <v>4198</v>
      </c>
      <c r="AF75" s="429">
        <v>1305</v>
      </c>
    </row>
    <row r="76" spans="19:32" ht="11.25">
      <c r="S76" s="2"/>
      <c r="T76" s="2"/>
      <c r="U76" s="2"/>
      <c r="V76" s="16"/>
      <c r="W76" s="3" t="s">
        <v>10</v>
      </c>
      <c r="X76" s="429">
        <v>81874</v>
      </c>
      <c r="Y76" s="38">
        <v>58193</v>
      </c>
      <c r="Z76" s="449"/>
      <c r="AA76" s="429">
        <v>14052</v>
      </c>
      <c r="AB76" s="429">
        <v>1245</v>
      </c>
      <c r="AC76" s="429">
        <v>2675</v>
      </c>
      <c r="AD76" s="429">
        <v>1901</v>
      </c>
      <c r="AE76" s="429">
        <v>2897</v>
      </c>
      <c r="AF76" s="429">
        <v>911</v>
      </c>
    </row>
    <row r="77" spans="19:32" ht="11.25">
      <c r="S77" s="2"/>
      <c r="T77" s="2"/>
      <c r="U77" s="2"/>
      <c r="V77" s="16"/>
      <c r="W77" s="3" t="s">
        <v>9</v>
      </c>
      <c r="X77" s="429">
        <v>172812</v>
      </c>
      <c r="Y77" s="38">
        <v>118559</v>
      </c>
      <c r="Z77" s="442" t="s">
        <v>449</v>
      </c>
      <c r="AA77" s="429">
        <v>30935</v>
      </c>
      <c r="AB77" s="429">
        <v>2997</v>
      </c>
      <c r="AC77" s="429">
        <v>6270</v>
      </c>
      <c r="AD77" s="429">
        <v>4740</v>
      </c>
      <c r="AE77" s="429">
        <v>7095</v>
      </c>
      <c r="AF77" s="429">
        <v>2216</v>
      </c>
    </row>
    <row r="78" spans="19:32" ht="6" customHeight="1">
      <c r="S78" s="74" t="s">
        <v>46</v>
      </c>
      <c r="T78" s="341"/>
      <c r="U78" s="2"/>
      <c r="V78" s="2"/>
      <c r="W78" s="3"/>
      <c r="X78" s="3"/>
      <c r="Y78" s="49"/>
      <c r="Z78" s="49"/>
      <c r="AA78" s="3"/>
      <c r="AB78" s="3"/>
      <c r="AC78" s="3"/>
      <c r="AD78" s="3"/>
      <c r="AE78" s="3"/>
      <c r="AF78" s="3"/>
    </row>
    <row r="79" spans="19:32" ht="11.25">
      <c r="S79" s="1257" t="s">
        <v>450</v>
      </c>
      <c r="T79" s="1257"/>
      <c r="U79" s="1257"/>
      <c r="V79" s="1257"/>
      <c r="W79" s="1257"/>
      <c r="X79" s="1257"/>
      <c r="Y79" s="1257"/>
      <c r="Z79" s="1257"/>
      <c r="AA79" s="1257"/>
      <c r="AB79" s="1257"/>
      <c r="AC79" s="1257"/>
      <c r="AD79" s="1257"/>
      <c r="AE79" s="1257"/>
      <c r="AF79" s="1257"/>
    </row>
    <row r="80" spans="19:32" ht="9.75">
      <c r="S80" s="1257"/>
      <c r="T80" s="1257"/>
      <c r="U80" s="1257"/>
      <c r="V80" s="1257"/>
      <c r="W80" s="1257"/>
      <c r="X80" s="1257"/>
      <c r="Y80" s="1257"/>
      <c r="Z80" s="1257"/>
      <c r="AA80" s="1257"/>
      <c r="AB80" s="1257"/>
      <c r="AC80" s="1257"/>
      <c r="AD80" s="1257"/>
      <c r="AE80" s="1257"/>
      <c r="AF80" s="1257"/>
    </row>
    <row r="81" spans="19:32" ht="9.75">
      <c r="S81" s="1258"/>
      <c r="T81" s="1258"/>
      <c r="U81" s="1258"/>
      <c r="V81" s="1258"/>
      <c r="W81" s="1258"/>
      <c r="X81" s="1258"/>
      <c r="Y81" s="1258"/>
      <c r="Z81" s="1258"/>
      <c r="AA81" s="1258"/>
      <c r="AB81" s="1258"/>
      <c r="AC81" s="1258"/>
      <c r="AD81" s="1258"/>
      <c r="AE81" s="1258"/>
      <c r="AF81" s="1258"/>
    </row>
    <row r="83" spans="25:32" ht="10.5">
      <c r="Y83" s="352"/>
      <c r="Z83" s="352"/>
      <c r="AF83" s="352"/>
    </row>
  </sheetData>
  <sheetProtection/>
  <mergeCells count="55">
    <mergeCell ref="A3:Q3"/>
    <mergeCell ref="A5:C9"/>
    <mergeCell ref="D5:D9"/>
    <mergeCell ref="E5:M5"/>
    <mergeCell ref="N5:Q8"/>
    <mergeCell ref="E6:E9"/>
    <mergeCell ref="F6:F9"/>
    <mergeCell ref="G6:G9"/>
    <mergeCell ref="H6:M6"/>
    <mergeCell ref="H7:I8"/>
    <mergeCell ref="J7:M8"/>
    <mergeCell ref="J9:K9"/>
    <mergeCell ref="L9:M9"/>
    <mergeCell ref="N9:O9"/>
    <mergeCell ref="P9:Q9"/>
    <mergeCell ref="A10:C10"/>
    <mergeCell ref="A11:C11"/>
    <mergeCell ref="A12:C12"/>
    <mergeCell ref="A13:C13"/>
    <mergeCell ref="A14:C14"/>
    <mergeCell ref="A15:C15"/>
    <mergeCell ref="A16:C16"/>
    <mergeCell ref="A17:C17"/>
    <mergeCell ref="A18:C18"/>
    <mergeCell ref="A19:C19"/>
    <mergeCell ref="A20:C20"/>
    <mergeCell ref="B21:C21"/>
    <mergeCell ref="B22:C22"/>
    <mergeCell ref="S41:AF41"/>
    <mergeCell ref="B23:C23"/>
    <mergeCell ref="B24:C24"/>
    <mergeCell ref="B25:C25"/>
    <mergeCell ref="B26:C26"/>
    <mergeCell ref="B27:C27"/>
    <mergeCell ref="B28:C28"/>
    <mergeCell ref="AA44:AA45"/>
    <mergeCell ref="AB44:AB45"/>
    <mergeCell ref="AC44:AC45"/>
    <mergeCell ref="AD44:AD45"/>
    <mergeCell ref="AE44:AE45"/>
    <mergeCell ref="B31:C31"/>
    <mergeCell ref="A32:C32"/>
    <mergeCell ref="B34:C34"/>
    <mergeCell ref="A35:C35"/>
    <mergeCell ref="A38:Q39"/>
    <mergeCell ref="AF44:AF45"/>
    <mergeCell ref="S51:T51"/>
    <mergeCell ref="S63:T63"/>
    <mergeCell ref="S67:T67"/>
    <mergeCell ref="S79:AF81"/>
    <mergeCell ref="S43:U45"/>
    <mergeCell ref="V43:W45"/>
    <mergeCell ref="X43:X45"/>
    <mergeCell ref="Y43:AF43"/>
    <mergeCell ref="Y44:Z45"/>
  </mergeCells>
  <printOptions/>
  <pageMargins left="0.4330708661417323" right="0.4330708661417323" top="0.5905511811023623" bottom="0.7874015748031497" header="0.3937007874015748" footer="0"/>
  <pageSetup horizontalDpi="300" verticalDpi="300" orientation="portrait" paperSize="9" scale="89" r:id="rId2"/>
  <headerFooter alignWithMargins="0">
    <oddFooter>&amp;C22</oddFooter>
  </headerFooter>
  <legacyDrawing r:id="rId1"/>
</worksheet>
</file>

<file path=xl/worksheets/sheet19.xml><?xml version="1.0" encoding="utf-8"?>
<worksheet xmlns="http://schemas.openxmlformats.org/spreadsheetml/2006/main" xmlns:r="http://schemas.openxmlformats.org/officeDocument/2006/relationships">
  <dimension ref="A1:AG98"/>
  <sheetViews>
    <sheetView zoomScaleSheetLayoutView="100" zoomScalePageLayoutView="0" workbookViewId="0" topLeftCell="A1">
      <selection activeCell="M41" sqref="M41"/>
    </sheetView>
  </sheetViews>
  <sheetFormatPr defaultColWidth="11.421875" defaultRowHeight="15"/>
  <cols>
    <col min="1" max="1" width="0.5625" style="29" customWidth="1"/>
    <col min="2" max="2" width="3.28125" style="29" customWidth="1"/>
    <col min="3" max="3" width="9.8515625" style="29" customWidth="1"/>
    <col min="4" max="4" width="0.42578125" style="29" customWidth="1"/>
    <col min="5" max="5" width="8.8515625" style="29" customWidth="1"/>
    <col min="6" max="9" width="7.28125" style="29" customWidth="1"/>
    <col min="10" max="11" width="6.8515625" style="29" customWidth="1"/>
    <col min="12" max="15" width="6.7109375" style="29" customWidth="1"/>
    <col min="16" max="16" width="7.28125" style="29" customWidth="1"/>
    <col min="17" max="17" width="0.2890625" style="29" customWidth="1"/>
    <col min="18" max="18" width="1.8515625" style="29" customWidth="1"/>
    <col min="19" max="19" width="11.421875" style="29" customWidth="1"/>
    <col min="20" max="20" width="0.5625" style="29" customWidth="1"/>
    <col min="21" max="21" width="9.00390625" style="29" customWidth="1"/>
    <col min="22" max="25" width="7.140625" style="29" customWidth="1"/>
    <col min="26" max="31" width="6.8515625" style="29" customWidth="1"/>
    <col min="32" max="32" width="8.140625" style="29" customWidth="1"/>
    <col min="33" max="33" width="0.2890625" style="29" customWidth="1"/>
    <col min="34" max="34" width="0.5625" style="29" customWidth="1"/>
    <col min="35" max="16384" width="11.421875" style="29" customWidth="1"/>
  </cols>
  <sheetData>
    <row r="1" spans="1:16" ht="12.75">
      <c r="A1" s="2"/>
      <c r="B1" s="2"/>
      <c r="C1" s="386"/>
      <c r="D1" s="386"/>
      <c r="E1" s="2"/>
      <c r="F1" s="2"/>
      <c r="G1" s="2"/>
      <c r="H1" s="2"/>
      <c r="I1" s="2"/>
      <c r="J1" s="2"/>
      <c r="K1" s="2"/>
      <c r="L1" s="2"/>
      <c r="M1" s="2"/>
      <c r="N1" s="2"/>
      <c r="O1" s="2"/>
      <c r="P1" s="4"/>
    </row>
    <row r="2" spans="1:17" ht="12.75" customHeight="1">
      <c r="A2" s="2"/>
      <c r="B2" s="1020" t="s">
        <v>451</v>
      </c>
      <c r="C2" s="1132"/>
      <c r="D2" s="1132"/>
      <c r="E2" s="1132"/>
      <c r="F2" s="1132"/>
      <c r="G2" s="1132"/>
      <c r="H2" s="1132"/>
      <c r="I2" s="1132"/>
      <c r="J2" s="1132"/>
      <c r="K2" s="1132"/>
      <c r="L2" s="1132"/>
      <c r="M2" s="1132"/>
      <c r="N2" s="1132"/>
      <c r="O2" s="1132"/>
      <c r="P2" s="1132"/>
      <c r="Q2" s="324"/>
    </row>
    <row r="3" spans="1:17" ht="12.75" customHeight="1">
      <c r="A3" s="2"/>
      <c r="B3" s="1020" t="s">
        <v>452</v>
      </c>
      <c r="C3" s="1155"/>
      <c r="D3" s="1155"/>
      <c r="E3" s="1155"/>
      <c r="F3" s="1155"/>
      <c r="G3" s="1155"/>
      <c r="H3" s="1155"/>
      <c r="I3" s="1155"/>
      <c r="J3" s="1155"/>
      <c r="K3" s="1155"/>
      <c r="L3" s="1155"/>
      <c r="M3" s="1155"/>
      <c r="N3" s="1155"/>
      <c r="O3" s="1155"/>
      <c r="P3" s="1155"/>
      <c r="Q3" s="324"/>
    </row>
    <row r="4" spans="1:16" ht="4.5" customHeight="1">
      <c r="A4" s="2"/>
      <c r="B4" s="2"/>
      <c r="C4" s="2"/>
      <c r="D4" s="2"/>
      <c r="E4" s="2"/>
      <c r="F4" s="2"/>
      <c r="G4" s="2"/>
      <c r="H4" s="2"/>
      <c r="I4" s="2"/>
      <c r="J4" s="2"/>
      <c r="K4" s="2"/>
      <c r="L4" s="2"/>
      <c r="M4" s="2"/>
      <c r="N4" s="2"/>
      <c r="O4" s="2"/>
      <c r="P4" s="2"/>
    </row>
    <row r="5" spans="1:17" ht="11.25" customHeight="1">
      <c r="A5" s="2"/>
      <c r="B5" s="1107" t="s">
        <v>453</v>
      </c>
      <c r="C5" s="1012"/>
      <c r="D5" s="1022"/>
      <c r="E5" s="1006"/>
      <c r="F5" s="1005" t="s">
        <v>454</v>
      </c>
      <c r="G5" s="1107"/>
      <c r="H5" s="1107"/>
      <c r="I5" s="1107"/>
      <c r="J5" s="1107"/>
      <c r="K5" s="1107"/>
      <c r="L5" s="1107"/>
      <c r="M5" s="1107"/>
      <c r="N5" s="1107"/>
      <c r="O5" s="1006"/>
      <c r="P5" s="1005" t="s">
        <v>455</v>
      </c>
      <c r="Q5" s="147"/>
    </row>
    <row r="6" spans="1:17" ht="5.25" customHeight="1">
      <c r="A6" s="2"/>
      <c r="B6" s="1023" t="s">
        <v>456</v>
      </c>
      <c r="C6" s="1023"/>
      <c r="D6" s="1024"/>
      <c r="E6" s="1008"/>
      <c r="F6" s="1009"/>
      <c r="G6" s="1114"/>
      <c r="H6" s="1114"/>
      <c r="I6" s="1114"/>
      <c r="J6" s="1114"/>
      <c r="K6" s="1114"/>
      <c r="L6" s="1114"/>
      <c r="M6" s="1114"/>
      <c r="N6" s="1114"/>
      <c r="O6" s="1010"/>
      <c r="P6" s="1007"/>
      <c r="Q6" s="147"/>
    </row>
    <row r="7" spans="1:17" ht="9.75">
      <c r="A7" s="2"/>
      <c r="B7" s="1023" t="s">
        <v>48</v>
      </c>
      <c r="C7" s="1023"/>
      <c r="D7" s="1024"/>
      <c r="E7" s="1008"/>
      <c r="F7" s="1002">
        <v>1</v>
      </c>
      <c r="G7" s="1169" t="s">
        <v>457</v>
      </c>
      <c r="H7" s="1002">
        <v>3</v>
      </c>
      <c r="I7" s="1002">
        <v>4</v>
      </c>
      <c r="J7" s="1002">
        <v>5</v>
      </c>
      <c r="K7" s="1002">
        <v>6</v>
      </c>
      <c r="L7" s="1002">
        <v>7</v>
      </c>
      <c r="M7" s="1002">
        <v>8</v>
      </c>
      <c r="N7" s="1169" t="s">
        <v>322</v>
      </c>
      <c r="O7" s="1002">
        <v>10</v>
      </c>
      <c r="P7" s="1007"/>
      <c r="Q7" s="147"/>
    </row>
    <row r="8" spans="1:17" ht="5.25" customHeight="1">
      <c r="A8" s="2"/>
      <c r="B8" s="1023" t="s">
        <v>456</v>
      </c>
      <c r="C8" s="1023"/>
      <c r="D8" s="1024"/>
      <c r="E8" s="1008"/>
      <c r="F8" s="1167"/>
      <c r="G8" s="1269"/>
      <c r="H8" s="1167"/>
      <c r="I8" s="1167"/>
      <c r="J8" s="1167"/>
      <c r="K8" s="1167"/>
      <c r="L8" s="1167"/>
      <c r="M8" s="1167"/>
      <c r="N8" s="1167"/>
      <c r="O8" s="1167"/>
      <c r="P8" s="1007"/>
      <c r="Q8" s="147"/>
    </row>
    <row r="9" spans="1:17" ht="9.75">
      <c r="A9" s="2"/>
      <c r="B9" s="1014" t="s">
        <v>458</v>
      </c>
      <c r="C9" s="1014"/>
      <c r="D9" s="1025"/>
      <c r="E9" s="1010"/>
      <c r="F9" s="1168"/>
      <c r="G9" s="1266"/>
      <c r="H9" s="1168"/>
      <c r="I9" s="1168"/>
      <c r="J9" s="1168"/>
      <c r="K9" s="1168"/>
      <c r="L9" s="1168"/>
      <c r="M9" s="1168"/>
      <c r="N9" s="1168"/>
      <c r="O9" s="1168"/>
      <c r="P9" s="1009"/>
      <c r="Q9" s="147"/>
    </row>
    <row r="10" spans="1:17" ht="3.75" customHeight="1">
      <c r="A10" s="2"/>
      <c r="B10" s="10"/>
      <c r="C10" s="10"/>
      <c r="D10" s="450"/>
      <c r="E10" s="10"/>
      <c r="F10" s="154"/>
      <c r="G10" s="154"/>
      <c r="H10" s="154"/>
      <c r="I10" s="154"/>
      <c r="J10" s="154"/>
      <c r="K10" s="154"/>
      <c r="L10" s="154"/>
      <c r="M10" s="154"/>
      <c r="N10" s="154"/>
      <c r="O10" s="154"/>
      <c r="P10" s="154"/>
      <c r="Q10" s="147"/>
    </row>
    <row r="11" spans="1:17" ht="11.25" customHeight="1">
      <c r="A11" s="2"/>
      <c r="B11" s="1267" t="s">
        <v>459</v>
      </c>
      <c r="C11" s="1268"/>
      <c r="D11" s="451"/>
      <c r="E11" s="3" t="s">
        <v>460</v>
      </c>
      <c r="F11" s="344">
        <v>46</v>
      </c>
      <c r="G11" s="344">
        <v>0</v>
      </c>
      <c r="H11" s="344">
        <v>0</v>
      </c>
      <c r="I11" s="344">
        <v>0</v>
      </c>
      <c r="J11" s="344">
        <v>0</v>
      </c>
      <c r="K11" s="344">
        <v>0</v>
      </c>
      <c r="L11" s="344">
        <v>0</v>
      </c>
      <c r="M11" s="344">
        <v>0</v>
      </c>
      <c r="N11" s="344">
        <v>0</v>
      </c>
      <c r="O11" s="344">
        <v>0</v>
      </c>
      <c r="P11" s="343">
        <f>SUM(F11:O11)</f>
        <v>46</v>
      </c>
      <c r="Q11" s="452"/>
    </row>
    <row r="12" spans="1:21" ht="11.25" customHeight="1">
      <c r="A12" s="2"/>
      <c r="B12" s="12"/>
      <c r="C12" s="12"/>
      <c r="D12" s="453"/>
      <c r="E12" s="3" t="s">
        <v>461</v>
      </c>
      <c r="F12" s="344">
        <v>59</v>
      </c>
      <c r="G12" s="344">
        <v>0</v>
      </c>
      <c r="H12" s="344">
        <v>0</v>
      </c>
      <c r="I12" s="344">
        <v>0</v>
      </c>
      <c r="J12" s="344">
        <v>0</v>
      </c>
      <c r="K12" s="344">
        <v>0</v>
      </c>
      <c r="L12" s="344">
        <v>0</v>
      </c>
      <c r="M12" s="344">
        <v>0</v>
      </c>
      <c r="N12" s="344">
        <v>0</v>
      </c>
      <c r="O12" s="344">
        <v>0</v>
      </c>
      <c r="P12" s="343">
        <f>SUM(F12:O12)</f>
        <v>59</v>
      </c>
      <c r="Q12" s="452"/>
      <c r="U12" s="454"/>
    </row>
    <row r="13" spans="1:17" ht="3" customHeight="1">
      <c r="A13" s="2"/>
      <c r="B13" s="12"/>
      <c r="C13" s="12"/>
      <c r="D13" s="453"/>
      <c r="E13" s="3"/>
      <c r="F13" s="343"/>
      <c r="G13" s="343"/>
      <c r="H13" s="343"/>
      <c r="I13" s="343"/>
      <c r="J13" s="343"/>
      <c r="K13" s="343"/>
      <c r="L13" s="343"/>
      <c r="M13" s="343"/>
      <c r="N13" s="343"/>
      <c r="O13" s="343"/>
      <c r="P13" s="343"/>
      <c r="Q13" s="452"/>
    </row>
    <row r="14" spans="1:17" ht="11.25" customHeight="1">
      <c r="A14" s="2"/>
      <c r="B14" s="1267" t="s">
        <v>462</v>
      </c>
      <c r="C14" s="1109"/>
      <c r="D14" s="451"/>
      <c r="E14" s="3" t="s">
        <v>460</v>
      </c>
      <c r="F14" s="344">
        <v>33481</v>
      </c>
      <c r="G14" s="344">
        <v>53</v>
      </c>
      <c r="H14" s="344">
        <v>0</v>
      </c>
      <c r="I14" s="344">
        <v>0</v>
      </c>
      <c r="J14" s="344">
        <v>0</v>
      </c>
      <c r="K14" s="344">
        <v>0</v>
      </c>
      <c r="L14" s="344">
        <v>0</v>
      </c>
      <c r="M14" s="344">
        <v>0</v>
      </c>
      <c r="N14" s="344">
        <v>0</v>
      </c>
      <c r="O14" s="344">
        <v>0</v>
      </c>
      <c r="P14" s="343">
        <f>SUM(F14:O14)</f>
        <v>33534</v>
      </c>
      <c r="Q14" s="452"/>
    </row>
    <row r="15" spans="1:17" ht="11.25" customHeight="1">
      <c r="A15" s="2"/>
      <c r="B15" s="12"/>
      <c r="C15" s="12"/>
      <c r="D15" s="453"/>
      <c r="E15" s="3" t="s">
        <v>461</v>
      </c>
      <c r="F15" s="344">
        <v>36213</v>
      </c>
      <c r="G15" s="344">
        <v>94</v>
      </c>
      <c r="H15" s="344">
        <v>0</v>
      </c>
      <c r="I15" s="344">
        <v>0</v>
      </c>
      <c r="J15" s="344">
        <v>0</v>
      </c>
      <c r="K15" s="344">
        <v>0</v>
      </c>
      <c r="L15" s="344">
        <v>0</v>
      </c>
      <c r="M15" s="344">
        <v>0</v>
      </c>
      <c r="N15" s="344">
        <v>0</v>
      </c>
      <c r="O15" s="344">
        <v>0</v>
      </c>
      <c r="P15" s="343">
        <f>SUM(F15:O15)</f>
        <v>36307</v>
      </c>
      <c r="Q15" s="452"/>
    </row>
    <row r="16" spans="1:17" ht="3" customHeight="1">
      <c r="A16" s="2"/>
      <c r="B16" s="12"/>
      <c r="C16" s="12"/>
      <c r="D16" s="453"/>
      <c r="E16" s="3"/>
      <c r="F16" s="343"/>
      <c r="G16" s="343"/>
      <c r="H16" s="343"/>
      <c r="I16" s="343"/>
      <c r="J16" s="343"/>
      <c r="K16" s="343"/>
      <c r="L16" s="343"/>
      <c r="M16" s="343"/>
      <c r="N16" s="343"/>
      <c r="O16" s="343"/>
      <c r="P16" s="343"/>
      <c r="Q16" s="452"/>
    </row>
    <row r="17" spans="1:17" ht="11.25" customHeight="1">
      <c r="A17" s="2"/>
      <c r="B17" s="1267" t="s">
        <v>463</v>
      </c>
      <c r="C17" s="1109"/>
      <c r="D17" s="451"/>
      <c r="E17" s="3" t="s">
        <v>460</v>
      </c>
      <c r="F17" s="344">
        <v>20818</v>
      </c>
      <c r="G17" s="344">
        <v>32096</v>
      </c>
      <c r="H17" s="344">
        <v>121</v>
      </c>
      <c r="I17" s="344">
        <v>1</v>
      </c>
      <c r="J17" s="344">
        <v>0</v>
      </c>
      <c r="K17" s="344">
        <v>0</v>
      </c>
      <c r="L17" s="344">
        <v>0</v>
      </c>
      <c r="M17" s="344">
        <v>0</v>
      </c>
      <c r="N17" s="344">
        <v>0</v>
      </c>
      <c r="O17" s="344">
        <v>0</v>
      </c>
      <c r="P17" s="343">
        <f>SUM(F17:O17)</f>
        <v>53036</v>
      </c>
      <c r="Q17" s="452"/>
    </row>
    <row r="18" spans="1:17" ht="11.25" customHeight="1">
      <c r="A18" s="2"/>
      <c r="B18" s="12"/>
      <c r="C18" s="12"/>
      <c r="D18" s="453"/>
      <c r="E18" s="3" t="s">
        <v>461</v>
      </c>
      <c r="F18" s="344">
        <v>16876</v>
      </c>
      <c r="G18" s="455">
        <v>34730</v>
      </c>
      <c r="H18" s="344">
        <v>149</v>
      </c>
      <c r="I18" s="344">
        <v>3</v>
      </c>
      <c r="J18" s="344">
        <v>0</v>
      </c>
      <c r="K18" s="344">
        <v>0</v>
      </c>
      <c r="L18" s="344">
        <v>0</v>
      </c>
      <c r="M18" s="344">
        <v>0</v>
      </c>
      <c r="N18" s="344">
        <v>0</v>
      </c>
      <c r="O18" s="344">
        <v>0</v>
      </c>
      <c r="P18" s="343">
        <f>SUM(F18:O18)</f>
        <v>51758</v>
      </c>
      <c r="Q18" s="452"/>
    </row>
    <row r="19" spans="1:17" ht="3" customHeight="1">
      <c r="A19" s="2"/>
      <c r="B19" s="12"/>
      <c r="C19" s="12"/>
      <c r="D19" s="453"/>
      <c r="E19" s="3"/>
      <c r="F19" s="343"/>
      <c r="G19" s="456"/>
      <c r="H19" s="343"/>
      <c r="I19" s="343"/>
      <c r="J19" s="343"/>
      <c r="K19" s="343"/>
      <c r="L19" s="343"/>
      <c r="M19" s="343"/>
      <c r="N19" s="343"/>
      <c r="O19" s="343"/>
      <c r="P19" s="343"/>
      <c r="Q19" s="452"/>
    </row>
    <row r="20" spans="1:17" ht="11.25" customHeight="1">
      <c r="A20" s="2"/>
      <c r="B20" s="1267" t="s">
        <v>464</v>
      </c>
      <c r="C20" s="1109"/>
      <c r="D20" s="451"/>
      <c r="E20" s="3" t="s">
        <v>460</v>
      </c>
      <c r="F20" s="344">
        <v>564</v>
      </c>
      <c r="G20" s="344">
        <v>21568</v>
      </c>
      <c r="H20" s="344">
        <v>32235</v>
      </c>
      <c r="I20" s="344">
        <v>164</v>
      </c>
      <c r="J20" s="344">
        <v>1</v>
      </c>
      <c r="K20" s="344">
        <v>0</v>
      </c>
      <c r="L20" s="344">
        <v>0</v>
      </c>
      <c r="M20" s="344">
        <v>0</v>
      </c>
      <c r="N20" s="344">
        <v>0</v>
      </c>
      <c r="O20" s="344">
        <v>0</v>
      </c>
      <c r="P20" s="343">
        <f>SUM(F20:O20)</f>
        <v>54532</v>
      </c>
      <c r="Q20" s="452"/>
    </row>
    <row r="21" spans="1:17" ht="11.25" customHeight="1">
      <c r="A21" s="2"/>
      <c r="B21" s="12"/>
      <c r="C21" s="12"/>
      <c r="D21" s="453"/>
      <c r="E21" s="3" t="s">
        <v>461</v>
      </c>
      <c r="F21" s="344">
        <v>446</v>
      </c>
      <c r="G21" s="344">
        <v>17621</v>
      </c>
      <c r="H21" s="344">
        <v>34949</v>
      </c>
      <c r="I21" s="344">
        <v>163</v>
      </c>
      <c r="J21" s="344">
        <v>0</v>
      </c>
      <c r="K21" s="344">
        <v>0</v>
      </c>
      <c r="L21" s="344">
        <v>0</v>
      </c>
      <c r="M21" s="344">
        <v>0</v>
      </c>
      <c r="N21" s="344">
        <v>0</v>
      </c>
      <c r="O21" s="344">
        <v>0</v>
      </c>
      <c r="P21" s="343">
        <f>SUM(F21:O21)</f>
        <v>53179</v>
      </c>
      <c r="Q21" s="452"/>
    </row>
    <row r="22" spans="1:17" ht="3" customHeight="1">
      <c r="A22" s="2"/>
      <c r="B22" s="12"/>
      <c r="C22" s="12"/>
      <c r="D22" s="453"/>
      <c r="E22" s="3"/>
      <c r="F22" s="343"/>
      <c r="G22" s="343"/>
      <c r="H22" s="343"/>
      <c r="I22" s="343"/>
      <c r="J22" s="343"/>
      <c r="K22" s="343"/>
      <c r="L22" s="343"/>
      <c r="M22" s="343"/>
      <c r="N22" s="343"/>
      <c r="O22" s="343"/>
      <c r="P22" s="343"/>
      <c r="Q22" s="452"/>
    </row>
    <row r="23" spans="1:17" ht="11.25" customHeight="1">
      <c r="A23" s="2"/>
      <c r="B23" s="1267" t="s">
        <v>465</v>
      </c>
      <c r="C23" s="1109"/>
      <c r="D23" s="451"/>
      <c r="E23" s="3" t="s">
        <v>460</v>
      </c>
      <c r="F23" s="344">
        <v>32</v>
      </c>
      <c r="G23" s="344">
        <v>1078</v>
      </c>
      <c r="H23" s="344">
        <v>21607</v>
      </c>
      <c r="I23" s="344">
        <v>31317</v>
      </c>
      <c r="J23" s="344">
        <v>20</v>
      </c>
      <c r="K23" s="344">
        <v>0</v>
      </c>
      <c r="L23" s="344">
        <v>0</v>
      </c>
      <c r="M23" s="344">
        <v>0</v>
      </c>
      <c r="N23" s="344">
        <v>0</v>
      </c>
      <c r="O23" s="344">
        <v>0</v>
      </c>
      <c r="P23" s="343">
        <f>SUM(F23:O23)</f>
        <v>54054</v>
      </c>
      <c r="Q23" s="452"/>
    </row>
    <row r="24" spans="1:17" ht="11.25" customHeight="1">
      <c r="A24" s="2"/>
      <c r="B24" s="12"/>
      <c r="C24" s="12"/>
      <c r="D24" s="453"/>
      <c r="E24" s="3" t="s">
        <v>461</v>
      </c>
      <c r="F24" s="344">
        <v>45</v>
      </c>
      <c r="G24" s="344">
        <v>847</v>
      </c>
      <c r="H24" s="344">
        <v>17880</v>
      </c>
      <c r="I24" s="344">
        <v>33946</v>
      </c>
      <c r="J24" s="344">
        <v>21</v>
      </c>
      <c r="K24" s="344">
        <v>0</v>
      </c>
      <c r="L24" s="344">
        <v>0</v>
      </c>
      <c r="M24" s="344">
        <v>0</v>
      </c>
      <c r="N24" s="344">
        <v>0</v>
      </c>
      <c r="O24" s="344">
        <v>0</v>
      </c>
      <c r="P24" s="343">
        <f>SUM(F24:O24)</f>
        <v>52739</v>
      </c>
      <c r="Q24" s="452"/>
    </row>
    <row r="25" spans="1:17" ht="3" customHeight="1">
      <c r="A25" s="2"/>
      <c r="B25" s="12"/>
      <c r="C25" s="12"/>
      <c r="D25" s="453"/>
      <c r="E25" s="3"/>
      <c r="F25" s="343"/>
      <c r="G25" s="343"/>
      <c r="H25" s="343"/>
      <c r="I25" s="343"/>
      <c r="J25" s="343"/>
      <c r="K25" s="343"/>
      <c r="L25" s="343"/>
      <c r="M25" s="343"/>
      <c r="N25" s="343"/>
      <c r="O25" s="343"/>
      <c r="P25" s="343"/>
      <c r="Q25" s="452"/>
    </row>
    <row r="26" spans="1:17" ht="11.25" customHeight="1">
      <c r="A26" s="2"/>
      <c r="B26" s="1267" t="s">
        <v>466</v>
      </c>
      <c r="C26" s="1109"/>
      <c r="D26" s="451"/>
      <c r="E26" s="3" t="s">
        <v>460</v>
      </c>
      <c r="F26" s="344">
        <v>15</v>
      </c>
      <c r="G26" s="344">
        <v>80</v>
      </c>
      <c r="H26" s="344">
        <v>1434</v>
      </c>
      <c r="I26" s="344">
        <v>20716</v>
      </c>
      <c r="J26" s="344">
        <v>8506</v>
      </c>
      <c r="K26" s="344">
        <v>39</v>
      </c>
      <c r="L26" s="344">
        <v>7</v>
      </c>
      <c r="M26" s="344">
        <v>1</v>
      </c>
      <c r="N26" s="344">
        <v>0</v>
      </c>
      <c r="O26" s="344">
        <v>0</v>
      </c>
      <c r="P26" s="343">
        <f>SUM(F26:O26)</f>
        <v>30798</v>
      </c>
      <c r="Q26" s="452"/>
    </row>
    <row r="27" spans="1:17" ht="11.25" customHeight="1">
      <c r="A27" s="2"/>
      <c r="B27" s="12"/>
      <c r="C27" s="12"/>
      <c r="D27" s="453"/>
      <c r="E27" s="3" t="s">
        <v>461</v>
      </c>
      <c r="F27" s="344">
        <v>11</v>
      </c>
      <c r="G27" s="344">
        <v>77</v>
      </c>
      <c r="H27" s="344">
        <v>1034</v>
      </c>
      <c r="I27" s="344">
        <v>16819</v>
      </c>
      <c r="J27" s="344">
        <v>8069</v>
      </c>
      <c r="K27" s="344">
        <v>50</v>
      </c>
      <c r="L27" s="344">
        <v>1</v>
      </c>
      <c r="M27" s="344">
        <v>0</v>
      </c>
      <c r="N27" s="344">
        <v>0</v>
      </c>
      <c r="O27" s="344">
        <v>0</v>
      </c>
      <c r="P27" s="343">
        <f>SUM(F27:O27)</f>
        <v>26061</v>
      </c>
      <c r="Q27" s="452"/>
    </row>
    <row r="28" spans="1:17" ht="3" customHeight="1">
      <c r="A28" s="2"/>
      <c r="B28" s="12"/>
      <c r="C28" s="12"/>
      <c r="D28" s="453"/>
      <c r="E28" s="3"/>
      <c r="F28" s="343"/>
      <c r="G28" s="343"/>
      <c r="H28" s="343"/>
      <c r="I28" s="343"/>
      <c r="J28" s="343"/>
      <c r="K28" s="343"/>
      <c r="L28" s="343"/>
      <c r="M28" s="343"/>
      <c r="N28" s="343"/>
      <c r="O28" s="343"/>
      <c r="P28" s="343"/>
      <c r="Q28" s="452"/>
    </row>
    <row r="29" spans="1:17" ht="11.25" customHeight="1">
      <c r="A29" s="2"/>
      <c r="B29" s="1267" t="s">
        <v>467</v>
      </c>
      <c r="C29" s="1109"/>
      <c r="D29" s="451"/>
      <c r="E29" s="3" t="s">
        <v>460</v>
      </c>
      <c r="F29" s="344">
        <v>3</v>
      </c>
      <c r="G29" s="344">
        <v>5</v>
      </c>
      <c r="H29" s="344">
        <v>85</v>
      </c>
      <c r="I29" s="344">
        <v>1386</v>
      </c>
      <c r="J29" s="344">
        <v>8253</v>
      </c>
      <c r="K29" s="344">
        <v>8282</v>
      </c>
      <c r="L29" s="344">
        <v>66</v>
      </c>
      <c r="M29" s="344">
        <v>1</v>
      </c>
      <c r="N29" s="344">
        <v>0</v>
      </c>
      <c r="O29" s="344">
        <v>0</v>
      </c>
      <c r="P29" s="343">
        <f>SUM(F29:O29)</f>
        <v>18081</v>
      </c>
      <c r="Q29" s="452"/>
    </row>
    <row r="30" spans="1:17" ht="11.25" customHeight="1">
      <c r="A30" s="2"/>
      <c r="B30" s="12"/>
      <c r="C30" s="12"/>
      <c r="D30" s="453"/>
      <c r="E30" s="3" t="s">
        <v>461</v>
      </c>
      <c r="F30" s="344">
        <v>2</v>
      </c>
      <c r="G30" s="344">
        <v>11</v>
      </c>
      <c r="H30" s="344">
        <v>75</v>
      </c>
      <c r="I30" s="344">
        <v>1060</v>
      </c>
      <c r="J30" s="344">
        <v>6075</v>
      </c>
      <c r="K30" s="344">
        <v>7490</v>
      </c>
      <c r="L30" s="344">
        <v>59</v>
      </c>
      <c r="M30" s="344">
        <v>1</v>
      </c>
      <c r="N30" s="344">
        <v>0</v>
      </c>
      <c r="O30" s="344">
        <v>0</v>
      </c>
      <c r="P30" s="343">
        <f>SUM(F30:O30)</f>
        <v>14773</v>
      </c>
      <c r="Q30" s="452"/>
    </row>
    <row r="31" spans="1:17" ht="3" customHeight="1">
      <c r="A31" s="2"/>
      <c r="B31" s="12"/>
      <c r="C31" s="12"/>
      <c r="D31" s="453"/>
      <c r="E31" s="3"/>
      <c r="F31" s="343"/>
      <c r="G31" s="343"/>
      <c r="H31" s="343"/>
      <c r="I31" s="343"/>
      <c r="J31" s="343"/>
      <c r="K31" s="343"/>
      <c r="L31" s="343"/>
      <c r="M31" s="343"/>
      <c r="N31" s="343"/>
      <c r="O31" s="343"/>
      <c r="P31" s="343"/>
      <c r="Q31" s="452"/>
    </row>
    <row r="32" spans="1:17" ht="11.25" customHeight="1">
      <c r="A32" s="2"/>
      <c r="B32" s="1267" t="s">
        <v>468</v>
      </c>
      <c r="C32" s="1109"/>
      <c r="D32" s="451"/>
      <c r="E32" s="3" t="s">
        <v>460</v>
      </c>
      <c r="F32" s="344">
        <v>0</v>
      </c>
      <c r="G32" s="344">
        <v>1</v>
      </c>
      <c r="H32" s="344">
        <v>6</v>
      </c>
      <c r="I32" s="344">
        <v>79</v>
      </c>
      <c r="J32" s="344">
        <v>1588</v>
      </c>
      <c r="K32" s="344">
        <v>8361</v>
      </c>
      <c r="L32" s="344">
        <v>8417</v>
      </c>
      <c r="M32" s="344">
        <v>43</v>
      </c>
      <c r="N32" s="344">
        <v>0</v>
      </c>
      <c r="O32" s="344">
        <v>0</v>
      </c>
      <c r="P32" s="343">
        <f>SUM(F32:O32)</f>
        <v>18495</v>
      </c>
      <c r="Q32" s="452"/>
    </row>
    <row r="33" spans="1:17" ht="11.25" customHeight="1">
      <c r="A33" s="2"/>
      <c r="B33" s="12"/>
      <c r="C33" s="12"/>
      <c r="D33" s="453"/>
      <c r="E33" s="3" t="s">
        <v>461</v>
      </c>
      <c r="F33" s="344">
        <v>0</v>
      </c>
      <c r="G33" s="344">
        <v>1</v>
      </c>
      <c r="H33" s="344">
        <v>6</v>
      </c>
      <c r="I33" s="344">
        <v>66</v>
      </c>
      <c r="J33" s="344">
        <v>1079</v>
      </c>
      <c r="K33" s="344">
        <v>6147</v>
      </c>
      <c r="L33" s="344">
        <v>7899</v>
      </c>
      <c r="M33" s="344">
        <v>50</v>
      </c>
      <c r="N33" s="344">
        <v>0</v>
      </c>
      <c r="O33" s="344">
        <v>0</v>
      </c>
      <c r="P33" s="343">
        <f>SUM(F33:O33)</f>
        <v>15248</v>
      </c>
      <c r="Q33" s="452"/>
    </row>
    <row r="34" spans="1:17" ht="3" customHeight="1">
      <c r="A34" s="2"/>
      <c r="B34" s="12"/>
      <c r="C34" s="12"/>
      <c r="D34" s="453"/>
      <c r="E34" s="3"/>
      <c r="F34" s="343"/>
      <c r="G34" s="343"/>
      <c r="H34" s="343"/>
      <c r="I34" s="343"/>
      <c r="J34" s="343"/>
      <c r="K34" s="343"/>
      <c r="L34" s="343"/>
      <c r="M34" s="343"/>
      <c r="N34" s="343"/>
      <c r="O34" s="343"/>
      <c r="P34" s="343"/>
      <c r="Q34" s="452"/>
    </row>
    <row r="35" spans="1:17" ht="11.25" customHeight="1">
      <c r="A35" s="2"/>
      <c r="B35" s="1267" t="s">
        <v>469</v>
      </c>
      <c r="C35" s="1109"/>
      <c r="D35" s="451"/>
      <c r="E35" s="3" t="s">
        <v>460</v>
      </c>
      <c r="F35" s="344">
        <v>0</v>
      </c>
      <c r="G35" s="344">
        <v>0</v>
      </c>
      <c r="H35" s="344">
        <v>0</v>
      </c>
      <c r="I35" s="344">
        <v>4</v>
      </c>
      <c r="J35" s="344">
        <v>175</v>
      </c>
      <c r="K35" s="344">
        <v>1778</v>
      </c>
      <c r="L35" s="344">
        <v>8402</v>
      </c>
      <c r="M35" s="344">
        <v>8636</v>
      </c>
      <c r="N35" s="344">
        <v>56</v>
      </c>
      <c r="O35" s="344">
        <v>0</v>
      </c>
      <c r="P35" s="343">
        <f>SUM(F35:O35)</f>
        <v>19051</v>
      </c>
      <c r="Q35" s="452"/>
    </row>
    <row r="36" spans="1:17" ht="11.25" customHeight="1">
      <c r="A36" s="2"/>
      <c r="B36" s="12"/>
      <c r="C36" s="12"/>
      <c r="D36" s="453"/>
      <c r="E36" s="3" t="s">
        <v>461</v>
      </c>
      <c r="F36" s="344">
        <v>0</v>
      </c>
      <c r="G36" s="344">
        <v>0</v>
      </c>
      <c r="H36" s="344">
        <v>1</v>
      </c>
      <c r="I36" s="344">
        <v>5</v>
      </c>
      <c r="J36" s="344">
        <v>96</v>
      </c>
      <c r="K36" s="344">
        <v>1075</v>
      </c>
      <c r="L36" s="344">
        <v>6040</v>
      </c>
      <c r="M36" s="344">
        <v>7976</v>
      </c>
      <c r="N36" s="344">
        <v>31</v>
      </c>
      <c r="O36" s="344">
        <v>0</v>
      </c>
      <c r="P36" s="343">
        <f>SUM(F36:O36)</f>
        <v>15224</v>
      </c>
      <c r="Q36" s="452"/>
    </row>
    <row r="37" spans="1:17" ht="3" customHeight="1">
      <c r="A37" s="2"/>
      <c r="B37" s="12"/>
      <c r="C37" s="12"/>
      <c r="D37" s="453"/>
      <c r="E37" s="3"/>
      <c r="F37" s="343"/>
      <c r="G37" s="343"/>
      <c r="H37" s="343"/>
      <c r="I37" s="343"/>
      <c r="J37" s="343"/>
      <c r="K37" s="343"/>
      <c r="L37" s="343"/>
      <c r="M37" s="343"/>
      <c r="N37" s="343"/>
      <c r="O37" s="343"/>
      <c r="P37" s="343"/>
      <c r="Q37" s="452"/>
    </row>
    <row r="38" spans="1:17" ht="11.25" customHeight="1">
      <c r="A38" s="2"/>
      <c r="B38" s="1267" t="s">
        <v>470</v>
      </c>
      <c r="C38" s="1109"/>
      <c r="D38" s="451"/>
      <c r="E38" s="3" t="s">
        <v>460</v>
      </c>
      <c r="F38" s="344">
        <v>0</v>
      </c>
      <c r="G38" s="344">
        <v>0</v>
      </c>
      <c r="H38" s="344">
        <v>0</v>
      </c>
      <c r="I38" s="344">
        <v>1</v>
      </c>
      <c r="J38" s="344">
        <v>26</v>
      </c>
      <c r="K38" s="344">
        <v>191</v>
      </c>
      <c r="L38" s="344">
        <v>2236</v>
      </c>
      <c r="M38" s="344">
        <v>9049</v>
      </c>
      <c r="N38" s="344">
        <v>8644</v>
      </c>
      <c r="O38" s="344">
        <v>9</v>
      </c>
      <c r="P38" s="343">
        <f>SUM(F38:O38)</f>
        <v>20156</v>
      </c>
      <c r="Q38" s="452"/>
    </row>
    <row r="39" spans="1:17" ht="11.25" customHeight="1">
      <c r="A39" s="2"/>
      <c r="B39" s="12"/>
      <c r="C39" s="12"/>
      <c r="D39" s="453"/>
      <c r="E39" s="3" t="s">
        <v>461</v>
      </c>
      <c r="F39" s="344">
        <v>0</v>
      </c>
      <c r="G39" s="344">
        <v>0</v>
      </c>
      <c r="H39" s="344">
        <v>0</v>
      </c>
      <c r="I39" s="344">
        <v>3</v>
      </c>
      <c r="J39" s="344">
        <v>17</v>
      </c>
      <c r="K39" s="344">
        <v>104</v>
      </c>
      <c r="L39" s="344">
        <v>1370</v>
      </c>
      <c r="M39" s="344">
        <v>6451</v>
      </c>
      <c r="N39" s="344">
        <v>7816</v>
      </c>
      <c r="O39" s="344">
        <v>13</v>
      </c>
      <c r="P39" s="343">
        <f>SUM(F39:O39)</f>
        <v>15774</v>
      </c>
      <c r="Q39" s="452"/>
    </row>
    <row r="40" spans="1:17" ht="3" customHeight="1">
      <c r="A40" s="2"/>
      <c r="B40" s="12"/>
      <c r="C40" s="12"/>
      <c r="D40" s="453"/>
      <c r="E40" s="3"/>
      <c r="F40" s="343"/>
      <c r="G40" s="343"/>
      <c r="H40" s="343"/>
      <c r="I40" s="343"/>
      <c r="J40" s="343"/>
      <c r="K40" s="343"/>
      <c r="L40" s="343"/>
      <c r="M40" s="343"/>
      <c r="N40" s="343"/>
      <c r="O40" s="343"/>
      <c r="P40" s="343"/>
      <c r="Q40" s="452"/>
    </row>
    <row r="41" spans="1:17" ht="11.25" customHeight="1">
      <c r="A41" s="2"/>
      <c r="B41" s="1267" t="s">
        <v>471</v>
      </c>
      <c r="C41" s="1109"/>
      <c r="D41" s="451"/>
      <c r="E41" s="3" t="s">
        <v>460</v>
      </c>
      <c r="F41" s="344">
        <v>0</v>
      </c>
      <c r="G41" s="344">
        <v>0</v>
      </c>
      <c r="H41" s="344">
        <v>0</v>
      </c>
      <c r="I41" s="344">
        <v>1</v>
      </c>
      <c r="J41" s="344">
        <v>12</v>
      </c>
      <c r="K41" s="344">
        <v>16</v>
      </c>
      <c r="L41" s="344">
        <v>322</v>
      </c>
      <c r="M41" s="344">
        <v>2998</v>
      </c>
      <c r="N41" s="344">
        <v>11128</v>
      </c>
      <c r="O41" s="344">
        <v>2931</v>
      </c>
      <c r="P41" s="343">
        <f>SUM(F41:O41)</f>
        <v>17408</v>
      </c>
      <c r="Q41" s="452"/>
    </row>
    <row r="42" spans="1:17" ht="11.25" customHeight="1">
      <c r="A42" s="2"/>
      <c r="B42" s="12"/>
      <c r="C42" s="12"/>
      <c r="D42" s="453"/>
      <c r="E42" s="3" t="s">
        <v>461</v>
      </c>
      <c r="F42" s="344">
        <v>0</v>
      </c>
      <c r="G42" s="344">
        <v>0</v>
      </c>
      <c r="H42" s="344">
        <v>0</v>
      </c>
      <c r="I42" s="344">
        <v>0</v>
      </c>
      <c r="J42" s="344">
        <v>3</v>
      </c>
      <c r="K42" s="344">
        <v>15</v>
      </c>
      <c r="L42" s="344">
        <v>171</v>
      </c>
      <c r="M42" s="344">
        <v>1783</v>
      </c>
      <c r="N42" s="344">
        <v>7932</v>
      </c>
      <c r="O42" s="344">
        <v>3178</v>
      </c>
      <c r="P42" s="343">
        <f>SUM(F42:O42)</f>
        <v>13082</v>
      </c>
      <c r="Q42" s="452"/>
    </row>
    <row r="43" spans="1:17" ht="3" customHeight="1">
      <c r="A43" s="2"/>
      <c r="B43" s="12"/>
      <c r="C43" s="12"/>
      <c r="D43" s="453"/>
      <c r="E43" s="3"/>
      <c r="F43" s="343"/>
      <c r="G43" s="343"/>
      <c r="H43" s="343"/>
      <c r="I43" s="343"/>
      <c r="J43" s="343"/>
      <c r="K43" s="343"/>
      <c r="L43" s="343"/>
      <c r="M43" s="343"/>
      <c r="N43" s="343"/>
      <c r="O43" s="343"/>
      <c r="P43" s="343"/>
      <c r="Q43" s="452"/>
    </row>
    <row r="44" spans="1:17" ht="11.25" customHeight="1">
      <c r="A44" s="2"/>
      <c r="B44" s="1267" t="s">
        <v>472</v>
      </c>
      <c r="C44" s="1109"/>
      <c r="D44" s="451"/>
      <c r="E44" s="3" t="s">
        <v>460</v>
      </c>
      <c r="F44" s="344">
        <v>0</v>
      </c>
      <c r="G44" s="344">
        <v>0</v>
      </c>
      <c r="H44" s="344">
        <v>0</v>
      </c>
      <c r="I44" s="344">
        <v>0</v>
      </c>
      <c r="J44" s="344">
        <v>4</v>
      </c>
      <c r="K44" s="344">
        <v>14</v>
      </c>
      <c r="L44" s="344">
        <v>52</v>
      </c>
      <c r="M44" s="344">
        <v>495</v>
      </c>
      <c r="N44" s="344">
        <v>5310</v>
      </c>
      <c r="O44" s="344">
        <v>3335</v>
      </c>
      <c r="P44" s="343">
        <f>SUM(F44:O44)</f>
        <v>9210</v>
      </c>
      <c r="Q44" s="452"/>
    </row>
    <row r="45" spans="1:17" ht="11.25" customHeight="1">
      <c r="A45" s="2"/>
      <c r="B45" s="12"/>
      <c r="C45" s="12"/>
      <c r="D45" s="453"/>
      <c r="E45" s="3" t="s">
        <v>461</v>
      </c>
      <c r="F45" s="344">
        <v>0</v>
      </c>
      <c r="G45" s="344">
        <v>0</v>
      </c>
      <c r="H45" s="344">
        <v>0</v>
      </c>
      <c r="I45" s="344">
        <v>0</v>
      </c>
      <c r="J45" s="344">
        <v>0</v>
      </c>
      <c r="K45" s="344">
        <v>2</v>
      </c>
      <c r="L45" s="344">
        <v>27</v>
      </c>
      <c r="M45" s="344">
        <v>237</v>
      </c>
      <c r="N45" s="344">
        <v>3277</v>
      </c>
      <c r="O45" s="344">
        <v>2918</v>
      </c>
      <c r="P45" s="343">
        <f>SUM(F45:O45)</f>
        <v>6461</v>
      </c>
      <c r="Q45" s="452"/>
    </row>
    <row r="46" spans="1:17" ht="3" customHeight="1">
      <c r="A46" s="2"/>
      <c r="B46" s="12"/>
      <c r="C46" s="12"/>
      <c r="D46" s="453"/>
      <c r="E46" s="3"/>
      <c r="F46" s="343"/>
      <c r="G46" s="343"/>
      <c r="H46" s="343"/>
      <c r="I46" s="343"/>
      <c r="J46" s="343"/>
      <c r="K46" s="343"/>
      <c r="L46" s="343"/>
      <c r="M46" s="343"/>
      <c r="N46" s="343"/>
      <c r="O46" s="343"/>
      <c r="P46" s="343"/>
      <c r="Q46" s="452"/>
    </row>
    <row r="47" spans="1:17" ht="11.25" customHeight="1">
      <c r="A47" s="2"/>
      <c r="B47" s="457" t="s">
        <v>473</v>
      </c>
      <c r="C47" s="458"/>
      <c r="D47" s="459"/>
      <c r="E47" s="3" t="s">
        <v>460</v>
      </c>
      <c r="F47" s="344">
        <v>0</v>
      </c>
      <c r="G47" s="344">
        <v>0</v>
      </c>
      <c r="H47" s="344">
        <v>0</v>
      </c>
      <c r="I47" s="344">
        <v>0</v>
      </c>
      <c r="J47" s="344">
        <v>2</v>
      </c>
      <c r="K47" s="344">
        <v>1</v>
      </c>
      <c r="L47" s="344">
        <v>9</v>
      </c>
      <c r="M47" s="344">
        <v>70</v>
      </c>
      <c r="N47" s="344">
        <v>1393</v>
      </c>
      <c r="O47" s="344">
        <v>2276</v>
      </c>
      <c r="P47" s="343">
        <f>SUM(F47:O47)</f>
        <v>3751</v>
      </c>
      <c r="Q47" s="452"/>
    </row>
    <row r="48" spans="1:17" ht="11.25" customHeight="1">
      <c r="A48" s="2"/>
      <c r="B48" s="1256" t="s">
        <v>474</v>
      </c>
      <c r="C48" s="1109"/>
      <c r="D48" s="451"/>
      <c r="E48" s="3" t="s">
        <v>461</v>
      </c>
      <c r="F48" s="344">
        <v>0</v>
      </c>
      <c r="G48" s="344">
        <v>0</v>
      </c>
      <c r="H48" s="344">
        <v>0</v>
      </c>
      <c r="I48" s="344">
        <v>0</v>
      </c>
      <c r="J48" s="344">
        <v>1</v>
      </c>
      <c r="K48" s="344">
        <v>1</v>
      </c>
      <c r="L48" s="344">
        <v>6</v>
      </c>
      <c r="M48" s="344">
        <v>30</v>
      </c>
      <c r="N48" s="344">
        <v>816</v>
      </c>
      <c r="O48" s="344">
        <v>1493</v>
      </c>
      <c r="P48" s="343">
        <f>SUM(F48:O48)</f>
        <v>2347</v>
      </c>
      <c r="Q48" s="452"/>
    </row>
    <row r="49" spans="1:17" ht="3" customHeight="1">
      <c r="A49" s="2"/>
      <c r="B49" s="12"/>
      <c r="C49" s="12"/>
      <c r="D49" s="453"/>
      <c r="E49" s="3"/>
      <c r="F49" s="343"/>
      <c r="G49" s="343"/>
      <c r="H49" s="343"/>
      <c r="I49" s="343"/>
      <c r="J49" s="343"/>
      <c r="K49" s="343"/>
      <c r="L49" s="343"/>
      <c r="M49" s="343"/>
      <c r="N49" s="343"/>
      <c r="O49" s="343"/>
      <c r="P49" s="343"/>
      <c r="Q49" s="452"/>
    </row>
    <row r="50" spans="1:17" ht="11.25" customHeight="1">
      <c r="A50" s="2"/>
      <c r="B50" s="1265" t="s">
        <v>83</v>
      </c>
      <c r="C50" s="1265"/>
      <c r="D50" s="460"/>
      <c r="E50" s="397" t="s">
        <v>460</v>
      </c>
      <c r="F50" s="461">
        <f>SUM(F11,F14,F17,F20,F23,F26,F29,F32,F35,F38,F41,F44,F47)</f>
        <v>54959</v>
      </c>
      <c r="G50" s="461">
        <f aca="true" t="shared" si="0" ref="G50:O51">SUM(G11,G14,G17,G20,G23,G26,G29,G32,G35,G38,G41,G44,G47)</f>
        <v>54881</v>
      </c>
      <c r="H50" s="461">
        <f t="shared" si="0"/>
        <v>55488</v>
      </c>
      <c r="I50" s="461">
        <f t="shared" si="0"/>
        <v>53669</v>
      </c>
      <c r="J50" s="461">
        <f t="shared" si="0"/>
        <v>18587</v>
      </c>
      <c r="K50" s="461">
        <f t="shared" si="0"/>
        <v>18682</v>
      </c>
      <c r="L50" s="461">
        <f t="shared" si="0"/>
        <v>19511</v>
      </c>
      <c r="M50" s="461">
        <f t="shared" si="0"/>
        <v>21293</v>
      </c>
      <c r="N50" s="461">
        <f t="shared" si="0"/>
        <v>26531</v>
      </c>
      <c r="O50" s="461">
        <f t="shared" si="0"/>
        <v>8551</v>
      </c>
      <c r="P50" s="461">
        <f>IF(SUM(F50:O50)=SUM(P11,P14,P17,P20,P23,P26,P29,P32,P35,P38,P41,P44,P47),SUM(F50:O50),"Fehler")</f>
        <v>332152</v>
      </c>
      <c r="Q50" s="462"/>
    </row>
    <row r="51" spans="1:17" ht="11.25" customHeight="1">
      <c r="A51" s="2"/>
      <c r="B51" s="397"/>
      <c r="C51" s="397"/>
      <c r="D51" s="463"/>
      <c r="E51" s="397" t="s">
        <v>461</v>
      </c>
      <c r="F51" s="461">
        <f>SUM(F12,F15,F18,F21,F24,F27,F30,F33,F36,F39,F42,F45,F48)</f>
        <v>53652</v>
      </c>
      <c r="G51" s="461">
        <f t="shared" si="0"/>
        <v>53381</v>
      </c>
      <c r="H51" s="461">
        <f t="shared" si="0"/>
        <v>54094</v>
      </c>
      <c r="I51" s="461">
        <f t="shared" si="0"/>
        <v>52065</v>
      </c>
      <c r="J51" s="461">
        <f t="shared" si="0"/>
        <v>15361</v>
      </c>
      <c r="K51" s="461">
        <f t="shared" si="0"/>
        <v>14884</v>
      </c>
      <c r="L51" s="461">
        <f t="shared" si="0"/>
        <v>15573</v>
      </c>
      <c r="M51" s="461">
        <f t="shared" si="0"/>
        <v>16528</v>
      </c>
      <c r="N51" s="461">
        <f t="shared" si="0"/>
        <v>19872</v>
      </c>
      <c r="O51" s="461">
        <f t="shared" si="0"/>
        <v>7602</v>
      </c>
      <c r="P51" s="461">
        <f>IF(SUM(F51:O51)=SUM(P12,P15,P18,P21,P24,P27,P30,P33,P36,P39,P42,P45,P48),SUM(F51:O51),"Fehler")</f>
        <v>303012</v>
      </c>
      <c r="Q51" s="462"/>
    </row>
    <row r="52" spans="1:17" ht="11.25" customHeight="1">
      <c r="A52" s="2"/>
      <c r="B52" s="397"/>
      <c r="C52" s="397"/>
      <c r="D52" s="463"/>
      <c r="E52" s="397" t="s">
        <v>475</v>
      </c>
      <c r="F52" s="461">
        <f>SUM(F50:F51)</f>
        <v>108611</v>
      </c>
      <c r="G52" s="461">
        <f aca="true" t="shared" si="1" ref="G52:O52">SUM(G50:G51)</f>
        <v>108262</v>
      </c>
      <c r="H52" s="461">
        <f t="shared" si="1"/>
        <v>109582</v>
      </c>
      <c r="I52" s="461">
        <f t="shared" si="1"/>
        <v>105734</v>
      </c>
      <c r="J52" s="461">
        <f t="shared" si="1"/>
        <v>33948</v>
      </c>
      <c r="K52" s="461">
        <f t="shared" si="1"/>
        <v>33566</v>
      </c>
      <c r="L52" s="461">
        <f t="shared" si="1"/>
        <v>35084</v>
      </c>
      <c r="M52" s="461">
        <f t="shared" si="1"/>
        <v>37821</v>
      </c>
      <c r="N52" s="461">
        <f t="shared" si="1"/>
        <v>46403</v>
      </c>
      <c r="O52" s="461">
        <f t="shared" si="1"/>
        <v>16153</v>
      </c>
      <c r="P52" s="461">
        <f>IF(SUM(P50:P51)=SUM(F52:O52),SUM(P50:P51),"Fehler")</f>
        <v>635164</v>
      </c>
      <c r="Q52" s="462"/>
    </row>
    <row r="53" spans="1:17" ht="3" customHeight="1">
      <c r="A53" s="2"/>
      <c r="B53" s="3"/>
      <c r="C53" s="3"/>
      <c r="D53" s="28"/>
      <c r="E53" s="3"/>
      <c r="F53" s="343"/>
      <c r="G53" s="343"/>
      <c r="H53" s="343"/>
      <c r="I53" s="343"/>
      <c r="J53" s="343"/>
      <c r="K53" s="343"/>
      <c r="L53" s="343"/>
      <c r="M53" s="343"/>
      <c r="N53" s="343"/>
      <c r="O53" s="343"/>
      <c r="P53" s="343"/>
      <c r="Q53" s="464"/>
    </row>
    <row r="54" spans="1:17" ht="11.25" customHeight="1">
      <c r="A54" s="2"/>
      <c r="B54" s="418" t="s">
        <v>325</v>
      </c>
      <c r="C54" s="418" t="s">
        <v>476</v>
      </c>
      <c r="D54" s="465"/>
      <c r="E54" s="3" t="s">
        <v>460</v>
      </c>
      <c r="F54" s="344">
        <v>6473</v>
      </c>
      <c r="G54" s="344">
        <v>6039</v>
      </c>
      <c r="H54" s="344">
        <v>5683</v>
      </c>
      <c r="I54" s="344">
        <v>5139</v>
      </c>
      <c r="J54" s="344">
        <v>3454</v>
      </c>
      <c r="K54" s="344">
        <v>3515</v>
      </c>
      <c r="L54" s="344">
        <v>3820</v>
      </c>
      <c r="M54" s="344">
        <v>4291</v>
      </c>
      <c r="N54" s="344">
        <v>5923</v>
      </c>
      <c r="O54" s="344">
        <v>1045</v>
      </c>
      <c r="P54" s="343">
        <f>SUM(F54:O54)</f>
        <v>45382</v>
      </c>
      <c r="Q54" s="452"/>
    </row>
    <row r="55" spans="1:17" ht="11.25" customHeight="1">
      <c r="A55" s="2"/>
      <c r="B55" s="74"/>
      <c r="C55" s="466" t="s">
        <v>477</v>
      </c>
      <c r="D55" s="467"/>
      <c r="E55" s="3" t="s">
        <v>461</v>
      </c>
      <c r="F55" s="344">
        <v>6256</v>
      </c>
      <c r="G55" s="344">
        <v>6056</v>
      </c>
      <c r="H55" s="344">
        <v>5611</v>
      </c>
      <c r="I55" s="344">
        <v>4958</v>
      </c>
      <c r="J55" s="344">
        <v>2876</v>
      </c>
      <c r="K55" s="344">
        <v>2866</v>
      </c>
      <c r="L55" s="344">
        <v>3176</v>
      </c>
      <c r="M55" s="344">
        <v>3457</v>
      </c>
      <c r="N55" s="344">
        <v>4215</v>
      </c>
      <c r="O55" s="344">
        <v>1032</v>
      </c>
      <c r="P55" s="343">
        <f>SUM(F55:O55)</f>
        <v>40503</v>
      </c>
      <c r="Q55" s="452"/>
    </row>
    <row r="56" spans="1:17" ht="3" customHeight="1">
      <c r="A56" s="2"/>
      <c r="B56" s="3"/>
      <c r="C56" s="3"/>
      <c r="D56" s="28"/>
      <c r="E56" s="400"/>
      <c r="F56" s="343"/>
      <c r="G56" s="343"/>
      <c r="H56" s="343"/>
      <c r="I56" s="343"/>
      <c r="J56" s="343"/>
      <c r="K56" s="343"/>
      <c r="L56" s="343"/>
      <c r="M56" s="343"/>
      <c r="N56" s="343"/>
      <c r="O56" s="343"/>
      <c r="P56" s="343"/>
      <c r="Q56" s="452"/>
    </row>
    <row r="57" spans="1:17" ht="11.25" customHeight="1">
      <c r="A57" s="2"/>
      <c r="B57" s="3"/>
      <c r="C57" s="3" t="s">
        <v>478</v>
      </c>
      <c r="D57" s="28"/>
      <c r="E57" s="3" t="s">
        <v>460</v>
      </c>
      <c r="F57" s="344">
        <v>2</v>
      </c>
      <c r="G57" s="344">
        <v>5</v>
      </c>
      <c r="H57" s="344">
        <v>1</v>
      </c>
      <c r="I57" s="344">
        <v>2</v>
      </c>
      <c r="J57" s="344">
        <v>1</v>
      </c>
      <c r="K57" s="344">
        <v>2</v>
      </c>
      <c r="L57" s="344">
        <v>1</v>
      </c>
      <c r="M57" s="344">
        <v>2</v>
      </c>
      <c r="N57" s="344">
        <v>1</v>
      </c>
      <c r="O57" s="344">
        <v>0</v>
      </c>
      <c r="P57" s="343">
        <f>SUM(F57:O57)</f>
        <v>17</v>
      </c>
      <c r="Q57" s="452"/>
    </row>
    <row r="58" spans="1:17" ht="11.25" customHeight="1">
      <c r="A58" s="2"/>
      <c r="B58" s="3"/>
      <c r="C58" s="49" t="s">
        <v>479</v>
      </c>
      <c r="D58" s="467"/>
      <c r="E58" s="3" t="s">
        <v>461</v>
      </c>
      <c r="F58" s="344">
        <v>0</v>
      </c>
      <c r="G58" s="344">
        <v>3</v>
      </c>
      <c r="H58" s="344">
        <v>5</v>
      </c>
      <c r="I58" s="344">
        <v>4</v>
      </c>
      <c r="J58" s="344">
        <v>0</v>
      </c>
      <c r="K58" s="344">
        <v>0</v>
      </c>
      <c r="L58" s="344">
        <v>3</v>
      </c>
      <c r="M58" s="344">
        <v>0</v>
      </c>
      <c r="N58" s="344">
        <v>3</v>
      </c>
      <c r="O58" s="344">
        <v>0</v>
      </c>
      <c r="P58" s="343">
        <f>SUM(F58:O58)</f>
        <v>18</v>
      </c>
      <c r="Q58" s="452"/>
    </row>
    <row r="59" spans="1:23" ht="6" customHeight="1">
      <c r="A59" s="2"/>
      <c r="B59" s="74" t="s">
        <v>46</v>
      </c>
      <c r="C59" s="3"/>
      <c r="D59" s="3"/>
      <c r="E59" s="3"/>
      <c r="F59" s="3"/>
      <c r="G59" s="3"/>
      <c r="H59" s="3"/>
      <c r="I59" s="3"/>
      <c r="J59" s="3"/>
      <c r="K59" s="3"/>
      <c r="L59" s="3"/>
      <c r="M59" s="2"/>
      <c r="N59" s="2"/>
      <c r="O59" s="2"/>
      <c r="P59" s="2"/>
      <c r="Q59" s="75"/>
      <c r="R59" s="75"/>
      <c r="S59" s="75"/>
      <c r="T59" s="75"/>
      <c r="U59" s="75"/>
      <c r="V59" s="75"/>
      <c r="W59" s="75"/>
    </row>
    <row r="60" spans="1:16" s="469" customFormat="1" ht="21" customHeight="1">
      <c r="A60" s="468"/>
      <c r="B60" s="1257" t="s">
        <v>480</v>
      </c>
      <c r="C60" s="1257"/>
      <c r="D60" s="1257"/>
      <c r="E60" s="1257"/>
      <c r="F60" s="1257"/>
      <c r="G60" s="1257"/>
      <c r="H60" s="1257"/>
      <c r="I60" s="1257"/>
      <c r="J60" s="1257"/>
      <c r="K60" s="1257"/>
      <c r="L60" s="1257"/>
      <c r="M60" s="1257"/>
      <c r="N60" s="1257"/>
      <c r="O60" s="1257"/>
      <c r="P60" s="1257"/>
    </row>
    <row r="61" spans="2:16" ht="6" customHeight="1">
      <c r="B61" s="470"/>
      <c r="C61" s="470"/>
      <c r="D61" s="470"/>
      <c r="E61" s="3"/>
      <c r="F61" s="2"/>
      <c r="G61" s="2"/>
      <c r="H61" s="2"/>
      <c r="I61" s="2"/>
      <c r="J61" s="2"/>
      <c r="K61" s="2"/>
      <c r="L61" s="2"/>
      <c r="M61" s="2"/>
      <c r="N61" s="2"/>
      <c r="O61" s="2"/>
      <c r="P61" s="2"/>
    </row>
    <row r="62" spans="5:32" ht="13.5" customHeight="1">
      <c r="E62" s="147"/>
      <c r="R62" s="1020" t="s">
        <v>481</v>
      </c>
      <c r="S62" s="1132"/>
      <c r="T62" s="1132"/>
      <c r="U62" s="1132"/>
      <c r="V62" s="1132"/>
      <c r="W62" s="1132"/>
      <c r="X62" s="1132"/>
      <c r="Y62" s="1132"/>
      <c r="Z62" s="1132"/>
      <c r="AA62" s="1132"/>
      <c r="AB62" s="1132"/>
      <c r="AC62" s="1132"/>
      <c r="AD62" s="1132"/>
      <c r="AE62" s="1132"/>
      <c r="AF62" s="1132"/>
    </row>
    <row r="63" spans="5:32" ht="14.25" customHeight="1">
      <c r="E63" s="147"/>
      <c r="R63" s="1155" t="s">
        <v>482</v>
      </c>
      <c r="S63" s="1155"/>
      <c r="T63" s="1155"/>
      <c r="U63" s="1155"/>
      <c r="V63" s="1155"/>
      <c r="W63" s="1155"/>
      <c r="X63" s="1155"/>
      <c r="Y63" s="1155"/>
      <c r="Z63" s="1155"/>
      <c r="AA63" s="1155"/>
      <c r="AB63" s="1155"/>
      <c r="AC63" s="1155"/>
      <c r="AD63" s="1155"/>
      <c r="AE63" s="1155"/>
      <c r="AF63" s="1155"/>
    </row>
    <row r="64" spans="5:32" ht="3.75" customHeight="1">
      <c r="E64" s="147"/>
      <c r="R64" s="2"/>
      <c r="S64" s="2"/>
      <c r="T64" s="2"/>
      <c r="U64" s="2"/>
      <c r="V64" s="2"/>
      <c r="W64" s="2"/>
      <c r="X64" s="2"/>
      <c r="Y64" s="2"/>
      <c r="Z64" s="2"/>
      <c r="AA64" s="2"/>
      <c r="AB64" s="2"/>
      <c r="AC64" s="2"/>
      <c r="AD64" s="2"/>
      <c r="AE64" s="2"/>
      <c r="AF64" s="2"/>
    </row>
    <row r="65" spans="5:32" ht="12" customHeight="1">
      <c r="E65" s="147"/>
      <c r="R65" s="1107" t="s">
        <v>108</v>
      </c>
      <c r="S65" s="1012"/>
      <c r="T65" s="1022"/>
      <c r="U65" s="1006"/>
      <c r="V65" s="1016" t="s">
        <v>454</v>
      </c>
      <c r="W65" s="1017"/>
      <c r="X65" s="1017"/>
      <c r="Y65" s="1017"/>
      <c r="Z65" s="1017"/>
      <c r="AA65" s="1017"/>
      <c r="AB65" s="1017"/>
      <c r="AC65" s="1017"/>
      <c r="AD65" s="1017"/>
      <c r="AE65" s="1251"/>
      <c r="AF65" s="1005" t="s">
        <v>483</v>
      </c>
    </row>
    <row r="66" spans="5:32" ht="12" customHeight="1">
      <c r="E66" s="147"/>
      <c r="R66" s="1021"/>
      <c r="S66" s="1023"/>
      <c r="T66" s="1024"/>
      <c r="U66" s="1008"/>
      <c r="V66" s="1002">
        <v>1</v>
      </c>
      <c r="W66" s="1169" t="s">
        <v>457</v>
      </c>
      <c r="X66" s="1002">
        <v>3</v>
      </c>
      <c r="Y66" s="1002">
        <v>4</v>
      </c>
      <c r="Z66" s="1002">
        <v>5</v>
      </c>
      <c r="AA66" s="1002">
        <v>6</v>
      </c>
      <c r="AB66" s="1002">
        <v>7</v>
      </c>
      <c r="AC66" s="1002">
        <v>8</v>
      </c>
      <c r="AD66" s="1169" t="s">
        <v>322</v>
      </c>
      <c r="AE66" s="1002">
        <v>10</v>
      </c>
      <c r="AF66" s="1007"/>
    </row>
    <row r="67" spans="5:32" ht="12" customHeight="1">
      <c r="E67" s="147"/>
      <c r="R67" s="1014"/>
      <c r="S67" s="1014"/>
      <c r="T67" s="1025"/>
      <c r="U67" s="1010"/>
      <c r="V67" s="1168"/>
      <c r="W67" s="1266"/>
      <c r="X67" s="1168"/>
      <c r="Y67" s="1168"/>
      <c r="Z67" s="1168"/>
      <c r="AA67" s="1168"/>
      <c r="AB67" s="1168"/>
      <c r="AC67" s="1168"/>
      <c r="AD67" s="1168"/>
      <c r="AE67" s="1168"/>
      <c r="AF67" s="1009"/>
    </row>
    <row r="68" spans="5:32" ht="4.5" customHeight="1">
      <c r="E68" s="147"/>
      <c r="R68" s="10"/>
      <c r="S68" s="10"/>
      <c r="T68" s="28"/>
      <c r="U68" s="10"/>
      <c r="V68" s="154"/>
      <c r="W68" s="154"/>
      <c r="X68" s="154"/>
      <c r="Y68" s="154"/>
      <c r="Z68" s="154"/>
      <c r="AA68" s="154"/>
      <c r="AB68" s="154"/>
      <c r="AC68" s="154"/>
      <c r="AD68" s="154"/>
      <c r="AE68" s="154"/>
      <c r="AF68" s="154"/>
    </row>
    <row r="69" spans="5:32" ht="10.5" customHeight="1">
      <c r="E69" s="147"/>
      <c r="R69" s="1256" t="s">
        <v>57</v>
      </c>
      <c r="S69" s="1109"/>
      <c r="T69" s="451"/>
      <c r="U69" s="3" t="s">
        <v>460</v>
      </c>
      <c r="V69" s="344">
        <v>20722</v>
      </c>
      <c r="W69" s="344">
        <v>20416</v>
      </c>
      <c r="X69" s="344">
        <v>20703</v>
      </c>
      <c r="Y69" s="344">
        <v>20070</v>
      </c>
      <c r="Z69" s="344">
        <v>6250</v>
      </c>
      <c r="AA69" s="344">
        <v>5983</v>
      </c>
      <c r="AB69" s="344">
        <v>6230</v>
      </c>
      <c r="AC69" s="344">
        <v>6911</v>
      </c>
      <c r="AD69" s="344">
        <v>8514</v>
      </c>
      <c r="AE69" s="344">
        <v>2877</v>
      </c>
      <c r="AF69" s="343">
        <f>SUM(V69:AE69)</f>
        <v>118676</v>
      </c>
    </row>
    <row r="70" spans="5:32" ht="10.5" customHeight="1">
      <c r="E70" s="147"/>
      <c r="R70" s="458"/>
      <c r="S70" s="458"/>
      <c r="T70" s="459"/>
      <c r="U70" s="3" t="s">
        <v>461</v>
      </c>
      <c r="V70" s="344">
        <v>19966</v>
      </c>
      <c r="W70" s="344">
        <v>19948</v>
      </c>
      <c r="X70" s="344">
        <v>20149</v>
      </c>
      <c r="Y70" s="344">
        <v>19203</v>
      </c>
      <c r="Z70" s="344">
        <v>5077</v>
      </c>
      <c r="AA70" s="344">
        <v>4731</v>
      </c>
      <c r="AB70" s="344">
        <v>5093</v>
      </c>
      <c r="AC70" s="344">
        <v>5401</v>
      </c>
      <c r="AD70" s="344">
        <v>6326</v>
      </c>
      <c r="AE70" s="344">
        <v>2454</v>
      </c>
      <c r="AF70" s="343">
        <f>SUM(V70:AE70)</f>
        <v>108348</v>
      </c>
    </row>
    <row r="71" spans="5:32" ht="3.75" customHeight="1">
      <c r="E71" s="147"/>
      <c r="R71" s="458"/>
      <c r="S71" s="458"/>
      <c r="T71" s="459"/>
      <c r="U71" s="3"/>
      <c r="V71" s="343"/>
      <c r="W71" s="343"/>
      <c r="X71" s="343"/>
      <c r="Y71" s="343"/>
      <c r="Z71" s="343"/>
      <c r="AA71" s="343"/>
      <c r="AB71" s="343"/>
      <c r="AC71" s="343"/>
      <c r="AD71" s="343"/>
      <c r="AE71" s="343"/>
      <c r="AF71" s="343"/>
    </row>
    <row r="72" spans="5:32" ht="10.5" customHeight="1">
      <c r="E72" s="147"/>
      <c r="R72" s="1256" t="s">
        <v>56</v>
      </c>
      <c r="S72" s="1109"/>
      <c r="T72" s="451"/>
      <c r="U72" s="3" t="s">
        <v>460</v>
      </c>
      <c r="V72" s="344">
        <v>5160</v>
      </c>
      <c r="W72" s="344">
        <v>5081</v>
      </c>
      <c r="X72" s="471">
        <v>5225</v>
      </c>
      <c r="Y72" s="344">
        <v>5016</v>
      </c>
      <c r="Z72" s="344">
        <v>2117</v>
      </c>
      <c r="AA72" s="344">
        <v>2005</v>
      </c>
      <c r="AB72" s="344">
        <v>2214</v>
      </c>
      <c r="AC72" s="344">
        <v>2318</v>
      </c>
      <c r="AD72" s="344">
        <v>2834</v>
      </c>
      <c r="AE72" s="344">
        <v>923</v>
      </c>
      <c r="AF72" s="343">
        <f>SUM(V72:AE72)</f>
        <v>32893</v>
      </c>
    </row>
    <row r="73" spans="5:32" ht="10.5" customHeight="1">
      <c r="E73" s="147"/>
      <c r="R73" s="458"/>
      <c r="S73" s="458"/>
      <c r="T73" s="459"/>
      <c r="U73" s="3" t="s">
        <v>461</v>
      </c>
      <c r="V73" s="344">
        <v>4926</v>
      </c>
      <c r="W73" s="344">
        <v>4893</v>
      </c>
      <c r="X73" s="344">
        <v>4996</v>
      </c>
      <c r="Y73" s="344">
        <v>4804</v>
      </c>
      <c r="Z73" s="344">
        <v>1634</v>
      </c>
      <c r="AA73" s="344">
        <v>1615</v>
      </c>
      <c r="AB73" s="344">
        <v>1584</v>
      </c>
      <c r="AC73" s="344">
        <v>1798</v>
      </c>
      <c r="AD73" s="344">
        <v>2036</v>
      </c>
      <c r="AE73" s="344">
        <v>750</v>
      </c>
      <c r="AF73" s="343">
        <f>SUM(V73:AE73)</f>
        <v>29036</v>
      </c>
    </row>
    <row r="74" spans="5:32" ht="3.75" customHeight="1">
      <c r="E74" s="147"/>
      <c r="R74" s="458"/>
      <c r="S74" s="458"/>
      <c r="T74" s="459"/>
      <c r="U74" s="3"/>
      <c r="V74" s="343"/>
      <c r="W74" s="343"/>
      <c r="X74" s="343"/>
      <c r="Y74" s="343"/>
      <c r="Z74" s="343"/>
      <c r="AA74" s="343"/>
      <c r="AB74" s="343"/>
      <c r="AC74" s="343"/>
      <c r="AD74" s="343"/>
      <c r="AE74" s="343"/>
      <c r="AF74" s="343"/>
    </row>
    <row r="75" spans="18:32" ht="10.5" customHeight="1">
      <c r="R75" s="1256" t="s">
        <v>55</v>
      </c>
      <c r="S75" s="1109"/>
      <c r="T75" s="451"/>
      <c r="U75" s="3" t="s">
        <v>460</v>
      </c>
      <c r="V75" s="344">
        <v>4483</v>
      </c>
      <c r="W75" s="344">
        <v>4593</v>
      </c>
      <c r="X75" s="344">
        <v>4500</v>
      </c>
      <c r="Y75" s="344">
        <v>4597</v>
      </c>
      <c r="Z75" s="344">
        <v>1649</v>
      </c>
      <c r="AA75" s="344">
        <v>1760</v>
      </c>
      <c r="AB75" s="344">
        <v>1785</v>
      </c>
      <c r="AC75" s="344">
        <v>1882</v>
      </c>
      <c r="AD75" s="344">
        <v>2287</v>
      </c>
      <c r="AE75" s="344">
        <v>784</v>
      </c>
      <c r="AF75" s="343">
        <f>SUM(V75:AE75)</f>
        <v>28320</v>
      </c>
    </row>
    <row r="76" spans="18:32" ht="10.5" customHeight="1">
      <c r="R76" s="458"/>
      <c r="S76" s="458"/>
      <c r="T76" s="459"/>
      <c r="U76" s="3" t="s">
        <v>461</v>
      </c>
      <c r="V76" s="344">
        <v>4508</v>
      </c>
      <c r="W76" s="344">
        <v>4402</v>
      </c>
      <c r="X76" s="344">
        <v>4501</v>
      </c>
      <c r="Y76" s="344">
        <v>4318</v>
      </c>
      <c r="Z76" s="344">
        <v>1361</v>
      </c>
      <c r="AA76" s="344">
        <v>1415</v>
      </c>
      <c r="AB76" s="344">
        <v>1364</v>
      </c>
      <c r="AC76" s="344">
        <v>1439</v>
      </c>
      <c r="AD76" s="344">
        <v>1779</v>
      </c>
      <c r="AE76" s="344">
        <v>742</v>
      </c>
      <c r="AF76" s="343">
        <f>SUM(V76:AE76)</f>
        <v>25829</v>
      </c>
    </row>
    <row r="77" spans="18:32" ht="3.75" customHeight="1">
      <c r="R77" s="458"/>
      <c r="S77" s="458"/>
      <c r="T77" s="459"/>
      <c r="U77" s="3"/>
      <c r="V77" s="343"/>
      <c r="W77" s="343"/>
      <c r="X77" s="343"/>
      <c r="Y77" s="343"/>
      <c r="Z77" s="343"/>
      <c r="AA77" s="343"/>
      <c r="AB77" s="343"/>
      <c r="AC77" s="343"/>
      <c r="AD77" s="343"/>
      <c r="AE77" s="343"/>
      <c r="AF77" s="343"/>
    </row>
    <row r="78" spans="18:32" ht="10.5" customHeight="1">
      <c r="R78" s="1256" t="s">
        <v>54</v>
      </c>
      <c r="S78" s="1109"/>
      <c r="T78" s="451"/>
      <c r="U78" s="3" t="s">
        <v>460</v>
      </c>
      <c r="V78" s="344">
        <v>4014</v>
      </c>
      <c r="W78" s="344">
        <v>4214</v>
      </c>
      <c r="X78" s="344">
        <v>4163</v>
      </c>
      <c r="Y78" s="344">
        <v>3977</v>
      </c>
      <c r="Z78" s="344">
        <v>1426</v>
      </c>
      <c r="AA78" s="344">
        <v>1469</v>
      </c>
      <c r="AB78" s="344">
        <v>1516</v>
      </c>
      <c r="AC78" s="344">
        <v>1693</v>
      </c>
      <c r="AD78" s="344">
        <v>2144</v>
      </c>
      <c r="AE78" s="344">
        <v>716</v>
      </c>
      <c r="AF78" s="343">
        <f>SUM(V78:AE78)</f>
        <v>25332</v>
      </c>
    </row>
    <row r="79" spans="18:32" ht="10.5" customHeight="1">
      <c r="R79" s="458"/>
      <c r="S79" s="458"/>
      <c r="T79" s="459"/>
      <c r="U79" s="3" t="s">
        <v>461</v>
      </c>
      <c r="V79" s="344">
        <v>4075</v>
      </c>
      <c r="W79" s="344">
        <v>4155</v>
      </c>
      <c r="X79" s="344">
        <v>4019</v>
      </c>
      <c r="Y79" s="344">
        <v>4023</v>
      </c>
      <c r="Z79" s="344">
        <v>1192</v>
      </c>
      <c r="AA79" s="344">
        <v>1164</v>
      </c>
      <c r="AB79" s="344">
        <v>1211</v>
      </c>
      <c r="AC79" s="344">
        <v>1262</v>
      </c>
      <c r="AD79" s="344">
        <v>1602</v>
      </c>
      <c r="AE79" s="344">
        <v>593</v>
      </c>
      <c r="AF79" s="343">
        <f>SUM(V79:AE79)</f>
        <v>23296</v>
      </c>
    </row>
    <row r="80" spans="18:32" ht="3.75" customHeight="1">
      <c r="R80" s="458"/>
      <c r="S80" s="458"/>
      <c r="T80" s="459"/>
      <c r="U80" s="3"/>
      <c r="V80" s="343"/>
      <c r="W80" s="343"/>
      <c r="X80" s="343"/>
      <c r="Y80" s="343"/>
      <c r="Z80" s="343"/>
      <c r="AA80" s="343"/>
      <c r="AB80" s="343"/>
      <c r="AC80" s="343"/>
      <c r="AD80" s="343"/>
      <c r="AE80" s="343"/>
      <c r="AF80" s="343"/>
    </row>
    <row r="81" spans="18:32" ht="10.5" customHeight="1">
      <c r="R81" s="1256" t="s">
        <v>53</v>
      </c>
      <c r="S81" s="1109"/>
      <c r="T81" s="451"/>
      <c r="U81" s="3" t="s">
        <v>460</v>
      </c>
      <c r="V81" s="344">
        <v>7684</v>
      </c>
      <c r="W81" s="344">
        <v>7343</v>
      </c>
      <c r="X81" s="344">
        <v>7629</v>
      </c>
      <c r="Y81" s="344">
        <v>7108</v>
      </c>
      <c r="Z81" s="344">
        <v>2482</v>
      </c>
      <c r="AA81" s="344">
        <v>2548</v>
      </c>
      <c r="AB81" s="344">
        <v>2599</v>
      </c>
      <c r="AC81" s="344">
        <v>2851</v>
      </c>
      <c r="AD81" s="344">
        <v>3797</v>
      </c>
      <c r="AE81" s="344">
        <v>1214</v>
      </c>
      <c r="AF81" s="343">
        <f>SUM(V81:AE81)</f>
        <v>45255</v>
      </c>
    </row>
    <row r="82" spans="18:32" ht="10.5" customHeight="1">
      <c r="R82" s="458"/>
      <c r="S82" s="458"/>
      <c r="T82" s="459"/>
      <c r="U82" s="3" t="s">
        <v>461</v>
      </c>
      <c r="V82" s="344">
        <v>7226</v>
      </c>
      <c r="W82" s="344">
        <v>7243</v>
      </c>
      <c r="X82" s="344">
        <v>7254</v>
      </c>
      <c r="Y82" s="344">
        <v>6927</v>
      </c>
      <c r="Z82" s="344">
        <v>2162</v>
      </c>
      <c r="AA82" s="344">
        <v>2053</v>
      </c>
      <c r="AB82" s="344">
        <v>2234</v>
      </c>
      <c r="AC82" s="344">
        <v>2315</v>
      </c>
      <c r="AD82" s="344">
        <v>2903</v>
      </c>
      <c r="AE82" s="344">
        <v>1095</v>
      </c>
      <c r="AF82" s="343">
        <f>SUM(V82:AE82)</f>
        <v>41412</v>
      </c>
    </row>
    <row r="83" spans="18:32" ht="3.75" customHeight="1">
      <c r="R83" s="458"/>
      <c r="S83" s="458"/>
      <c r="T83" s="459"/>
      <c r="U83" s="3"/>
      <c r="V83" s="343"/>
      <c r="W83" s="343"/>
      <c r="X83" s="343"/>
      <c r="Y83" s="343"/>
      <c r="Z83" s="343"/>
      <c r="AA83" s="343"/>
      <c r="AB83" s="343"/>
      <c r="AC83" s="343"/>
      <c r="AD83" s="343"/>
      <c r="AE83" s="343"/>
      <c r="AF83" s="343"/>
    </row>
    <row r="84" spans="18:32" ht="10.5" customHeight="1">
      <c r="R84" s="1256" t="s">
        <v>52</v>
      </c>
      <c r="S84" s="1109"/>
      <c r="T84" s="451"/>
      <c r="U84" s="3" t="s">
        <v>460</v>
      </c>
      <c r="V84" s="344">
        <v>5045</v>
      </c>
      <c r="W84" s="344">
        <v>5272</v>
      </c>
      <c r="X84" s="344">
        <v>5244</v>
      </c>
      <c r="Y84" s="344">
        <v>5061</v>
      </c>
      <c r="Z84" s="344">
        <v>1768</v>
      </c>
      <c r="AA84" s="344">
        <v>1848</v>
      </c>
      <c r="AB84" s="344">
        <v>1960</v>
      </c>
      <c r="AC84" s="344">
        <v>2146</v>
      </c>
      <c r="AD84" s="344">
        <v>2710</v>
      </c>
      <c r="AE84" s="344">
        <v>765</v>
      </c>
      <c r="AF84" s="343">
        <f>SUM(V84:AE84)</f>
        <v>31819</v>
      </c>
    </row>
    <row r="85" spans="18:32" ht="10.5" customHeight="1">
      <c r="R85" s="458"/>
      <c r="S85" s="458"/>
      <c r="T85" s="459"/>
      <c r="U85" s="3" t="s">
        <v>461</v>
      </c>
      <c r="V85" s="344">
        <v>5130</v>
      </c>
      <c r="W85" s="344">
        <v>4998</v>
      </c>
      <c r="X85" s="344">
        <v>5137</v>
      </c>
      <c r="Y85" s="344">
        <v>5060</v>
      </c>
      <c r="Z85" s="344">
        <v>1533</v>
      </c>
      <c r="AA85" s="344">
        <v>1537</v>
      </c>
      <c r="AB85" s="344">
        <v>1568</v>
      </c>
      <c r="AC85" s="344">
        <v>1654</v>
      </c>
      <c r="AD85" s="344">
        <v>1980</v>
      </c>
      <c r="AE85" s="344">
        <v>804</v>
      </c>
      <c r="AF85" s="343">
        <f>SUM(V85:AE85)</f>
        <v>29401</v>
      </c>
    </row>
    <row r="86" spans="18:32" ht="3.75" customHeight="1">
      <c r="R86" s="458"/>
      <c r="S86" s="458"/>
      <c r="T86" s="459"/>
      <c r="U86" s="3"/>
      <c r="V86" s="343"/>
      <c r="W86" s="343"/>
      <c r="X86" s="343"/>
      <c r="Y86" s="343"/>
      <c r="Z86" s="343"/>
      <c r="AA86" s="343"/>
      <c r="AB86" s="343"/>
      <c r="AC86" s="343"/>
      <c r="AD86" s="343"/>
      <c r="AE86" s="343"/>
      <c r="AF86" s="343"/>
    </row>
    <row r="87" spans="18:32" ht="10.5" customHeight="1">
      <c r="R87" s="1256" t="s">
        <v>51</v>
      </c>
      <c r="S87" s="1109"/>
      <c r="T87" s="451"/>
      <c r="U87" s="3" t="s">
        <v>460</v>
      </c>
      <c r="V87" s="344">
        <v>7851</v>
      </c>
      <c r="W87" s="344">
        <v>7962</v>
      </c>
      <c r="X87" s="344">
        <v>8024</v>
      </c>
      <c r="Y87" s="344">
        <v>7840</v>
      </c>
      <c r="Z87" s="344">
        <v>2895</v>
      </c>
      <c r="AA87" s="344">
        <v>3069</v>
      </c>
      <c r="AB87" s="344">
        <v>3207</v>
      </c>
      <c r="AC87" s="344">
        <v>3492</v>
      </c>
      <c r="AD87" s="344">
        <v>4245</v>
      </c>
      <c r="AE87" s="344">
        <v>1272</v>
      </c>
      <c r="AF87" s="343">
        <f>SUM(V87:AE87)</f>
        <v>49857</v>
      </c>
    </row>
    <row r="88" spans="18:32" ht="10.5" customHeight="1">
      <c r="R88" s="458"/>
      <c r="S88" s="458"/>
      <c r="T88" s="459"/>
      <c r="U88" s="3" t="s">
        <v>461</v>
      </c>
      <c r="V88" s="344">
        <v>7821</v>
      </c>
      <c r="W88" s="344">
        <v>7742</v>
      </c>
      <c r="X88" s="344">
        <v>8038</v>
      </c>
      <c r="Y88" s="344">
        <v>7730</v>
      </c>
      <c r="Z88" s="344">
        <v>2402</v>
      </c>
      <c r="AA88" s="344">
        <v>2369</v>
      </c>
      <c r="AB88" s="344">
        <v>2519</v>
      </c>
      <c r="AC88" s="344">
        <v>2659</v>
      </c>
      <c r="AD88" s="344">
        <v>3246</v>
      </c>
      <c r="AE88" s="344">
        <v>1164</v>
      </c>
      <c r="AF88" s="343">
        <f>SUM(V88:AE88)</f>
        <v>45690</v>
      </c>
    </row>
    <row r="89" spans="18:32" ht="3.75" customHeight="1">
      <c r="R89" s="167"/>
      <c r="S89" s="167"/>
      <c r="T89" s="459"/>
      <c r="U89" s="3"/>
      <c r="V89" s="343"/>
      <c r="W89" s="343"/>
      <c r="X89" s="343"/>
      <c r="Y89" s="343"/>
      <c r="Z89" s="343"/>
      <c r="AA89" s="343"/>
      <c r="AB89" s="343"/>
      <c r="AC89" s="343"/>
      <c r="AD89" s="343"/>
      <c r="AE89" s="343"/>
      <c r="AF89" s="343"/>
    </row>
    <row r="90" spans="18:32" ht="10.5" customHeight="1">
      <c r="R90" s="1262" t="s">
        <v>50</v>
      </c>
      <c r="S90" s="1265"/>
      <c r="T90" s="460"/>
      <c r="U90" s="397" t="s">
        <v>460</v>
      </c>
      <c r="V90" s="461">
        <f>SUM(V69,V72,V75,V78,V81,V84,V87)</f>
        <v>54959</v>
      </c>
      <c r="W90" s="461">
        <f aca="true" t="shared" si="2" ref="W90:AE91">SUM(W69,W72,W75,W78,W81,W84,W87)</f>
        <v>54881</v>
      </c>
      <c r="X90" s="461">
        <f t="shared" si="2"/>
        <v>55488</v>
      </c>
      <c r="Y90" s="461">
        <f t="shared" si="2"/>
        <v>53669</v>
      </c>
      <c r="Z90" s="461">
        <f t="shared" si="2"/>
        <v>18587</v>
      </c>
      <c r="AA90" s="461">
        <f t="shared" si="2"/>
        <v>18682</v>
      </c>
      <c r="AB90" s="461">
        <f t="shared" si="2"/>
        <v>19511</v>
      </c>
      <c r="AC90" s="461">
        <f t="shared" si="2"/>
        <v>21293</v>
      </c>
      <c r="AD90" s="461">
        <f t="shared" si="2"/>
        <v>26531</v>
      </c>
      <c r="AE90" s="461">
        <f t="shared" si="2"/>
        <v>8551</v>
      </c>
      <c r="AF90" s="461">
        <f>IF(SUM(V90:AE90)=SUM(AF69,AF72,AF75,AF78,AF81,AF84,AF87),SUM(V90:AE90),"Fehler")</f>
        <v>332152</v>
      </c>
    </row>
    <row r="91" spans="18:32" ht="10.5" customHeight="1">
      <c r="R91" s="472"/>
      <c r="S91" s="472"/>
      <c r="T91" s="473"/>
      <c r="U91" s="397" t="s">
        <v>461</v>
      </c>
      <c r="V91" s="461">
        <f>SUM(V70,V73,V76,V79,V82,V85,V88)</f>
        <v>53652</v>
      </c>
      <c r="W91" s="461">
        <f t="shared" si="2"/>
        <v>53381</v>
      </c>
      <c r="X91" s="461">
        <f t="shared" si="2"/>
        <v>54094</v>
      </c>
      <c r="Y91" s="461">
        <f t="shared" si="2"/>
        <v>52065</v>
      </c>
      <c r="Z91" s="461">
        <f t="shared" si="2"/>
        <v>15361</v>
      </c>
      <c r="AA91" s="461">
        <f t="shared" si="2"/>
        <v>14884</v>
      </c>
      <c r="AB91" s="461">
        <f t="shared" si="2"/>
        <v>15573</v>
      </c>
      <c r="AC91" s="461">
        <f t="shared" si="2"/>
        <v>16528</v>
      </c>
      <c r="AD91" s="461">
        <f t="shared" si="2"/>
        <v>19872</v>
      </c>
      <c r="AE91" s="461">
        <f t="shared" si="2"/>
        <v>7602</v>
      </c>
      <c r="AF91" s="461">
        <f>IF(SUM(V91:AE91)=SUM(AF70,AF73,AF76,AF79,AF82,AF85,AF88),SUM(V91:AE91),"Fehler")</f>
        <v>303012</v>
      </c>
    </row>
    <row r="92" spans="18:32" ht="10.5" customHeight="1">
      <c r="R92" s="3"/>
      <c r="S92" s="3"/>
      <c r="T92" s="28"/>
      <c r="U92" s="397" t="s">
        <v>475</v>
      </c>
      <c r="V92" s="461">
        <f>SUM(V90:V91)</f>
        <v>108611</v>
      </c>
      <c r="W92" s="461">
        <f aca="true" t="shared" si="3" ref="W92:AE92">SUM(W90:W91)</f>
        <v>108262</v>
      </c>
      <c r="X92" s="461">
        <f t="shared" si="3"/>
        <v>109582</v>
      </c>
      <c r="Y92" s="461">
        <f t="shared" si="3"/>
        <v>105734</v>
      </c>
      <c r="Z92" s="461">
        <f t="shared" si="3"/>
        <v>33948</v>
      </c>
      <c r="AA92" s="461">
        <f t="shared" si="3"/>
        <v>33566</v>
      </c>
      <c r="AB92" s="461">
        <f t="shared" si="3"/>
        <v>35084</v>
      </c>
      <c r="AC92" s="461">
        <f t="shared" si="3"/>
        <v>37821</v>
      </c>
      <c r="AD92" s="461">
        <f t="shared" si="3"/>
        <v>46403</v>
      </c>
      <c r="AE92" s="461">
        <f t="shared" si="3"/>
        <v>16153</v>
      </c>
      <c r="AF92" s="461">
        <f>IF(SUM(V92:AE92)=SUM(AF90,AF91),SUM(V92:AE92),"Fehler")</f>
        <v>635164</v>
      </c>
    </row>
    <row r="93" spans="18:32" ht="1.5" customHeight="1">
      <c r="R93" s="3"/>
      <c r="S93" s="3"/>
      <c r="T93" s="28"/>
      <c r="U93" s="397"/>
      <c r="V93" s="461"/>
      <c r="W93" s="461"/>
      <c r="X93" s="461"/>
      <c r="Y93" s="461"/>
      <c r="Z93" s="461"/>
      <c r="AA93" s="461"/>
      <c r="AB93" s="461"/>
      <c r="AC93" s="461"/>
      <c r="AD93" s="461"/>
      <c r="AE93" s="461"/>
      <c r="AF93" s="461"/>
    </row>
    <row r="94" spans="18:32" ht="10.5" customHeight="1">
      <c r="R94" s="167" t="s">
        <v>484</v>
      </c>
      <c r="S94" s="2"/>
      <c r="T94" s="28"/>
      <c r="U94" s="3"/>
      <c r="V94" s="16"/>
      <c r="W94" s="16"/>
      <c r="X94" s="16"/>
      <c r="Y94" s="16"/>
      <c r="Z94" s="16"/>
      <c r="AA94" s="16"/>
      <c r="AB94" s="16"/>
      <c r="AC94" s="16"/>
      <c r="AD94" s="16"/>
      <c r="AE94" s="16"/>
      <c r="AF94" s="16"/>
    </row>
    <row r="95" spans="18:32" ht="10.5" customHeight="1">
      <c r="R95" s="63"/>
      <c r="S95" s="167" t="s">
        <v>144</v>
      </c>
      <c r="T95" s="459"/>
      <c r="U95" s="2"/>
      <c r="V95" s="16"/>
      <c r="W95" s="16"/>
      <c r="X95" s="16"/>
      <c r="Y95" s="16"/>
      <c r="Z95" s="16"/>
      <c r="AA95" s="16"/>
      <c r="AB95" s="16"/>
      <c r="AC95" s="16"/>
      <c r="AD95" s="16"/>
      <c r="AE95" s="16"/>
      <c r="AF95" s="16"/>
    </row>
    <row r="96" spans="2:33" ht="9.75">
      <c r="B96" s="147"/>
      <c r="C96" s="147"/>
      <c r="R96" s="63"/>
      <c r="S96" s="466" t="s">
        <v>2</v>
      </c>
      <c r="T96" s="467"/>
      <c r="U96" s="3" t="s">
        <v>300</v>
      </c>
      <c r="V96" s="474">
        <v>3871</v>
      </c>
      <c r="W96" s="474">
        <v>3927</v>
      </c>
      <c r="X96" s="474">
        <v>4106</v>
      </c>
      <c r="Y96" s="474">
        <v>4159</v>
      </c>
      <c r="Z96" s="474">
        <v>2685</v>
      </c>
      <c r="AA96" s="474">
        <v>2469</v>
      </c>
      <c r="AB96" s="474">
        <v>2442</v>
      </c>
      <c r="AC96" s="474">
        <v>2572</v>
      </c>
      <c r="AD96" s="474">
        <v>2574</v>
      </c>
      <c r="AE96" s="474">
        <v>1228</v>
      </c>
      <c r="AF96" s="452">
        <f>SUM(V96:AE96)</f>
        <v>30033</v>
      </c>
      <c r="AG96" s="147"/>
    </row>
    <row r="97" spans="2:33" ht="9.75">
      <c r="B97" s="475"/>
      <c r="C97" s="476"/>
      <c r="R97" s="1021"/>
      <c r="S97" s="1021"/>
      <c r="T97" s="1021"/>
      <c r="U97" s="1021"/>
      <c r="V97" s="1021"/>
      <c r="W97" s="464"/>
      <c r="X97" s="464"/>
      <c r="Y97" s="464"/>
      <c r="Z97" s="464"/>
      <c r="AA97" s="464"/>
      <c r="AB97" s="464"/>
      <c r="AC97" s="464"/>
      <c r="AD97" s="464"/>
      <c r="AE97" s="464"/>
      <c r="AF97" s="452"/>
      <c r="AG97" s="147"/>
    </row>
    <row r="98" spans="18:32" ht="3" customHeight="1">
      <c r="R98" s="2"/>
      <c r="S98" s="2"/>
      <c r="T98" s="2"/>
      <c r="U98" s="2"/>
      <c r="V98" s="2"/>
      <c r="W98" s="2"/>
      <c r="X98" s="2"/>
      <c r="Y98" s="2"/>
      <c r="Z98" s="2"/>
      <c r="AA98" s="2"/>
      <c r="AB98" s="2"/>
      <c r="AC98" s="2"/>
      <c r="AD98" s="2"/>
      <c r="AE98" s="2"/>
      <c r="AF98" s="2"/>
    </row>
  </sheetData>
  <sheetProtection/>
  <mergeCells count="62">
    <mergeCell ref="B2:P2"/>
    <mergeCell ref="B3:P3"/>
    <mergeCell ref="B5:C5"/>
    <mergeCell ref="D5:D9"/>
    <mergeCell ref="E5:E9"/>
    <mergeCell ref="F5:O6"/>
    <mergeCell ref="I7:I9"/>
    <mergeCell ref="J7:J9"/>
    <mergeCell ref="P5:P9"/>
    <mergeCell ref="B6:C6"/>
    <mergeCell ref="M7:M9"/>
    <mergeCell ref="N7:N9"/>
    <mergeCell ref="O7:O9"/>
    <mergeCell ref="B8:C8"/>
    <mergeCell ref="B9:C9"/>
    <mergeCell ref="K7:K9"/>
    <mergeCell ref="L7:L9"/>
    <mergeCell ref="B32:C32"/>
    <mergeCell ref="B35:C35"/>
    <mergeCell ref="B38:C38"/>
    <mergeCell ref="B11:C11"/>
    <mergeCell ref="G7:G9"/>
    <mergeCell ref="H7:H9"/>
    <mergeCell ref="B7:C7"/>
    <mergeCell ref="F7:F9"/>
    <mergeCell ref="B14:C14"/>
    <mergeCell ref="R62:AF62"/>
    <mergeCell ref="R63:AF63"/>
    <mergeCell ref="R65:S67"/>
    <mergeCell ref="B17:C17"/>
    <mergeCell ref="B20:C20"/>
    <mergeCell ref="B23:C23"/>
    <mergeCell ref="B26:C26"/>
    <mergeCell ref="B29:C29"/>
    <mergeCell ref="AF65:AF67"/>
    <mergeCell ref="V66:V67"/>
    <mergeCell ref="AD66:AD67"/>
    <mergeCell ref="AE66:AE67"/>
    <mergeCell ref="Z66:Z67"/>
    <mergeCell ref="B41:C41"/>
    <mergeCell ref="B44:C44"/>
    <mergeCell ref="B48:C48"/>
    <mergeCell ref="AA66:AA67"/>
    <mergeCell ref="AB66:AB67"/>
    <mergeCell ref="B50:C50"/>
    <mergeCell ref="B60:P60"/>
    <mergeCell ref="R69:S69"/>
    <mergeCell ref="R72:S72"/>
    <mergeCell ref="R75:S75"/>
    <mergeCell ref="W66:W67"/>
    <mergeCell ref="X66:X67"/>
    <mergeCell ref="Y66:Y67"/>
    <mergeCell ref="T65:T67"/>
    <mergeCell ref="U65:U67"/>
    <mergeCell ref="V65:AE65"/>
    <mergeCell ref="AC66:AC67"/>
    <mergeCell ref="R78:S78"/>
    <mergeCell ref="R81:S81"/>
    <mergeCell ref="R84:S84"/>
    <mergeCell ref="R87:S87"/>
    <mergeCell ref="R90:S90"/>
    <mergeCell ref="R97:V97"/>
  </mergeCells>
  <printOptions/>
  <pageMargins left="0.5118110236220472" right="0.5118110236220472" top="0.5905511811023623" bottom="0.7874015748031497" header="0.3937007874015748" footer="0"/>
  <pageSetup horizontalDpi="300" verticalDpi="300" orientation="portrait" paperSize="9" scale="94" r:id="rId1"/>
  <headerFooter alignWithMargins="0">
    <oddFooter>&amp;C23</oddFooter>
  </headerFooter>
  <colBreaks count="1" manualBreakCount="1">
    <brk id="17" max="96" man="1"/>
  </colBreaks>
</worksheet>
</file>

<file path=xl/worksheets/sheet2.xml><?xml version="1.0" encoding="utf-8"?>
<worksheet xmlns="http://schemas.openxmlformats.org/spreadsheetml/2006/main" xmlns:r="http://schemas.openxmlformats.org/officeDocument/2006/relationships">
  <dimension ref="A1:W43"/>
  <sheetViews>
    <sheetView zoomScaleSheetLayoutView="100" zoomScalePageLayoutView="0" workbookViewId="0" topLeftCell="A1">
      <selection activeCell="M41" sqref="M41"/>
    </sheetView>
  </sheetViews>
  <sheetFormatPr defaultColWidth="11.421875" defaultRowHeight="15"/>
  <cols>
    <col min="1" max="1" width="2.28125" style="227" customWidth="1"/>
    <col min="2" max="2" width="11.00390625" style="227" customWidth="1"/>
    <col min="3" max="3" width="0.85546875" style="227" customWidth="1"/>
    <col min="4" max="6" width="7.421875" style="227" customWidth="1"/>
    <col min="7" max="8" width="5.7109375" style="227" customWidth="1"/>
    <col min="9" max="12" width="6.57421875" style="227" customWidth="1"/>
    <col min="13" max="15" width="6.8515625" style="227" customWidth="1"/>
    <col min="16" max="16" width="6.57421875" style="227" customWidth="1"/>
    <col min="17" max="17" width="1.1484375" style="227" customWidth="1"/>
    <col min="18" max="18" width="10.8515625" style="227" customWidth="1"/>
    <col min="19" max="19" width="0.5625" style="227" customWidth="1"/>
    <col min="20" max="16384" width="11.421875" style="227" customWidth="1"/>
  </cols>
  <sheetData>
    <row r="1" spans="1:17" ht="10.5" customHeight="1">
      <c r="A1" s="870"/>
      <c r="B1" s="871"/>
      <c r="Q1" s="872"/>
    </row>
    <row r="2" spans="1:17" ht="12.75">
      <c r="A2" s="260" t="s">
        <v>1026</v>
      </c>
      <c r="B2" s="225"/>
      <c r="C2" s="225"/>
      <c r="D2" s="225"/>
      <c r="E2" s="225"/>
      <c r="F2" s="225"/>
      <c r="G2" s="225"/>
      <c r="H2" s="225"/>
      <c r="I2" s="225"/>
      <c r="J2" s="225"/>
      <c r="K2" s="225"/>
      <c r="L2" s="225"/>
      <c r="M2" s="225"/>
      <c r="N2" s="225"/>
      <c r="O2" s="225"/>
      <c r="P2" s="225"/>
      <c r="Q2" s="872"/>
    </row>
    <row r="3" spans="1:17" ht="3" customHeight="1">
      <c r="A3" s="226"/>
      <c r="B3" s="225"/>
      <c r="C3" s="225"/>
      <c r="D3" s="225"/>
      <c r="E3" s="225"/>
      <c r="F3" s="225"/>
      <c r="G3" s="225"/>
      <c r="H3" s="225"/>
      <c r="I3" s="225"/>
      <c r="J3" s="225"/>
      <c r="K3" s="225"/>
      <c r="L3" s="225"/>
      <c r="M3" s="225"/>
      <c r="N3" s="225"/>
      <c r="O3" s="225"/>
      <c r="P3" s="225"/>
      <c r="Q3" s="872"/>
    </row>
    <row r="4" spans="1:17" ht="15" customHeight="1">
      <c r="A4" s="260" t="s">
        <v>1027</v>
      </c>
      <c r="B4" s="225"/>
      <c r="C4" s="225"/>
      <c r="D4" s="225"/>
      <c r="E4" s="225"/>
      <c r="F4" s="225"/>
      <c r="G4" s="225"/>
      <c r="H4" s="225"/>
      <c r="I4" s="225"/>
      <c r="J4" s="225"/>
      <c r="K4" s="225"/>
      <c r="L4" s="225"/>
      <c r="M4" s="225"/>
      <c r="N4" s="225"/>
      <c r="O4" s="225"/>
      <c r="P4" s="225"/>
      <c r="Q4" s="872"/>
    </row>
    <row r="5" spans="1:17" ht="12.75" customHeight="1">
      <c r="A5" s="260" t="s">
        <v>1028</v>
      </c>
      <c r="B5" s="225"/>
      <c r="C5" s="225"/>
      <c r="D5" s="225"/>
      <c r="E5" s="225"/>
      <c r="F5" s="225"/>
      <c r="G5" s="225"/>
      <c r="H5" s="225"/>
      <c r="I5" s="225"/>
      <c r="J5" s="225"/>
      <c r="K5" s="225"/>
      <c r="L5" s="225"/>
      <c r="M5" s="225"/>
      <c r="N5" s="225"/>
      <c r="O5" s="225"/>
      <c r="P5" s="225"/>
      <c r="Q5" s="872"/>
    </row>
    <row r="6" spans="1:17" ht="4.5" customHeight="1">
      <c r="A6" s="226"/>
      <c r="B6" s="226"/>
      <c r="C6" s="226"/>
      <c r="D6" s="226"/>
      <c r="E6" s="226"/>
      <c r="F6" s="226"/>
      <c r="G6" s="226"/>
      <c r="H6" s="226"/>
      <c r="I6" s="226"/>
      <c r="J6" s="226"/>
      <c r="K6" s="226"/>
      <c r="L6" s="226"/>
      <c r="M6" s="226"/>
      <c r="N6" s="226"/>
      <c r="O6" s="226"/>
      <c r="P6" s="226"/>
      <c r="Q6" s="872"/>
    </row>
    <row r="7" spans="1:17" ht="13.5" customHeight="1">
      <c r="A7" s="1027" t="s">
        <v>1029</v>
      </c>
      <c r="B7" s="1028"/>
      <c r="C7" s="1031"/>
      <c r="D7" s="1034" t="s">
        <v>1030</v>
      </c>
      <c r="E7" s="1027"/>
      <c r="F7" s="1035"/>
      <c r="G7" s="873" t="s">
        <v>61</v>
      </c>
      <c r="H7" s="874"/>
      <c r="I7" s="874"/>
      <c r="J7" s="874"/>
      <c r="K7" s="874"/>
      <c r="L7" s="874"/>
      <c r="M7" s="874"/>
      <c r="N7" s="874"/>
      <c r="O7" s="874"/>
      <c r="P7" s="874"/>
      <c r="Q7" s="875"/>
    </row>
    <row r="8" spans="1:17" ht="17.25" customHeight="1">
      <c r="A8" s="1029"/>
      <c r="B8" s="1029"/>
      <c r="C8" s="1032"/>
      <c r="D8" s="1036"/>
      <c r="E8" s="1037"/>
      <c r="F8" s="1038"/>
      <c r="G8" s="1039">
        <v>6</v>
      </c>
      <c r="H8" s="1040"/>
      <c r="I8" s="1039">
        <v>7</v>
      </c>
      <c r="J8" s="1040"/>
      <c r="K8" s="1039">
        <v>8</v>
      </c>
      <c r="L8" s="1040"/>
      <c r="M8" s="1039">
        <v>9</v>
      </c>
      <c r="N8" s="1040"/>
      <c r="O8" s="1039">
        <v>10</v>
      </c>
      <c r="P8" s="1045"/>
      <c r="Q8" s="876"/>
    </row>
    <row r="9" spans="1:17" ht="23.25" customHeight="1">
      <c r="A9" s="1030"/>
      <c r="B9" s="1030"/>
      <c r="C9" s="1033"/>
      <c r="D9" s="228" t="s">
        <v>60</v>
      </c>
      <c r="E9" s="228" t="s">
        <v>58</v>
      </c>
      <c r="F9" s="228" t="s">
        <v>59</v>
      </c>
      <c r="G9" s="228" t="s">
        <v>59</v>
      </c>
      <c r="H9" s="228" t="s">
        <v>58</v>
      </c>
      <c r="I9" s="228" t="s">
        <v>59</v>
      </c>
      <c r="J9" s="228" t="s">
        <v>58</v>
      </c>
      <c r="K9" s="228" t="s">
        <v>59</v>
      </c>
      <c r="L9" s="228" t="s">
        <v>58</v>
      </c>
      <c r="M9" s="228" t="s">
        <v>59</v>
      </c>
      <c r="N9" s="228" t="s">
        <v>58</v>
      </c>
      <c r="O9" s="228" t="s">
        <v>59</v>
      </c>
      <c r="P9" s="228" t="s">
        <v>58</v>
      </c>
      <c r="Q9" s="877"/>
    </row>
    <row r="10" spans="1:17" ht="4.5" customHeight="1">
      <c r="A10" s="878"/>
      <c r="B10" s="878"/>
      <c r="C10" s="878"/>
      <c r="D10" s="879"/>
      <c r="E10" s="879"/>
      <c r="F10" s="879"/>
      <c r="G10" s="880"/>
      <c r="H10" s="879"/>
      <c r="I10" s="879"/>
      <c r="J10" s="879"/>
      <c r="K10" s="879"/>
      <c r="L10" s="879"/>
      <c r="M10" s="879"/>
      <c r="N10" s="879"/>
      <c r="O10" s="879"/>
      <c r="P10" s="879"/>
      <c r="Q10" s="881"/>
    </row>
    <row r="11" spans="1:17" ht="12.75">
      <c r="A11" s="1041" t="s">
        <v>57</v>
      </c>
      <c r="B11" s="1042"/>
      <c r="C11" s="226"/>
      <c r="D11" s="238">
        <v>7754</v>
      </c>
      <c r="E11" s="238">
        <v>5418</v>
      </c>
      <c r="F11" s="237">
        <f>IF(SUM(D11:E11)=SUM(G11,I11,K11,M11,O11),SUM(D11:E11),"Fehler")</f>
        <v>13172</v>
      </c>
      <c r="G11" s="238">
        <v>3</v>
      </c>
      <c r="H11" s="238">
        <v>0</v>
      </c>
      <c r="I11" s="238">
        <v>73</v>
      </c>
      <c r="J11" s="238">
        <v>14</v>
      </c>
      <c r="K11" s="238">
        <v>315</v>
      </c>
      <c r="L11" s="238">
        <v>76</v>
      </c>
      <c r="M11" s="238">
        <v>7854</v>
      </c>
      <c r="N11" s="238">
        <v>3106</v>
      </c>
      <c r="O11" s="238">
        <v>4927</v>
      </c>
      <c r="P11" s="238">
        <v>2222</v>
      </c>
      <c r="Q11" s="882"/>
    </row>
    <row r="12" spans="1:17" ht="12.75">
      <c r="A12" s="1041" t="s">
        <v>56</v>
      </c>
      <c r="B12" s="1042"/>
      <c r="C12" s="226"/>
      <c r="D12" s="238">
        <v>2721</v>
      </c>
      <c r="E12" s="238">
        <v>1984</v>
      </c>
      <c r="F12" s="237">
        <f aca="true" t="shared" si="0" ref="F12:F17">IF(SUM(D12:E12)=SUM(G12,I12,K12,M12,O12),SUM(D12:E12),"Fehler")</f>
        <v>4705</v>
      </c>
      <c r="G12" s="238">
        <v>0</v>
      </c>
      <c r="H12" s="238">
        <v>0</v>
      </c>
      <c r="I12" s="238">
        <v>26</v>
      </c>
      <c r="J12" s="238">
        <v>3</v>
      </c>
      <c r="K12" s="238">
        <v>78</v>
      </c>
      <c r="L12" s="238">
        <v>22</v>
      </c>
      <c r="M12" s="238">
        <v>2950</v>
      </c>
      <c r="N12" s="238">
        <v>1142</v>
      </c>
      <c r="O12" s="238">
        <v>1651</v>
      </c>
      <c r="P12" s="238">
        <v>817</v>
      </c>
      <c r="Q12" s="882"/>
    </row>
    <row r="13" spans="1:17" ht="12.75">
      <c r="A13" s="1041" t="s">
        <v>55</v>
      </c>
      <c r="B13" s="1042"/>
      <c r="C13" s="226"/>
      <c r="D13" s="238">
        <v>2203</v>
      </c>
      <c r="E13" s="238">
        <v>1589</v>
      </c>
      <c r="F13" s="237">
        <f t="shared" si="0"/>
        <v>3792</v>
      </c>
      <c r="G13" s="238">
        <v>0</v>
      </c>
      <c r="H13" s="238">
        <v>0</v>
      </c>
      <c r="I13" s="238">
        <v>6</v>
      </c>
      <c r="J13" s="238">
        <v>1</v>
      </c>
      <c r="K13" s="238">
        <v>71</v>
      </c>
      <c r="L13" s="238">
        <v>14</v>
      </c>
      <c r="M13" s="238">
        <v>2250</v>
      </c>
      <c r="N13" s="238">
        <v>867</v>
      </c>
      <c r="O13" s="238">
        <v>1465</v>
      </c>
      <c r="P13" s="238">
        <v>707</v>
      </c>
      <c r="Q13" s="882"/>
    </row>
    <row r="14" spans="1:17" ht="12.75">
      <c r="A14" s="1041" t="s">
        <v>54</v>
      </c>
      <c r="B14" s="1046"/>
      <c r="C14" s="226"/>
      <c r="D14" s="238">
        <v>1908</v>
      </c>
      <c r="E14" s="238">
        <v>1408</v>
      </c>
      <c r="F14" s="237">
        <f t="shared" si="0"/>
        <v>3316</v>
      </c>
      <c r="G14" s="238">
        <v>0</v>
      </c>
      <c r="H14" s="238">
        <v>0</v>
      </c>
      <c r="I14" s="238">
        <v>50</v>
      </c>
      <c r="J14" s="238">
        <v>10</v>
      </c>
      <c r="K14" s="238">
        <v>121</v>
      </c>
      <c r="L14" s="238">
        <v>39</v>
      </c>
      <c r="M14" s="238">
        <v>1800</v>
      </c>
      <c r="N14" s="238">
        <v>708</v>
      </c>
      <c r="O14" s="238">
        <v>1345</v>
      </c>
      <c r="P14" s="238">
        <v>651</v>
      </c>
      <c r="Q14" s="882"/>
    </row>
    <row r="15" spans="1:17" ht="12.75">
      <c r="A15" s="1041" t="s">
        <v>53</v>
      </c>
      <c r="B15" s="1042"/>
      <c r="C15" s="226"/>
      <c r="D15" s="238">
        <v>3201</v>
      </c>
      <c r="E15" s="238">
        <v>2461</v>
      </c>
      <c r="F15" s="237">
        <f t="shared" si="0"/>
        <v>5662</v>
      </c>
      <c r="G15" s="238">
        <v>0</v>
      </c>
      <c r="H15" s="238">
        <v>0</v>
      </c>
      <c r="I15" s="238">
        <v>27</v>
      </c>
      <c r="J15" s="238">
        <v>11</v>
      </c>
      <c r="K15" s="238">
        <v>149</v>
      </c>
      <c r="L15" s="238">
        <v>54</v>
      </c>
      <c r="M15" s="238">
        <v>3403</v>
      </c>
      <c r="N15" s="238">
        <v>1414</v>
      </c>
      <c r="O15" s="238">
        <v>2083</v>
      </c>
      <c r="P15" s="238">
        <v>982</v>
      </c>
      <c r="Q15" s="882"/>
    </row>
    <row r="16" spans="1:17" ht="12.75">
      <c r="A16" s="1041" t="s">
        <v>52</v>
      </c>
      <c r="B16" s="1042"/>
      <c r="C16" s="226"/>
      <c r="D16" s="238">
        <v>2543</v>
      </c>
      <c r="E16" s="238">
        <v>1926</v>
      </c>
      <c r="F16" s="237">
        <f t="shared" si="0"/>
        <v>4469</v>
      </c>
      <c r="G16" s="238">
        <v>0</v>
      </c>
      <c r="H16" s="238">
        <v>0</v>
      </c>
      <c r="I16" s="238">
        <v>47</v>
      </c>
      <c r="J16" s="238">
        <v>5</v>
      </c>
      <c r="K16" s="238">
        <v>103</v>
      </c>
      <c r="L16" s="238">
        <v>42</v>
      </c>
      <c r="M16" s="238">
        <v>2760</v>
      </c>
      <c r="N16" s="238">
        <v>1098</v>
      </c>
      <c r="O16" s="238">
        <v>1559</v>
      </c>
      <c r="P16" s="238">
        <v>781</v>
      </c>
      <c r="Q16" s="882"/>
    </row>
    <row r="17" spans="1:17" ht="12.75">
      <c r="A17" s="1041" t="s">
        <v>51</v>
      </c>
      <c r="B17" s="1042"/>
      <c r="C17" s="226"/>
      <c r="D17" s="238">
        <v>4166</v>
      </c>
      <c r="E17" s="238">
        <v>3053</v>
      </c>
      <c r="F17" s="237">
        <f t="shared" si="0"/>
        <v>7219</v>
      </c>
      <c r="G17" s="238">
        <v>0</v>
      </c>
      <c r="H17" s="238">
        <v>0</v>
      </c>
      <c r="I17" s="238">
        <v>33</v>
      </c>
      <c r="J17" s="238">
        <v>5</v>
      </c>
      <c r="K17" s="238">
        <v>158</v>
      </c>
      <c r="L17" s="238">
        <v>46</v>
      </c>
      <c r="M17" s="238">
        <v>4513</v>
      </c>
      <c r="N17" s="238">
        <v>1833</v>
      </c>
      <c r="O17" s="238">
        <v>2515</v>
      </c>
      <c r="P17" s="238">
        <v>1169</v>
      </c>
      <c r="Q17" s="882"/>
    </row>
    <row r="18" spans="1:17" ht="4.5" customHeight="1">
      <c r="A18" s="225"/>
      <c r="B18" s="225"/>
      <c r="C18" s="226"/>
      <c r="D18" s="884"/>
      <c r="E18" s="884"/>
      <c r="F18" s="884"/>
      <c r="G18" s="885"/>
      <c r="H18" s="884"/>
      <c r="I18" s="884"/>
      <c r="J18" s="884"/>
      <c r="K18" s="884"/>
      <c r="L18" s="884"/>
      <c r="M18" s="884"/>
      <c r="N18" s="884"/>
      <c r="O18" s="884"/>
      <c r="P18" s="884"/>
      <c r="Q18" s="882"/>
    </row>
    <row r="19" spans="2:17" ht="12.75">
      <c r="B19" s="886" t="s">
        <v>50</v>
      </c>
      <c r="C19" s="226"/>
      <c r="D19" s="887">
        <f>SUM(D11:D17)</f>
        <v>24496</v>
      </c>
      <c r="E19" s="887">
        <f aca="true" t="shared" si="1" ref="E19:P19">SUM(E11:E17)</f>
        <v>17839</v>
      </c>
      <c r="F19" s="888">
        <f>IF(SUM(D19:E19)=SUM(G19,I19,K19,M19,O19),SUM(D19:E19),"Fehler")</f>
        <v>42335</v>
      </c>
      <c r="G19" s="887">
        <f t="shared" si="1"/>
        <v>3</v>
      </c>
      <c r="H19" s="887">
        <f t="shared" si="1"/>
        <v>0</v>
      </c>
      <c r="I19" s="887">
        <f t="shared" si="1"/>
        <v>262</v>
      </c>
      <c r="J19" s="887">
        <f t="shared" si="1"/>
        <v>49</v>
      </c>
      <c r="K19" s="887">
        <f t="shared" si="1"/>
        <v>995</v>
      </c>
      <c r="L19" s="887">
        <f t="shared" si="1"/>
        <v>293</v>
      </c>
      <c r="M19" s="887">
        <f t="shared" si="1"/>
        <v>25530</v>
      </c>
      <c r="N19" s="887">
        <f t="shared" si="1"/>
        <v>10168</v>
      </c>
      <c r="O19" s="887">
        <f t="shared" si="1"/>
        <v>15545</v>
      </c>
      <c r="P19" s="887">
        <f t="shared" si="1"/>
        <v>7329</v>
      </c>
      <c r="Q19" s="889"/>
    </row>
    <row r="20" spans="1:17" ht="4.5" customHeight="1">
      <c r="A20" s="225"/>
      <c r="B20" s="225"/>
      <c r="C20" s="226"/>
      <c r="D20" s="890"/>
      <c r="E20" s="890"/>
      <c r="F20" s="890"/>
      <c r="G20" s="885"/>
      <c r="H20" s="890"/>
      <c r="I20" s="890"/>
      <c r="J20" s="890"/>
      <c r="K20" s="890"/>
      <c r="L20" s="890"/>
      <c r="M20" s="890"/>
      <c r="N20" s="890"/>
      <c r="O20" s="890"/>
      <c r="P20" s="890"/>
      <c r="Q20" s="891"/>
    </row>
    <row r="21" spans="1:17" ht="10.5" customHeight="1">
      <c r="A21" s="280" t="s">
        <v>49</v>
      </c>
      <c r="B21" s="869"/>
      <c r="C21" s="226"/>
      <c r="D21" s="890"/>
      <c r="E21" s="890"/>
      <c r="F21" s="890"/>
      <c r="G21" s="885"/>
      <c r="H21" s="890"/>
      <c r="I21" s="890"/>
      <c r="J21" s="890"/>
      <c r="K21" s="890"/>
      <c r="L21" s="890"/>
      <c r="M21" s="890"/>
      <c r="N21" s="890"/>
      <c r="O21" s="890"/>
      <c r="P21" s="884"/>
      <c r="Q21" s="892"/>
    </row>
    <row r="22" spans="1:17" ht="11.25" customHeight="1">
      <c r="A22" s="226"/>
      <c r="B22" s="883" t="s">
        <v>1031</v>
      </c>
      <c r="C22" s="226"/>
      <c r="D22" s="238">
        <v>1120</v>
      </c>
      <c r="E22" s="238">
        <v>950</v>
      </c>
      <c r="F22" s="237">
        <f>IF(SUM(D22:E22)=SUM(G22,I22,K22,M22,O22),SUM(D22:E22),"Fehler")</f>
        <v>2070</v>
      </c>
      <c r="G22" s="238">
        <v>0</v>
      </c>
      <c r="H22" s="238">
        <v>0</v>
      </c>
      <c r="I22" s="238">
        <v>14</v>
      </c>
      <c r="J22" s="238">
        <v>6</v>
      </c>
      <c r="K22" s="238">
        <v>27</v>
      </c>
      <c r="L22" s="238">
        <v>9</v>
      </c>
      <c r="M22" s="238">
        <v>989</v>
      </c>
      <c r="N22" s="238">
        <v>432</v>
      </c>
      <c r="O22" s="238">
        <v>1040</v>
      </c>
      <c r="P22" s="238">
        <v>503</v>
      </c>
      <c r="Q22" s="892"/>
    </row>
    <row r="23" spans="1:17" ht="11.25" customHeight="1">
      <c r="A23" s="226"/>
      <c r="B23" s="883" t="s">
        <v>48</v>
      </c>
      <c r="C23" s="226"/>
      <c r="D23" s="238">
        <v>4649</v>
      </c>
      <c r="E23" s="238">
        <v>3105</v>
      </c>
      <c r="F23" s="237">
        <f>IF(SUM(D23:E23)=SUM(G23,I23,K23,M23,O23),SUM(D23:E23),"Fehler")</f>
        <v>7754</v>
      </c>
      <c r="G23" s="238">
        <v>3</v>
      </c>
      <c r="H23" s="238">
        <v>0</v>
      </c>
      <c r="I23" s="238">
        <v>210</v>
      </c>
      <c r="J23" s="238">
        <v>32</v>
      </c>
      <c r="K23" s="238">
        <v>496</v>
      </c>
      <c r="L23" s="238">
        <v>128</v>
      </c>
      <c r="M23" s="238">
        <v>5044</v>
      </c>
      <c r="N23" s="238">
        <v>1972</v>
      </c>
      <c r="O23" s="238">
        <v>2001</v>
      </c>
      <c r="P23" s="238">
        <v>973</v>
      </c>
      <c r="Q23" s="892"/>
    </row>
    <row r="24" spans="1:23" ht="6" customHeight="1">
      <c r="A24" s="893" t="s">
        <v>46</v>
      </c>
      <c r="B24" s="894"/>
      <c r="C24" s="891"/>
      <c r="D24" s="891"/>
      <c r="E24" s="891"/>
      <c r="F24" s="891"/>
      <c r="G24" s="891"/>
      <c r="H24" s="891"/>
      <c r="I24" s="891"/>
      <c r="J24" s="891"/>
      <c r="K24" s="891"/>
      <c r="L24" s="891"/>
      <c r="M24" s="226"/>
      <c r="N24" s="226"/>
      <c r="O24" s="226"/>
      <c r="P24" s="226"/>
      <c r="Q24" s="871"/>
      <c r="R24" s="871"/>
      <c r="S24" s="871"/>
      <c r="T24" s="871"/>
      <c r="U24" s="871"/>
      <c r="V24" s="871"/>
      <c r="W24" s="871"/>
    </row>
    <row r="25" spans="1:23" s="79" customFormat="1" ht="11.25" customHeight="1">
      <c r="A25" s="1043" t="s">
        <v>1032</v>
      </c>
      <c r="B25" s="1044"/>
      <c r="C25" s="1044"/>
      <c r="D25" s="1044"/>
      <c r="E25" s="1044"/>
      <c r="F25" s="1044"/>
      <c r="G25" s="1044"/>
      <c r="H25" s="1044"/>
      <c r="I25" s="1044"/>
      <c r="J25" s="1044"/>
      <c r="K25" s="1044"/>
      <c r="L25" s="1044"/>
      <c r="M25" s="1044"/>
      <c r="N25" s="1044"/>
      <c r="O25" s="1044"/>
      <c r="P25" s="1044"/>
      <c r="Q25" s="871"/>
      <c r="R25" s="871"/>
      <c r="S25" s="871"/>
      <c r="T25" s="871"/>
      <c r="U25" s="896"/>
      <c r="V25" s="871"/>
      <c r="W25" s="871"/>
    </row>
    <row r="26" spans="1:19" ht="12.75" customHeight="1">
      <c r="A26" s="1044"/>
      <c r="B26" s="1044"/>
      <c r="C26" s="1044"/>
      <c r="D26" s="1044"/>
      <c r="E26" s="1044"/>
      <c r="F26" s="1044"/>
      <c r="G26" s="1044"/>
      <c r="H26" s="1044"/>
      <c r="I26" s="1044"/>
      <c r="J26" s="1044"/>
      <c r="K26" s="1044"/>
      <c r="L26" s="1044"/>
      <c r="M26" s="1044"/>
      <c r="N26" s="1044"/>
      <c r="O26" s="1044"/>
      <c r="P26" s="1044"/>
      <c r="S26" s="897"/>
    </row>
    <row r="27" ht="15" customHeight="1">
      <c r="R27" s="259"/>
    </row>
    <row r="28" ht="14.25" customHeight="1">
      <c r="R28" s="259"/>
    </row>
    <row r="29" ht="6.75" customHeight="1"/>
    <row r="30" ht="15.75" customHeight="1">
      <c r="R30" s="871"/>
    </row>
    <row r="31" ht="15.75" customHeight="1">
      <c r="R31" s="871"/>
    </row>
    <row r="32" ht="12.75">
      <c r="R32" s="871"/>
    </row>
    <row r="33" ht="12.75">
      <c r="R33" s="871"/>
    </row>
    <row r="34" ht="6" customHeight="1">
      <c r="R34" s="871"/>
    </row>
    <row r="35" ht="12.75">
      <c r="R35" s="871"/>
    </row>
    <row r="36" ht="6" customHeight="1">
      <c r="R36" s="871"/>
    </row>
    <row r="37" ht="12.75">
      <c r="R37" s="871"/>
    </row>
    <row r="38" ht="12.75">
      <c r="R38" s="686"/>
    </row>
    <row r="39" ht="12.75">
      <c r="R39" s="686"/>
    </row>
    <row r="40" ht="12.75">
      <c r="R40" s="686"/>
    </row>
    <row r="41" ht="12.75">
      <c r="R41" s="686"/>
    </row>
    <row r="42" ht="12.75">
      <c r="R42" s="686"/>
    </row>
    <row r="43" ht="12.75">
      <c r="R43" s="686"/>
    </row>
  </sheetData>
  <sheetProtection/>
  <mergeCells count="16">
    <mergeCell ref="A15:B15"/>
    <mergeCell ref="A16:B16"/>
    <mergeCell ref="A17:B17"/>
    <mergeCell ref="A25:P26"/>
    <mergeCell ref="M8:N8"/>
    <mergeCell ref="O8:P8"/>
    <mergeCell ref="A11:B11"/>
    <mergeCell ref="A12:B12"/>
    <mergeCell ref="A13:B13"/>
    <mergeCell ref="A14:B14"/>
    <mergeCell ref="A7:B9"/>
    <mergeCell ref="C7:C9"/>
    <mergeCell ref="D7:F8"/>
    <mergeCell ref="G8:H8"/>
    <mergeCell ref="I8:J8"/>
    <mergeCell ref="K8:L8"/>
  </mergeCells>
  <printOptions/>
  <pageMargins left="0.4724409448818898" right="0.3937007874015748" top="0.5905511811023623" bottom="0.7874015748031497" header="0.3937007874015748" footer="0"/>
  <pageSetup horizontalDpi="600" verticalDpi="600" orientation="portrait" paperSize="9" scale="92" r:id="rId2"/>
  <headerFooter alignWithMargins="0">
    <oddFooter>&amp;C10</oddFooter>
  </headerFooter>
  <drawing r:id="rId1"/>
</worksheet>
</file>

<file path=xl/worksheets/sheet20.xml><?xml version="1.0" encoding="utf-8"?>
<worksheet xmlns="http://schemas.openxmlformats.org/spreadsheetml/2006/main" xmlns:r="http://schemas.openxmlformats.org/officeDocument/2006/relationships">
  <dimension ref="A1:AK83"/>
  <sheetViews>
    <sheetView zoomScaleSheetLayoutView="100" zoomScalePageLayoutView="0" workbookViewId="0" topLeftCell="A1">
      <selection activeCell="M41" sqref="M41"/>
    </sheetView>
  </sheetViews>
  <sheetFormatPr defaultColWidth="11.421875" defaultRowHeight="15"/>
  <cols>
    <col min="1" max="1" width="1.7109375" style="29" customWidth="1"/>
    <col min="2" max="2" width="3.28125" style="29" customWidth="1"/>
    <col min="3" max="3" width="14.57421875" style="29" customWidth="1"/>
    <col min="4" max="4" width="0.85546875" style="29" customWidth="1"/>
    <col min="5" max="13" width="8.00390625" style="29" customWidth="1"/>
    <col min="14" max="14" width="10.00390625" style="29" customWidth="1"/>
    <col min="15" max="15" width="0.2890625" style="29" customWidth="1"/>
    <col min="16" max="16" width="0.13671875" style="29" hidden="1" customWidth="1"/>
    <col min="17" max="17" width="2.00390625" style="478" customWidth="1"/>
    <col min="18" max="18" width="9.7109375" style="478" customWidth="1"/>
    <col min="19" max="19" width="17.421875" style="29" customWidth="1"/>
    <col min="20" max="20" width="0.85546875" style="29" customWidth="1"/>
    <col min="21" max="21" width="1.421875" style="29" customWidth="1"/>
    <col min="22" max="22" width="0" style="29" hidden="1" customWidth="1"/>
    <col min="23" max="23" width="7.140625" style="29" customWidth="1"/>
    <col min="24" max="33" width="6.00390625" style="29" customWidth="1"/>
    <col min="34" max="34" width="7.00390625" style="29" customWidth="1"/>
    <col min="35" max="35" width="0.2890625" style="29" customWidth="1"/>
    <col min="36" max="36" width="0.5625" style="29" customWidth="1"/>
    <col min="37" max="16384" width="11.421875" style="29" customWidth="1"/>
  </cols>
  <sheetData>
    <row r="1" spans="1:18" ht="12.75">
      <c r="A1" s="342"/>
      <c r="B1" s="2"/>
      <c r="C1" s="2"/>
      <c r="D1" s="2"/>
      <c r="E1" s="2"/>
      <c r="F1" s="2"/>
      <c r="G1" s="2"/>
      <c r="H1" s="2"/>
      <c r="I1" s="2"/>
      <c r="J1" s="2"/>
      <c r="K1" s="2"/>
      <c r="L1" s="2"/>
      <c r="M1" s="2"/>
      <c r="N1" s="2"/>
      <c r="O1" s="424"/>
      <c r="P1" s="424"/>
      <c r="Q1" s="477"/>
      <c r="R1" s="477"/>
    </row>
    <row r="2" spans="1:14" ht="10.5" customHeight="1">
      <c r="A2" s="2"/>
      <c r="B2" s="2"/>
      <c r="C2" s="2"/>
      <c r="D2" s="2"/>
      <c r="E2" s="2"/>
      <c r="F2" s="2"/>
      <c r="G2" s="2"/>
      <c r="H2" s="2"/>
      <c r="I2" s="2"/>
      <c r="J2" s="2"/>
      <c r="K2" s="2"/>
      <c r="L2" s="2"/>
      <c r="M2" s="2"/>
      <c r="N2" s="2"/>
    </row>
    <row r="3" spans="1:23" ht="26.25" customHeight="1">
      <c r="A3" s="1260" t="s">
        <v>485</v>
      </c>
      <c r="B3" s="1132"/>
      <c r="C3" s="1132"/>
      <c r="D3" s="1132"/>
      <c r="E3" s="1132"/>
      <c r="F3" s="1132"/>
      <c r="G3" s="1132"/>
      <c r="H3" s="1132"/>
      <c r="I3" s="1132"/>
      <c r="J3" s="1132"/>
      <c r="K3" s="1132"/>
      <c r="L3" s="1132"/>
      <c r="M3" s="1132"/>
      <c r="N3" s="1132"/>
      <c r="O3" s="324"/>
      <c r="P3" s="324"/>
      <c r="Q3" s="479"/>
      <c r="R3" s="479"/>
      <c r="S3" s="334"/>
      <c r="T3" s="334"/>
      <c r="U3" s="334"/>
      <c r="V3" s="334"/>
      <c r="W3" s="334"/>
    </row>
    <row r="4" spans="1:14" ht="9" customHeight="1">
      <c r="A4" s="2"/>
      <c r="B4" s="2"/>
      <c r="C4" s="2"/>
      <c r="D4" s="2"/>
      <c r="E4" s="2"/>
      <c r="F4" s="2"/>
      <c r="G4" s="2"/>
      <c r="H4" s="2"/>
      <c r="I4" s="2"/>
      <c r="J4" s="2"/>
      <c r="K4" s="2"/>
      <c r="L4" s="2"/>
      <c r="M4" s="2"/>
      <c r="N4" s="2"/>
    </row>
    <row r="5" spans="1:19" ht="15" customHeight="1">
      <c r="A5" s="1012" t="s">
        <v>420</v>
      </c>
      <c r="B5" s="1012"/>
      <c r="C5" s="1012"/>
      <c r="D5" s="1022"/>
      <c r="E5" s="1016" t="s">
        <v>1061</v>
      </c>
      <c r="F5" s="1017"/>
      <c r="G5" s="1017"/>
      <c r="H5" s="1017"/>
      <c r="I5" s="1017"/>
      <c r="J5" s="1017"/>
      <c r="K5" s="1017"/>
      <c r="L5" s="1017"/>
      <c r="M5" s="1017"/>
      <c r="N5" s="1017"/>
      <c r="O5" s="325"/>
      <c r="P5" s="325"/>
      <c r="Q5" s="480"/>
      <c r="R5" s="480"/>
      <c r="S5" s="334"/>
    </row>
    <row r="6" spans="1:18" ht="12.75" customHeight="1">
      <c r="A6" s="1021"/>
      <c r="B6" s="1021"/>
      <c r="C6" s="1021"/>
      <c r="D6" s="1024"/>
      <c r="E6" s="1002">
        <v>1</v>
      </c>
      <c r="F6" s="1169" t="s">
        <v>457</v>
      </c>
      <c r="G6" s="1002">
        <v>3</v>
      </c>
      <c r="H6" s="1002">
        <v>4</v>
      </c>
      <c r="I6" s="1002">
        <v>5</v>
      </c>
      <c r="J6" s="1002">
        <v>6</v>
      </c>
      <c r="K6" s="1002">
        <v>7</v>
      </c>
      <c r="L6" s="1002">
        <v>8</v>
      </c>
      <c r="M6" s="1169" t="s">
        <v>322</v>
      </c>
      <c r="N6" s="1005">
        <v>10</v>
      </c>
      <c r="O6" s="147"/>
      <c r="P6" s="147"/>
      <c r="Q6" s="481"/>
      <c r="R6" s="481"/>
    </row>
    <row r="7" spans="1:18" ht="12.75" customHeight="1">
      <c r="A7" s="1014"/>
      <c r="B7" s="1014"/>
      <c r="C7" s="1014"/>
      <c r="D7" s="1025"/>
      <c r="E7" s="1168"/>
      <c r="F7" s="1266"/>
      <c r="G7" s="1168"/>
      <c r="H7" s="1168"/>
      <c r="I7" s="1168"/>
      <c r="J7" s="1168"/>
      <c r="K7" s="1168"/>
      <c r="L7" s="1168"/>
      <c r="M7" s="1168"/>
      <c r="N7" s="1009"/>
      <c r="O7" s="147"/>
      <c r="P7" s="147"/>
      <c r="Q7" s="481"/>
      <c r="R7" s="481"/>
    </row>
    <row r="8" spans="1:18" ht="10.5" customHeight="1">
      <c r="A8" s="10"/>
      <c r="B8" s="10"/>
      <c r="C8" s="10"/>
      <c r="D8" s="10"/>
      <c r="E8" s="154"/>
      <c r="F8" s="154"/>
      <c r="G8" s="154"/>
      <c r="H8" s="154"/>
      <c r="I8" s="154"/>
      <c r="J8" s="154"/>
      <c r="K8" s="154"/>
      <c r="L8" s="154"/>
      <c r="M8" s="150"/>
      <c r="N8" s="154"/>
      <c r="O8" s="147"/>
      <c r="P8" s="147"/>
      <c r="Q8" s="481"/>
      <c r="R8" s="481"/>
    </row>
    <row r="9" spans="1:37" ht="12.75" customHeight="1">
      <c r="A9" s="1159" t="s">
        <v>57</v>
      </c>
      <c r="B9" s="1159"/>
      <c r="C9" s="1159"/>
      <c r="D9" s="2"/>
      <c r="E9" s="998">
        <v>17.9</v>
      </c>
      <c r="F9" s="998">
        <v>17.8</v>
      </c>
      <c r="G9" s="998">
        <v>18</v>
      </c>
      <c r="H9" s="998">
        <v>17.3</v>
      </c>
      <c r="I9" s="998">
        <v>5</v>
      </c>
      <c r="J9" s="998">
        <v>4.7</v>
      </c>
      <c r="K9" s="998">
        <v>5</v>
      </c>
      <c r="L9" s="998">
        <v>5.4</v>
      </c>
      <c r="M9" s="998">
        <v>6.5</v>
      </c>
      <c r="N9" s="998">
        <v>2.3</v>
      </c>
      <c r="O9" s="482"/>
      <c r="P9" s="482"/>
      <c r="R9" s="483" t="str">
        <f>IF(SUM(E9:N9)=100,SUM(E9:N9),"fehler")</f>
        <v>fehler</v>
      </c>
      <c r="S9" s="483">
        <f>SUM(E9:N9)</f>
        <v>99.9</v>
      </c>
      <c r="AK9" s="484"/>
    </row>
    <row r="10" spans="1:37" ht="12.75" customHeight="1">
      <c r="A10" s="2"/>
      <c r="B10" s="485" t="s">
        <v>325</v>
      </c>
      <c r="C10" s="296" t="s">
        <v>114</v>
      </c>
      <c r="D10" s="2"/>
      <c r="E10" s="998">
        <v>19.5</v>
      </c>
      <c r="F10" s="998">
        <v>19.2</v>
      </c>
      <c r="G10" s="998">
        <v>19.3</v>
      </c>
      <c r="H10" s="998">
        <v>18</v>
      </c>
      <c r="I10" s="998">
        <v>4.5</v>
      </c>
      <c r="J10" s="998">
        <v>3.5</v>
      </c>
      <c r="K10" s="998">
        <v>4.1</v>
      </c>
      <c r="L10" s="998">
        <v>4.5</v>
      </c>
      <c r="M10" s="998">
        <v>5.7</v>
      </c>
      <c r="N10" s="998">
        <v>1.7</v>
      </c>
      <c r="O10" s="482"/>
      <c r="P10" s="482"/>
      <c r="R10" s="483">
        <f>IF(SUM(E10:N10)=100,SUM(E10:N10),"fehler")</f>
        <v>100</v>
      </c>
      <c r="S10" s="483">
        <f>SUM(E10:N10)</f>
        <v>100</v>
      </c>
      <c r="AK10" s="484"/>
    </row>
    <row r="11" spans="1:37" ht="12.75" customHeight="1">
      <c r="A11" s="2"/>
      <c r="B11" s="15"/>
      <c r="C11" s="296" t="s">
        <v>119</v>
      </c>
      <c r="D11" s="2"/>
      <c r="E11" s="998">
        <v>16.5</v>
      </c>
      <c r="F11" s="998">
        <v>16.5</v>
      </c>
      <c r="G11" s="998">
        <v>17.4</v>
      </c>
      <c r="H11" s="998">
        <v>16.1</v>
      </c>
      <c r="I11" s="998">
        <v>5.8</v>
      </c>
      <c r="J11" s="998">
        <v>4.8</v>
      </c>
      <c r="K11" s="998">
        <v>5.5</v>
      </c>
      <c r="L11" s="998">
        <v>6.3</v>
      </c>
      <c r="M11" s="998">
        <v>8.1</v>
      </c>
      <c r="N11" s="998">
        <v>3</v>
      </c>
      <c r="O11" s="482"/>
      <c r="P11" s="482"/>
      <c r="R11" s="483">
        <f>IF(SUM(E11:N11)=100,SUM(E11:N11),"fehler")</f>
        <v>99.99999999999999</v>
      </c>
      <c r="S11" s="483">
        <f>SUM(E11:N11)</f>
        <v>99.99999999999999</v>
      </c>
      <c r="AK11" s="484"/>
    </row>
    <row r="12" spans="1:37" ht="10.5" customHeight="1">
      <c r="A12" s="15"/>
      <c r="B12" s="15"/>
      <c r="C12" s="15"/>
      <c r="D12" s="2"/>
      <c r="E12" s="486"/>
      <c r="F12" s="486"/>
      <c r="G12" s="486"/>
      <c r="H12" s="486"/>
      <c r="I12" s="486"/>
      <c r="J12" s="486"/>
      <c r="K12" s="486"/>
      <c r="L12" s="486"/>
      <c r="M12" s="486"/>
      <c r="N12" s="486"/>
      <c r="O12" s="482"/>
      <c r="P12" s="482"/>
      <c r="R12" s="483"/>
      <c r="S12" s="483"/>
      <c r="AK12" s="484"/>
    </row>
    <row r="13" spans="1:37" ht="12.75" customHeight="1">
      <c r="A13" s="1163" t="s">
        <v>56</v>
      </c>
      <c r="B13" s="1104"/>
      <c r="C13" s="1104"/>
      <c r="D13" s="2"/>
      <c r="E13" s="998">
        <v>16.3</v>
      </c>
      <c r="F13" s="998">
        <v>16.1</v>
      </c>
      <c r="G13" s="998">
        <v>16.5</v>
      </c>
      <c r="H13" s="998">
        <v>15.9</v>
      </c>
      <c r="I13" s="998">
        <v>6.1</v>
      </c>
      <c r="J13" s="998">
        <v>5.8</v>
      </c>
      <c r="K13" s="998">
        <v>6.1</v>
      </c>
      <c r="L13" s="998">
        <v>6.6</v>
      </c>
      <c r="M13" s="998">
        <v>7.9</v>
      </c>
      <c r="N13" s="998">
        <v>2.7</v>
      </c>
      <c r="O13" s="482"/>
      <c r="P13" s="482"/>
      <c r="R13" s="483">
        <f>IF(SUM(E13:N13)=100,SUM(E13:N13),"fehler")</f>
        <v>100</v>
      </c>
      <c r="S13" s="483">
        <f>SUM(E13:N13)</f>
        <v>100</v>
      </c>
      <c r="AK13" s="484"/>
    </row>
    <row r="14" spans="1:37" ht="10.5" customHeight="1">
      <c r="A14" s="15"/>
      <c r="B14" s="15"/>
      <c r="C14" s="15"/>
      <c r="D14" s="2"/>
      <c r="E14" s="486"/>
      <c r="F14" s="486"/>
      <c r="G14" s="486"/>
      <c r="H14" s="486"/>
      <c r="I14" s="486"/>
      <c r="J14" s="486"/>
      <c r="K14" s="486"/>
      <c r="L14" s="486"/>
      <c r="M14" s="486"/>
      <c r="N14" s="486"/>
      <c r="O14" s="482"/>
      <c r="P14" s="482"/>
      <c r="R14" s="483"/>
      <c r="S14" s="483"/>
      <c r="AK14" s="484"/>
    </row>
    <row r="15" spans="1:37" ht="12.75" customHeight="1">
      <c r="A15" s="1159" t="s">
        <v>55</v>
      </c>
      <c r="B15" s="1159"/>
      <c r="C15" s="1159"/>
      <c r="D15" s="2"/>
      <c r="E15" s="998">
        <v>16.6</v>
      </c>
      <c r="F15" s="998">
        <v>16.6</v>
      </c>
      <c r="G15" s="998">
        <v>16.6</v>
      </c>
      <c r="H15" s="998">
        <v>16.5</v>
      </c>
      <c r="I15" s="998">
        <v>5.6</v>
      </c>
      <c r="J15" s="998">
        <v>5.9</v>
      </c>
      <c r="K15" s="998">
        <v>5.8</v>
      </c>
      <c r="L15" s="998">
        <v>6.1</v>
      </c>
      <c r="M15" s="998">
        <v>7.5</v>
      </c>
      <c r="N15" s="998">
        <v>2.8</v>
      </c>
      <c r="O15" s="482"/>
      <c r="P15" s="482"/>
      <c r="R15" s="483">
        <f>IF(SUM(E15:N15)=100,SUM(E15:N15),"fehler")</f>
        <v>100</v>
      </c>
      <c r="S15" s="483">
        <f>SUM(E15:N15)</f>
        <v>100</v>
      </c>
      <c r="AK15" s="484"/>
    </row>
    <row r="16" spans="1:37" ht="12.75" customHeight="1">
      <c r="A16" s="20"/>
      <c r="B16" s="485" t="s">
        <v>325</v>
      </c>
      <c r="C16" s="328" t="s">
        <v>118</v>
      </c>
      <c r="D16" s="2"/>
      <c r="E16" s="998">
        <v>17.2</v>
      </c>
      <c r="F16" s="998">
        <v>16.8</v>
      </c>
      <c r="G16" s="998">
        <v>16.8</v>
      </c>
      <c r="H16" s="998">
        <v>16.6</v>
      </c>
      <c r="I16" s="998">
        <v>5.2</v>
      </c>
      <c r="J16" s="998">
        <v>5.7</v>
      </c>
      <c r="K16" s="998">
        <v>6.1</v>
      </c>
      <c r="L16" s="998">
        <v>6.2</v>
      </c>
      <c r="M16" s="998">
        <v>6.8</v>
      </c>
      <c r="N16" s="998">
        <v>2.7</v>
      </c>
      <c r="O16" s="482">
        <v>2.4</v>
      </c>
      <c r="P16" s="482"/>
      <c r="R16" s="483" t="str">
        <f>IF(SUM(E16:N16)=100,SUM(E16:N16),"fehler")</f>
        <v>fehler</v>
      </c>
      <c r="S16" s="483">
        <f>SUM(E16:N16)</f>
        <v>100.10000000000001</v>
      </c>
      <c r="AK16" s="484"/>
    </row>
    <row r="17" spans="1:37" ht="10.5" customHeight="1">
      <c r="A17" s="15"/>
      <c r="B17" s="15"/>
      <c r="C17" s="15"/>
      <c r="D17" s="2"/>
      <c r="E17" s="486"/>
      <c r="F17" s="486"/>
      <c r="G17" s="486"/>
      <c r="H17" s="486"/>
      <c r="I17" s="486"/>
      <c r="J17" s="486"/>
      <c r="K17" s="486"/>
      <c r="L17" s="486"/>
      <c r="M17" s="486"/>
      <c r="N17" s="486"/>
      <c r="O17" s="482"/>
      <c r="P17" s="482"/>
      <c r="R17" s="483"/>
      <c r="S17" s="483"/>
      <c r="AK17" s="484"/>
    </row>
    <row r="18" spans="1:37" ht="12.75" customHeight="1">
      <c r="A18" s="1159" t="s">
        <v>54</v>
      </c>
      <c r="B18" s="1159"/>
      <c r="C18" s="1159"/>
      <c r="D18" s="2"/>
      <c r="E18" s="998">
        <v>16.6</v>
      </c>
      <c r="F18" s="998">
        <v>17.2</v>
      </c>
      <c r="G18" s="998">
        <v>16.8</v>
      </c>
      <c r="H18" s="998">
        <v>16.5</v>
      </c>
      <c r="I18" s="998">
        <v>5.4</v>
      </c>
      <c r="J18" s="998">
        <v>5.4</v>
      </c>
      <c r="K18" s="998">
        <v>5.6</v>
      </c>
      <c r="L18" s="998">
        <v>6.1</v>
      </c>
      <c r="M18" s="998">
        <v>7.7</v>
      </c>
      <c r="N18" s="998">
        <v>2.7</v>
      </c>
      <c r="O18" s="482"/>
      <c r="P18" s="482"/>
      <c r="R18" s="483">
        <f>IF(SUM(E18:N18)=100,SUM(E18:N18),"fehler")</f>
        <v>100</v>
      </c>
      <c r="S18" s="483">
        <f>SUM(E18:N18)</f>
        <v>100</v>
      </c>
      <c r="AK18" s="484"/>
    </row>
    <row r="19" spans="1:37" ht="10.5" customHeight="1">
      <c r="A19" s="15"/>
      <c r="B19" s="15"/>
      <c r="C19" s="15"/>
      <c r="D19" s="2"/>
      <c r="E19" s="486"/>
      <c r="F19" s="486"/>
      <c r="G19" s="486"/>
      <c r="H19" s="486"/>
      <c r="I19" s="486"/>
      <c r="J19" s="486"/>
      <c r="K19" s="486"/>
      <c r="L19" s="486"/>
      <c r="M19" s="486"/>
      <c r="N19" s="486"/>
      <c r="O19" s="482"/>
      <c r="P19" s="482"/>
      <c r="R19" s="483"/>
      <c r="S19" s="483"/>
      <c r="AK19" s="484"/>
    </row>
    <row r="20" spans="1:37" ht="12.75" customHeight="1">
      <c r="A20" s="1159" t="s">
        <v>53</v>
      </c>
      <c r="B20" s="1159"/>
      <c r="C20" s="1159"/>
      <c r="D20" s="2"/>
      <c r="E20" s="998">
        <v>17.2</v>
      </c>
      <c r="F20" s="998">
        <v>16.8</v>
      </c>
      <c r="G20" s="998">
        <v>17.2</v>
      </c>
      <c r="H20" s="998">
        <v>16.2</v>
      </c>
      <c r="I20" s="998">
        <v>5.4</v>
      </c>
      <c r="J20" s="998">
        <v>5.3</v>
      </c>
      <c r="K20" s="998">
        <v>5.6</v>
      </c>
      <c r="L20" s="998">
        <v>6</v>
      </c>
      <c r="M20" s="998">
        <v>7.7</v>
      </c>
      <c r="N20" s="998">
        <v>2.7</v>
      </c>
      <c r="O20" s="482"/>
      <c r="P20" s="482"/>
      <c r="R20" s="483" t="str">
        <f>IF(SUM(E20:N20)=100,SUM(E20:N20),"fehler")</f>
        <v>fehler</v>
      </c>
      <c r="S20" s="483">
        <f>SUM(E20:N20)</f>
        <v>100.10000000000001</v>
      </c>
      <c r="AK20" s="484"/>
    </row>
    <row r="21" spans="1:37" ht="12.75" customHeight="1">
      <c r="A21" s="2"/>
      <c r="B21" s="485" t="s">
        <v>325</v>
      </c>
      <c r="C21" s="296" t="s">
        <v>115</v>
      </c>
      <c r="D21" s="2"/>
      <c r="E21" s="998">
        <v>17</v>
      </c>
      <c r="F21" s="998">
        <v>16.6</v>
      </c>
      <c r="G21" s="998">
        <v>16.5</v>
      </c>
      <c r="H21" s="998">
        <v>15.7</v>
      </c>
      <c r="I21" s="998">
        <v>5.6</v>
      </c>
      <c r="J21" s="998">
        <v>5.6</v>
      </c>
      <c r="K21" s="998">
        <v>5.7</v>
      </c>
      <c r="L21" s="998">
        <v>6.5</v>
      </c>
      <c r="M21" s="998">
        <v>8</v>
      </c>
      <c r="N21" s="998">
        <v>2.7</v>
      </c>
      <c r="O21" s="482"/>
      <c r="P21" s="482"/>
      <c r="R21" s="483" t="str">
        <f>IF(SUM(E21:N21)=100,SUM(E21:N21),"fehler")</f>
        <v>fehler</v>
      </c>
      <c r="S21" s="483">
        <f>SUM(E21:N21)</f>
        <v>99.89999999999999</v>
      </c>
      <c r="AK21" s="484"/>
    </row>
    <row r="22" spans="1:37" ht="12.75" customHeight="1">
      <c r="A22" s="2"/>
      <c r="B22" s="15"/>
      <c r="C22" s="296" t="s">
        <v>120</v>
      </c>
      <c r="D22" s="2"/>
      <c r="E22" s="998">
        <v>19</v>
      </c>
      <c r="F22" s="998">
        <v>19.4</v>
      </c>
      <c r="G22" s="998">
        <v>19.1</v>
      </c>
      <c r="H22" s="998">
        <v>18.7</v>
      </c>
      <c r="I22" s="998">
        <v>4</v>
      </c>
      <c r="J22" s="998">
        <v>4.1</v>
      </c>
      <c r="K22" s="998">
        <v>4.2</v>
      </c>
      <c r="L22" s="998">
        <v>4.6</v>
      </c>
      <c r="M22" s="998">
        <v>5.2</v>
      </c>
      <c r="N22" s="998">
        <v>1.6</v>
      </c>
      <c r="O22" s="482"/>
      <c r="P22" s="482"/>
      <c r="R22" s="483" t="str">
        <f>IF(SUM(E22:N22)=100,SUM(E22:N22),"fehler")</f>
        <v>fehler</v>
      </c>
      <c r="S22" s="483">
        <f>SUM(E22:N22)</f>
        <v>99.89999999999999</v>
      </c>
      <c r="AK22" s="484"/>
    </row>
    <row r="23" spans="1:37" ht="12.75" customHeight="1">
      <c r="A23" s="2"/>
      <c r="B23" s="15"/>
      <c r="C23" s="296" t="s">
        <v>121</v>
      </c>
      <c r="D23" s="2"/>
      <c r="E23" s="998">
        <v>16.7</v>
      </c>
      <c r="F23" s="998">
        <v>16.6</v>
      </c>
      <c r="G23" s="998">
        <v>16.7</v>
      </c>
      <c r="H23" s="998">
        <v>15.1</v>
      </c>
      <c r="I23" s="998">
        <v>5.5</v>
      </c>
      <c r="J23" s="998">
        <v>5.6</v>
      </c>
      <c r="K23" s="998">
        <v>5.7</v>
      </c>
      <c r="L23" s="998">
        <v>6</v>
      </c>
      <c r="M23" s="998">
        <v>8.9</v>
      </c>
      <c r="N23" s="998">
        <v>3.1</v>
      </c>
      <c r="O23" s="482"/>
      <c r="P23" s="482"/>
      <c r="R23" s="483" t="str">
        <f>IF(SUM(E23:N23)=100,SUM(E23:N23),"fehler")</f>
        <v>fehler</v>
      </c>
      <c r="S23" s="483">
        <f>SUM(E23:N23)</f>
        <v>99.89999999999999</v>
      </c>
      <c r="AK23" s="484"/>
    </row>
    <row r="24" spans="1:37" ht="10.5" customHeight="1">
      <c r="A24" s="15"/>
      <c r="B24" s="15"/>
      <c r="C24" s="15"/>
      <c r="D24" s="2"/>
      <c r="E24" s="486"/>
      <c r="F24" s="486"/>
      <c r="G24" s="486"/>
      <c r="H24" s="486"/>
      <c r="I24" s="486"/>
      <c r="J24" s="486"/>
      <c r="K24" s="486"/>
      <c r="L24" s="486"/>
      <c r="M24" s="486"/>
      <c r="N24" s="486"/>
      <c r="O24" s="482"/>
      <c r="P24" s="482"/>
      <c r="Q24" s="483"/>
      <c r="R24" s="483"/>
      <c r="S24" s="483"/>
      <c r="AK24" s="484"/>
    </row>
    <row r="25" spans="1:37" ht="12.75" customHeight="1">
      <c r="A25" s="1159" t="s">
        <v>52</v>
      </c>
      <c r="B25" s="1159"/>
      <c r="C25" s="1159"/>
      <c r="D25" s="2"/>
      <c r="E25" s="998">
        <v>16.6</v>
      </c>
      <c r="F25" s="998">
        <v>16.8</v>
      </c>
      <c r="G25" s="998">
        <v>17</v>
      </c>
      <c r="H25" s="998">
        <v>16.5</v>
      </c>
      <c r="I25" s="998">
        <v>5.4</v>
      </c>
      <c r="J25" s="998">
        <v>5.5</v>
      </c>
      <c r="K25" s="998">
        <v>5.8</v>
      </c>
      <c r="L25" s="998">
        <v>6.2</v>
      </c>
      <c r="M25" s="998">
        <v>7.7</v>
      </c>
      <c r="N25" s="998">
        <v>2.6</v>
      </c>
      <c r="O25" s="482"/>
      <c r="P25" s="482"/>
      <c r="R25" s="483" t="str">
        <f>IF(SUM(E25:N25)=100,SUM(E25:N25),"fehler")</f>
        <v>fehler</v>
      </c>
      <c r="S25" s="483">
        <f>SUM(E25:N25)</f>
        <v>100.10000000000001</v>
      </c>
      <c r="AK25" s="484"/>
    </row>
    <row r="26" spans="1:37" ht="12.75" customHeight="1">
      <c r="A26" s="2"/>
      <c r="B26" s="485" t="s">
        <v>325</v>
      </c>
      <c r="C26" s="296" t="s">
        <v>117</v>
      </c>
      <c r="D26" s="2"/>
      <c r="E26" s="998">
        <v>17.2</v>
      </c>
      <c r="F26" s="998">
        <v>17.7</v>
      </c>
      <c r="G26" s="998">
        <v>18.6</v>
      </c>
      <c r="H26" s="998">
        <v>17.6</v>
      </c>
      <c r="I26" s="998">
        <v>4.3</v>
      </c>
      <c r="J26" s="998">
        <v>4.2</v>
      </c>
      <c r="K26" s="998">
        <v>5.3</v>
      </c>
      <c r="L26" s="998">
        <v>5.4</v>
      </c>
      <c r="M26" s="998">
        <v>7.5</v>
      </c>
      <c r="N26" s="998">
        <v>2.3</v>
      </c>
      <c r="O26" s="482"/>
      <c r="P26" s="482"/>
      <c r="R26" s="483" t="str">
        <f>IF(SUM(E26:N26)=100,SUM(E26:N26),"fehler")</f>
        <v>fehler</v>
      </c>
      <c r="S26" s="483">
        <f>SUM(E26:N26)</f>
        <v>100.1</v>
      </c>
      <c r="AK26" s="484"/>
    </row>
    <row r="27" spans="1:37" ht="10.5" customHeight="1">
      <c r="A27" s="15"/>
      <c r="B27" s="15"/>
      <c r="C27" s="15"/>
      <c r="D27" s="2"/>
      <c r="E27" s="486"/>
      <c r="F27" s="486"/>
      <c r="G27" s="486"/>
      <c r="H27" s="486"/>
      <c r="I27" s="486"/>
      <c r="J27" s="486"/>
      <c r="K27" s="486"/>
      <c r="L27" s="486"/>
      <c r="M27" s="486"/>
      <c r="N27" s="486"/>
      <c r="O27" s="482"/>
      <c r="P27" s="482"/>
      <c r="R27" s="483"/>
      <c r="S27" s="483"/>
      <c r="AK27" s="484"/>
    </row>
    <row r="28" spans="1:37" ht="12.75" customHeight="1">
      <c r="A28" s="1159" t="s">
        <v>51</v>
      </c>
      <c r="B28" s="1159"/>
      <c r="C28" s="1159"/>
      <c r="D28" s="2"/>
      <c r="E28" s="998">
        <v>16.4</v>
      </c>
      <c r="F28" s="998">
        <v>16.4</v>
      </c>
      <c r="G28" s="998">
        <v>16.8</v>
      </c>
      <c r="H28" s="998">
        <v>16.3</v>
      </c>
      <c r="I28" s="998">
        <v>5.5</v>
      </c>
      <c r="J28" s="998">
        <v>5.7</v>
      </c>
      <c r="K28" s="998">
        <v>6</v>
      </c>
      <c r="L28" s="998">
        <v>6.4</v>
      </c>
      <c r="M28" s="998">
        <v>7.8</v>
      </c>
      <c r="N28" s="998">
        <v>2.5</v>
      </c>
      <c r="O28" s="482"/>
      <c r="P28" s="482"/>
      <c r="R28" s="483" t="str">
        <f>IF(SUM(E28:N28)=100,SUM(E28:N28),"fehler")</f>
        <v>fehler</v>
      </c>
      <c r="S28" s="483">
        <f>SUM(E28:N28)</f>
        <v>99.8</v>
      </c>
      <c r="AK28" s="484"/>
    </row>
    <row r="29" spans="1:37" ht="12.75" customHeight="1">
      <c r="A29" s="2"/>
      <c r="B29" s="485" t="s">
        <v>325</v>
      </c>
      <c r="C29" s="296" t="s">
        <v>116</v>
      </c>
      <c r="D29" s="2"/>
      <c r="E29" s="998">
        <v>15.8</v>
      </c>
      <c r="F29" s="998">
        <v>15.6</v>
      </c>
      <c r="G29" s="998">
        <v>16.9</v>
      </c>
      <c r="H29" s="998">
        <v>16.4</v>
      </c>
      <c r="I29" s="998">
        <v>6</v>
      </c>
      <c r="J29" s="998">
        <v>6.1</v>
      </c>
      <c r="K29" s="998">
        <v>6.5</v>
      </c>
      <c r="L29" s="998">
        <v>6.4</v>
      </c>
      <c r="M29" s="998">
        <v>8</v>
      </c>
      <c r="N29" s="998">
        <v>2.3</v>
      </c>
      <c r="O29" s="482">
        <v>0</v>
      </c>
      <c r="P29" s="482"/>
      <c r="R29" s="483">
        <f>IF(SUM(E29:N29)=100,SUM(E29:N29),"fehler")</f>
        <v>99.99999999999999</v>
      </c>
      <c r="S29" s="483">
        <f>SUM(E29:N29)</f>
        <v>99.99999999999999</v>
      </c>
      <c r="AK29" s="484"/>
    </row>
    <row r="30" spans="1:37" ht="10.5" customHeight="1">
      <c r="A30" s="15"/>
      <c r="B30" s="15"/>
      <c r="C30" s="15"/>
      <c r="D30" s="2"/>
      <c r="E30" s="486"/>
      <c r="F30" s="486"/>
      <c r="G30" s="486"/>
      <c r="H30" s="486"/>
      <c r="I30" s="486"/>
      <c r="J30" s="486"/>
      <c r="K30" s="486"/>
      <c r="L30" s="486"/>
      <c r="M30" s="486"/>
      <c r="N30" s="486"/>
      <c r="O30" s="482"/>
      <c r="P30" s="482"/>
      <c r="R30" s="483"/>
      <c r="S30" s="483"/>
      <c r="AK30" s="484"/>
    </row>
    <row r="31" spans="1:37" ht="12.75" customHeight="1">
      <c r="A31" s="1273" t="s">
        <v>50</v>
      </c>
      <c r="B31" s="1273"/>
      <c r="C31" s="1273"/>
      <c r="D31" s="2"/>
      <c r="E31" s="999">
        <v>17.1</v>
      </c>
      <c r="F31" s="999">
        <v>17</v>
      </c>
      <c r="G31" s="999">
        <v>17.3</v>
      </c>
      <c r="H31" s="999">
        <v>16.6</v>
      </c>
      <c r="I31" s="999">
        <v>5.3</v>
      </c>
      <c r="J31" s="999">
        <v>5.3</v>
      </c>
      <c r="K31" s="999">
        <v>5.5</v>
      </c>
      <c r="L31" s="999">
        <v>6</v>
      </c>
      <c r="M31" s="999">
        <v>7.3</v>
      </c>
      <c r="N31" s="999">
        <v>2.5</v>
      </c>
      <c r="O31" s="487"/>
      <c r="P31" s="487"/>
      <c r="R31" s="483" t="str">
        <f>IF(SUM(E31:N31)=100,SUM(E31:N31),"fehler")</f>
        <v>fehler</v>
      </c>
      <c r="S31" s="483">
        <f>SUM(E31:N31)</f>
        <v>99.89999999999999</v>
      </c>
      <c r="AK31" s="484"/>
    </row>
    <row r="32" spans="1:37" ht="10.5" customHeight="1">
      <c r="A32" s="15"/>
      <c r="B32" s="15"/>
      <c r="C32" s="15"/>
      <c r="D32" s="2"/>
      <c r="E32" s="486"/>
      <c r="F32" s="486"/>
      <c r="G32" s="486"/>
      <c r="H32" s="486"/>
      <c r="I32" s="486"/>
      <c r="J32" s="486"/>
      <c r="K32" s="486"/>
      <c r="L32" s="486"/>
      <c r="M32" s="486"/>
      <c r="N32" s="486"/>
      <c r="O32" s="482"/>
      <c r="P32" s="482"/>
      <c r="R32" s="483"/>
      <c r="S32" s="483"/>
      <c r="AK32" s="484"/>
    </row>
    <row r="33" spans="1:37" ht="12.75" customHeight="1">
      <c r="A33" s="1148" t="s">
        <v>113</v>
      </c>
      <c r="B33" s="1252"/>
      <c r="C33" s="328" t="s">
        <v>486</v>
      </c>
      <c r="D33" s="2"/>
      <c r="E33" s="998">
        <v>17.6</v>
      </c>
      <c r="F33" s="998">
        <v>17.5</v>
      </c>
      <c r="G33" s="998">
        <v>17.7</v>
      </c>
      <c r="H33" s="998">
        <v>16.8</v>
      </c>
      <c r="I33" s="998">
        <v>5.2</v>
      </c>
      <c r="J33" s="998">
        <v>4.8</v>
      </c>
      <c r="K33" s="998">
        <v>5.2</v>
      </c>
      <c r="L33" s="998">
        <v>5.6</v>
      </c>
      <c r="M33" s="998">
        <v>7.2</v>
      </c>
      <c r="N33" s="998">
        <v>2.2</v>
      </c>
      <c r="O33" s="482"/>
      <c r="P33" s="482"/>
      <c r="R33" s="483" t="str">
        <f>IF(SUM(E33:N33)=100,SUM(E33:N33),"fehler")</f>
        <v>fehler</v>
      </c>
      <c r="S33" s="483">
        <f>SUM(E33:N33)</f>
        <v>99.8</v>
      </c>
      <c r="AK33" s="484"/>
    </row>
    <row r="34" spans="1:37" ht="12.75" customHeight="1">
      <c r="A34" s="3"/>
      <c r="B34" s="65"/>
      <c r="C34" s="296" t="s">
        <v>123</v>
      </c>
      <c r="D34" s="2"/>
      <c r="E34" s="998">
        <v>16.9</v>
      </c>
      <c r="F34" s="998">
        <v>16.9</v>
      </c>
      <c r="G34" s="998">
        <v>17.1</v>
      </c>
      <c r="H34" s="998">
        <v>16.6</v>
      </c>
      <c r="I34" s="998">
        <v>5.4</v>
      </c>
      <c r="J34" s="998">
        <v>5.5</v>
      </c>
      <c r="K34" s="998">
        <v>5.7</v>
      </c>
      <c r="L34" s="998">
        <v>6.1</v>
      </c>
      <c r="M34" s="998">
        <v>7.3</v>
      </c>
      <c r="N34" s="998">
        <v>2.7</v>
      </c>
      <c r="O34" s="482"/>
      <c r="P34" s="482"/>
      <c r="R34" s="483" t="str">
        <f>IF(SUM(E34:N34)=100,SUM(E34:N34),"fehler")</f>
        <v>fehler</v>
      </c>
      <c r="S34" s="483">
        <f>SUM(E34:N34)</f>
        <v>100.2</v>
      </c>
      <c r="AK34" s="484"/>
    </row>
    <row r="35" spans="1:18" ht="18" customHeight="1">
      <c r="A35" s="488"/>
      <c r="B35" s="3"/>
      <c r="C35" s="3"/>
      <c r="D35" s="2"/>
      <c r="E35" s="3"/>
      <c r="F35" s="3"/>
      <c r="G35" s="3"/>
      <c r="H35" s="3"/>
      <c r="I35" s="3"/>
      <c r="J35" s="3"/>
      <c r="K35" s="3"/>
      <c r="L35" s="3"/>
      <c r="M35" s="3"/>
      <c r="N35" s="3"/>
      <c r="O35" s="147"/>
      <c r="P35" s="147"/>
      <c r="Q35" s="481"/>
      <c r="R35" s="481"/>
    </row>
    <row r="36" spans="1:36" ht="12" customHeight="1">
      <c r="A36" s="2"/>
      <c r="B36" s="2"/>
      <c r="C36" s="2"/>
      <c r="D36" s="2"/>
      <c r="E36" s="2"/>
      <c r="F36" s="2"/>
      <c r="G36" s="2"/>
      <c r="H36" s="2"/>
      <c r="I36" s="2"/>
      <c r="J36" s="2"/>
      <c r="K36" s="2"/>
      <c r="L36" s="2"/>
      <c r="M36" s="2"/>
      <c r="N36" s="2"/>
      <c r="Q36" s="1270" t="s">
        <v>487</v>
      </c>
      <c r="R36" s="1271"/>
      <c r="S36" s="1271"/>
      <c r="T36" s="1271"/>
      <c r="U36" s="1271"/>
      <c r="V36" s="1271"/>
      <c r="W36" s="1271"/>
      <c r="X36" s="1271"/>
      <c r="Y36" s="1271"/>
      <c r="Z36" s="1271"/>
      <c r="AA36" s="1271"/>
      <c r="AB36" s="1271"/>
      <c r="AC36" s="1271"/>
      <c r="AD36" s="1271"/>
      <c r="AE36" s="1271"/>
      <c r="AF36" s="1271"/>
      <c r="AG36" s="1271"/>
      <c r="AH36" s="1271"/>
      <c r="AI36" s="324"/>
      <c r="AJ36" s="324"/>
    </row>
    <row r="37" spans="1:34" ht="9" customHeight="1">
      <c r="A37" s="2"/>
      <c r="B37" s="2"/>
      <c r="C37" s="2"/>
      <c r="D37" s="2"/>
      <c r="E37" s="2"/>
      <c r="F37" s="2"/>
      <c r="G37" s="2"/>
      <c r="H37" s="2"/>
      <c r="I37" s="2"/>
      <c r="J37" s="2"/>
      <c r="K37" s="2"/>
      <c r="L37" s="2"/>
      <c r="M37" s="2"/>
      <c r="N37" s="2"/>
      <c r="Q37" s="489"/>
      <c r="R37" s="489"/>
      <c r="S37" s="2"/>
      <c r="T37" s="2"/>
      <c r="U37" s="2"/>
      <c r="V37" s="2"/>
      <c r="W37" s="2"/>
      <c r="X37" s="2"/>
      <c r="Y37" s="2"/>
      <c r="Z37" s="2"/>
      <c r="AA37" s="2"/>
      <c r="AB37" s="2"/>
      <c r="AC37" s="2"/>
      <c r="AD37" s="2"/>
      <c r="AE37" s="2"/>
      <c r="AF37" s="2"/>
      <c r="AG37" s="2"/>
      <c r="AH37" s="2"/>
    </row>
    <row r="38" spans="17:36" ht="18" customHeight="1">
      <c r="Q38" s="1272" t="s">
        <v>488</v>
      </c>
      <c r="R38" s="1272"/>
      <c r="S38" s="1107"/>
      <c r="T38" s="1022"/>
      <c r="U38" s="1005" t="s">
        <v>489</v>
      </c>
      <c r="V38" s="1107"/>
      <c r="W38" s="1006"/>
      <c r="X38" s="1016" t="s">
        <v>490</v>
      </c>
      <c r="Y38" s="1017"/>
      <c r="Z38" s="1017"/>
      <c r="AA38" s="1017"/>
      <c r="AB38" s="1017"/>
      <c r="AC38" s="1017"/>
      <c r="AD38" s="1017"/>
      <c r="AE38" s="1017"/>
      <c r="AF38" s="1017"/>
      <c r="AG38" s="1251"/>
      <c r="AH38" s="1005" t="s">
        <v>491</v>
      </c>
      <c r="AI38" s="147"/>
      <c r="AJ38" s="147"/>
    </row>
    <row r="39" spans="17:36" ht="12" customHeight="1">
      <c r="Q39" s="1162"/>
      <c r="R39" s="1162"/>
      <c r="S39" s="1162"/>
      <c r="T39" s="1024"/>
      <c r="U39" s="1007"/>
      <c r="V39" s="1162"/>
      <c r="W39" s="1008"/>
      <c r="X39" s="1015">
        <v>1</v>
      </c>
      <c r="Y39" s="1015">
        <v>2</v>
      </c>
      <c r="Z39" s="1015">
        <v>3</v>
      </c>
      <c r="AA39" s="1015">
        <v>4</v>
      </c>
      <c r="AB39" s="1015">
        <v>5</v>
      </c>
      <c r="AC39" s="1015">
        <v>6</v>
      </c>
      <c r="AD39" s="1015">
        <v>7</v>
      </c>
      <c r="AE39" s="1015">
        <v>8</v>
      </c>
      <c r="AF39" s="1105">
        <v>9</v>
      </c>
      <c r="AG39" s="1015">
        <v>10</v>
      </c>
      <c r="AH39" s="1007"/>
      <c r="AI39" s="147"/>
      <c r="AJ39" s="147"/>
    </row>
    <row r="40" spans="17:36" ht="12" customHeight="1">
      <c r="Q40" s="1162"/>
      <c r="R40" s="1162"/>
      <c r="S40" s="1162"/>
      <c r="T40" s="1024"/>
      <c r="U40" s="1007"/>
      <c r="V40" s="1162"/>
      <c r="W40" s="1008"/>
      <c r="X40" s="1003"/>
      <c r="Y40" s="1003"/>
      <c r="Z40" s="1003"/>
      <c r="AA40" s="1003"/>
      <c r="AB40" s="1003"/>
      <c r="AC40" s="1003"/>
      <c r="AD40" s="1003"/>
      <c r="AE40" s="1003"/>
      <c r="AF40" s="1003"/>
      <c r="AG40" s="1003"/>
      <c r="AH40" s="1007"/>
      <c r="AI40" s="147"/>
      <c r="AJ40" s="147"/>
    </row>
    <row r="41" spans="17:36" ht="6" customHeight="1">
      <c r="Q41" s="1162"/>
      <c r="R41" s="1162"/>
      <c r="S41" s="1162"/>
      <c r="T41" s="1024"/>
      <c r="U41" s="1007"/>
      <c r="V41" s="1162"/>
      <c r="W41" s="1008"/>
      <c r="X41" s="1003"/>
      <c r="Y41" s="1003"/>
      <c r="Z41" s="1003"/>
      <c r="AA41" s="1003"/>
      <c r="AB41" s="1003"/>
      <c r="AC41" s="1003"/>
      <c r="AD41" s="1003"/>
      <c r="AE41" s="1003"/>
      <c r="AF41" s="1003"/>
      <c r="AG41" s="1003"/>
      <c r="AH41" s="1007"/>
      <c r="AI41" s="147"/>
      <c r="AJ41" s="147"/>
    </row>
    <row r="42" spans="17:36" ht="12" customHeight="1">
      <c r="Q42" s="490"/>
      <c r="R42" s="490"/>
      <c r="S42" s="10"/>
      <c r="T42" s="10"/>
      <c r="U42" s="154"/>
      <c r="V42" s="10"/>
      <c r="W42" s="450"/>
      <c r="X42" s="155"/>
      <c r="Y42" s="155"/>
      <c r="Z42" s="155"/>
      <c r="AA42" s="155"/>
      <c r="AB42" s="155"/>
      <c r="AC42" s="155"/>
      <c r="AD42" s="155"/>
      <c r="AE42" s="155"/>
      <c r="AF42" s="155"/>
      <c r="AG42" s="155"/>
      <c r="AH42" s="154"/>
      <c r="AI42" s="147"/>
      <c r="AJ42" s="147"/>
    </row>
    <row r="43" spans="17:36" ht="13.5" customHeight="1">
      <c r="Q43" s="491" t="s">
        <v>492</v>
      </c>
      <c r="R43" s="483"/>
      <c r="S43" s="3"/>
      <c r="T43" s="3"/>
      <c r="U43" s="16"/>
      <c r="V43" s="3"/>
      <c r="W43" s="28"/>
      <c r="X43" s="19"/>
      <c r="Y43" s="19"/>
      <c r="Z43" s="19"/>
      <c r="AA43" s="19"/>
      <c r="AB43" s="19"/>
      <c r="AC43" s="19"/>
      <c r="AD43" s="19"/>
      <c r="AE43" s="19"/>
      <c r="AF43" s="19"/>
      <c r="AG43" s="19"/>
      <c r="AH43" s="16"/>
      <c r="AI43" s="3"/>
      <c r="AJ43" s="3"/>
    </row>
    <row r="44" spans="17:36" ht="13.5" customHeight="1">
      <c r="Q44" s="489"/>
      <c r="R44" s="492" t="s">
        <v>493</v>
      </c>
      <c r="S44" s="3"/>
      <c r="T44" s="3"/>
      <c r="U44" s="16"/>
      <c r="V44" s="3" t="s">
        <v>69</v>
      </c>
      <c r="W44" s="28"/>
      <c r="X44" s="19"/>
      <c r="Y44" s="19"/>
      <c r="Z44" s="19"/>
      <c r="AA44" s="19"/>
      <c r="AB44" s="19"/>
      <c r="AC44" s="19"/>
      <c r="AD44" s="19"/>
      <c r="AE44" s="19"/>
      <c r="AF44" s="19"/>
      <c r="AG44" s="19"/>
      <c r="AH44" s="16"/>
      <c r="AI44" s="3"/>
      <c r="AJ44" s="3"/>
    </row>
    <row r="45" spans="17:36" ht="13.5" customHeight="1">
      <c r="Q45" s="489"/>
      <c r="R45" s="338" t="s">
        <v>494</v>
      </c>
      <c r="S45" s="338"/>
      <c r="T45" s="328"/>
      <c r="U45" s="16"/>
      <c r="V45" s="3" t="s">
        <v>10</v>
      </c>
      <c r="W45" s="458" t="s">
        <v>69</v>
      </c>
      <c r="X45" s="421">
        <v>713</v>
      </c>
      <c r="Y45" s="421">
        <v>747</v>
      </c>
      <c r="Z45" s="421">
        <v>633</v>
      </c>
      <c r="AA45" s="421">
        <v>263</v>
      </c>
      <c r="AB45" s="421">
        <v>661</v>
      </c>
      <c r="AC45" s="421">
        <v>516</v>
      </c>
      <c r="AD45" s="421">
        <v>751</v>
      </c>
      <c r="AE45" s="421">
        <v>898</v>
      </c>
      <c r="AF45" s="421">
        <v>2925</v>
      </c>
      <c r="AG45" s="421">
        <v>402</v>
      </c>
      <c r="AH45" s="16">
        <f>SUM(X45:AG45)</f>
        <v>8509</v>
      </c>
      <c r="AI45" s="3"/>
      <c r="AJ45" s="3"/>
    </row>
    <row r="46" spans="17:36" ht="12" customHeight="1">
      <c r="Q46" s="489"/>
      <c r="R46" s="489"/>
      <c r="S46" s="3"/>
      <c r="T46" s="3"/>
      <c r="U46" s="16"/>
      <c r="V46" s="3"/>
      <c r="W46" s="458" t="s">
        <v>10</v>
      </c>
      <c r="X46" s="421">
        <v>610</v>
      </c>
      <c r="Y46" s="421">
        <v>672</v>
      </c>
      <c r="Z46" s="421">
        <v>541</v>
      </c>
      <c r="AA46" s="421">
        <v>245</v>
      </c>
      <c r="AB46" s="421">
        <v>328</v>
      </c>
      <c r="AC46" s="421">
        <v>259</v>
      </c>
      <c r="AD46" s="421">
        <v>406</v>
      </c>
      <c r="AE46" s="421">
        <v>514</v>
      </c>
      <c r="AF46" s="421">
        <v>1796</v>
      </c>
      <c r="AG46" s="421">
        <v>313</v>
      </c>
      <c r="AH46" s="16">
        <f>SUM(X46:AG46)</f>
        <v>5684</v>
      </c>
      <c r="AI46" s="3"/>
      <c r="AJ46" s="3"/>
    </row>
    <row r="47" spans="17:36" ht="11.25" customHeight="1">
      <c r="Q47" s="489"/>
      <c r="R47" s="489"/>
      <c r="S47" s="3"/>
      <c r="T47" s="3"/>
      <c r="U47" s="16"/>
      <c r="V47" s="3"/>
      <c r="W47" s="28"/>
      <c r="X47" s="19"/>
      <c r="Y47" s="19"/>
      <c r="Z47" s="19"/>
      <c r="AA47" s="19"/>
      <c r="AB47" s="19"/>
      <c r="AC47" s="19"/>
      <c r="AD47" s="19"/>
      <c r="AE47" s="19"/>
      <c r="AF47" s="19"/>
      <c r="AG47" s="19"/>
      <c r="AH47" s="16"/>
      <c r="AI47" s="3"/>
      <c r="AJ47" s="3"/>
    </row>
    <row r="48" spans="17:36" ht="12" customHeight="1">
      <c r="Q48" s="489" t="s">
        <v>98</v>
      </c>
      <c r="R48" s="489"/>
      <c r="S48" s="3"/>
      <c r="T48" s="3"/>
      <c r="U48" s="16"/>
      <c r="V48" s="3"/>
      <c r="W48" s="28"/>
      <c r="X48" s="19"/>
      <c r="Y48" s="19"/>
      <c r="Z48" s="19"/>
      <c r="AA48" s="19"/>
      <c r="AB48" s="19"/>
      <c r="AC48" s="19"/>
      <c r="AD48" s="19"/>
      <c r="AE48" s="19"/>
      <c r="AF48" s="19"/>
      <c r="AG48" s="19"/>
      <c r="AH48" s="16"/>
      <c r="AI48" s="3"/>
      <c r="AJ48" s="3"/>
    </row>
    <row r="49" spans="17:36" ht="6" customHeight="1">
      <c r="Q49" s="489"/>
      <c r="R49" s="489"/>
      <c r="S49" s="3"/>
      <c r="T49" s="3"/>
      <c r="U49" s="16"/>
      <c r="V49" s="3"/>
      <c r="W49" s="28"/>
      <c r="X49" s="19"/>
      <c r="Y49" s="19"/>
      <c r="Z49" s="19"/>
      <c r="AA49" s="19"/>
      <c r="AB49" s="19"/>
      <c r="AC49" s="19"/>
      <c r="AD49" s="19"/>
      <c r="AE49" s="19"/>
      <c r="AF49" s="19"/>
      <c r="AG49" s="19"/>
      <c r="AH49" s="16"/>
      <c r="AI49" s="3"/>
      <c r="AJ49" s="3"/>
    </row>
    <row r="50" spans="17:36" ht="13.5" customHeight="1">
      <c r="Q50" s="489"/>
      <c r="R50" s="493" t="s">
        <v>495</v>
      </c>
      <c r="S50" s="3"/>
      <c r="T50" s="3"/>
      <c r="U50" s="16"/>
      <c r="V50" s="3"/>
      <c r="W50" s="28"/>
      <c r="X50" s="19"/>
      <c r="Y50" s="19"/>
      <c r="Z50" s="19"/>
      <c r="AA50" s="19"/>
      <c r="AB50" s="19"/>
      <c r="AC50" s="19"/>
      <c r="AD50" s="19"/>
      <c r="AE50" s="19"/>
      <c r="AF50" s="19"/>
      <c r="AG50" s="19"/>
      <c r="AH50" s="16"/>
      <c r="AI50" s="3"/>
      <c r="AJ50" s="3"/>
    </row>
    <row r="51" spans="17:36" ht="13.5" customHeight="1">
      <c r="Q51" s="489"/>
      <c r="R51" s="338" t="s">
        <v>496</v>
      </c>
      <c r="S51" s="338"/>
      <c r="T51" s="3"/>
      <c r="U51" s="16"/>
      <c r="V51" s="3" t="s">
        <v>69</v>
      </c>
      <c r="W51" s="458" t="s">
        <v>69</v>
      </c>
      <c r="X51" s="421">
        <v>224</v>
      </c>
      <c r="Y51" s="421">
        <v>141</v>
      </c>
      <c r="Z51" s="421">
        <v>92</v>
      </c>
      <c r="AA51" s="421">
        <v>37</v>
      </c>
      <c r="AB51" s="421">
        <v>320</v>
      </c>
      <c r="AC51" s="421">
        <v>247</v>
      </c>
      <c r="AD51" s="421">
        <v>386</v>
      </c>
      <c r="AE51" s="421">
        <v>337</v>
      </c>
      <c r="AF51" s="421">
        <v>215</v>
      </c>
      <c r="AG51" s="421">
        <v>17</v>
      </c>
      <c r="AH51" s="16">
        <f>SUM(X51:AG51)</f>
        <v>2016</v>
      </c>
      <c r="AI51" s="3"/>
      <c r="AJ51" s="3"/>
    </row>
    <row r="52" spans="17:36" ht="13.5" customHeight="1">
      <c r="Q52" s="489"/>
      <c r="R52" s="492"/>
      <c r="S52" s="3"/>
      <c r="T52" s="3"/>
      <c r="U52" s="16"/>
      <c r="V52" s="3" t="s">
        <v>10</v>
      </c>
      <c r="W52" s="458" t="s">
        <v>10</v>
      </c>
      <c r="X52" s="421">
        <v>178</v>
      </c>
      <c r="Y52" s="421">
        <v>134</v>
      </c>
      <c r="Z52" s="421">
        <v>74</v>
      </c>
      <c r="AA52" s="421">
        <v>22</v>
      </c>
      <c r="AB52" s="421">
        <v>114</v>
      </c>
      <c r="AC52" s="421">
        <v>104</v>
      </c>
      <c r="AD52" s="421">
        <v>159</v>
      </c>
      <c r="AE52" s="421">
        <v>165</v>
      </c>
      <c r="AF52" s="421">
        <v>109</v>
      </c>
      <c r="AG52" s="421">
        <v>24</v>
      </c>
      <c r="AH52" s="16">
        <f>SUM(X52:AG52)</f>
        <v>1083</v>
      </c>
      <c r="AI52" s="3"/>
      <c r="AJ52" s="3"/>
    </row>
    <row r="53" spans="17:36" ht="6" customHeight="1">
      <c r="Q53" s="489" t="s">
        <v>497</v>
      </c>
      <c r="R53" s="489"/>
      <c r="S53" s="3"/>
      <c r="T53" s="3"/>
      <c r="U53" s="16"/>
      <c r="V53" s="3"/>
      <c r="W53" s="28"/>
      <c r="X53" s="19"/>
      <c r="Y53" s="19"/>
      <c r="Z53" s="19"/>
      <c r="AA53" s="19"/>
      <c r="AB53" s="19"/>
      <c r="AC53" s="19"/>
      <c r="AD53" s="19"/>
      <c r="AE53" s="19"/>
      <c r="AF53" s="19"/>
      <c r="AG53" s="19"/>
      <c r="AH53" s="16"/>
      <c r="AI53" s="3"/>
      <c r="AJ53" s="3"/>
    </row>
    <row r="54" spans="17:36" ht="13.5" customHeight="1">
      <c r="Q54" s="489"/>
      <c r="R54" s="493" t="s">
        <v>498</v>
      </c>
      <c r="S54" s="3"/>
      <c r="T54" s="3"/>
      <c r="U54" s="16"/>
      <c r="V54" s="3"/>
      <c r="W54" s="28"/>
      <c r="X54" s="19"/>
      <c r="Y54" s="19"/>
      <c r="Z54" s="19"/>
      <c r="AA54" s="19"/>
      <c r="AB54" s="19"/>
      <c r="AC54" s="19"/>
      <c r="AD54" s="19"/>
      <c r="AE54" s="19"/>
      <c r="AF54" s="19"/>
      <c r="AG54" s="19"/>
      <c r="AH54" s="16"/>
      <c r="AI54" s="3"/>
      <c r="AJ54" s="3"/>
    </row>
    <row r="55" spans="17:36" ht="13.5" customHeight="1">
      <c r="Q55" s="489"/>
      <c r="R55" s="493" t="s">
        <v>499</v>
      </c>
      <c r="S55" s="3"/>
      <c r="T55" s="3"/>
      <c r="U55" s="16"/>
      <c r="V55" s="3"/>
      <c r="W55" s="28"/>
      <c r="X55" s="19"/>
      <c r="Y55" s="19"/>
      <c r="Z55" s="19"/>
      <c r="AA55" s="19"/>
      <c r="AB55" s="19"/>
      <c r="AC55" s="19"/>
      <c r="AD55" s="19"/>
      <c r="AE55" s="19"/>
      <c r="AF55" s="19"/>
      <c r="AG55" s="19"/>
      <c r="AH55" s="16"/>
      <c r="AI55" s="3"/>
      <c r="AJ55" s="3"/>
    </row>
    <row r="56" spans="17:36" ht="13.5" customHeight="1">
      <c r="Q56" s="489"/>
      <c r="R56" s="306" t="s">
        <v>500</v>
      </c>
      <c r="S56" s="338"/>
      <c r="T56" s="3"/>
      <c r="U56" s="16"/>
      <c r="V56" s="3"/>
      <c r="W56" s="458" t="s">
        <v>69</v>
      </c>
      <c r="X56" s="421">
        <v>423</v>
      </c>
      <c r="Y56" s="421">
        <v>571</v>
      </c>
      <c r="Z56" s="421">
        <v>512</v>
      </c>
      <c r="AA56" s="421">
        <v>216</v>
      </c>
      <c r="AB56" s="421">
        <v>269</v>
      </c>
      <c r="AC56" s="421">
        <v>223</v>
      </c>
      <c r="AD56" s="421">
        <v>284</v>
      </c>
      <c r="AE56" s="421">
        <v>448</v>
      </c>
      <c r="AF56" s="421">
        <v>2444</v>
      </c>
      <c r="AG56" s="421">
        <v>259</v>
      </c>
      <c r="AH56" s="16">
        <f>SUM(X56:AG56)</f>
        <v>5649</v>
      </c>
      <c r="AI56" s="3"/>
      <c r="AJ56" s="3"/>
    </row>
    <row r="57" spans="17:36" ht="13.5" customHeight="1">
      <c r="Q57" s="489"/>
      <c r="R57" s="2"/>
      <c r="S57" s="3"/>
      <c r="T57" s="3"/>
      <c r="U57" s="16"/>
      <c r="V57" s="3"/>
      <c r="W57" s="458" t="s">
        <v>10</v>
      </c>
      <c r="X57" s="421">
        <v>388</v>
      </c>
      <c r="Y57" s="421">
        <v>523</v>
      </c>
      <c r="Z57" s="421">
        <v>456</v>
      </c>
      <c r="AA57" s="421">
        <v>219</v>
      </c>
      <c r="AB57" s="421">
        <v>170</v>
      </c>
      <c r="AC57" s="421">
        <v>132</v>
      </c>
      <c r="AD57" s="421">
        <v>207</v>
      </c>
      <c r="AE57" s="421">
        <v>297</v>
      </c>
      <c r="AF57" s="421">
        <v>1534</v>
      </c>
      <c r="AG57" s="421">
        <v>199</v>
      </c>
      <c r="AH57" s="16">
        <f>SUM(X57:AG57)</f>
        <v>4125</v>
      </c>
      <c r="AI57" s="3"/>
      <c r="AJ57" s="3"/>
    </row>
    <row r="58" spans="17:36" ht="12.75" customHeight="1">
      <c r="Q58" s="489"/>
      <c r="R58" s="489"/>
      <c r="S58" s="2"/>
      <c r="T58" s="2"/>
      <c r="U58" s="2"/>
      <c r="V58" s="2"/>
      <c r="W58" s="3"/>
      <c r="X58" s="3"/>
      <c r="Y58" s="3"/>
      <c r="Z58" s="3"/>
      <c r="AA58" s="3"/>
      <c r="AB58" s="3"/>
      <c r="AC58" s="2"/>
      <c r="AD58" s="2"/>
      <c r="AE58" s="3"/>
      <c r="AF58" s="3"/>
      <c r="AG58" s="3"/>
      <c r="AH58" s="3"/>
      <c r="AI58" s="147"/>
      <c r="AJ58" s="147"/>
    </row>
    <row r="59" ht="3" customHeight="1"/>
    <row r="60" ht="12.75" customHeight="1"/>
    <row r="61" spans="1:16" ht="33.75" customHeight="1">
      <c r="A61" s="494"/>
      <c r="B61" s="147"/>
      <c r="N61" s="147"/>
      <c r="O61" s="147"/>
      <c r="P61" s="147"/>
    </row>
    <row r="62" spans="14:31" ht="12.75">
      <c r="N62" s="147"/>
      <c r="O62" s="147"/>
      <c r="P62" s="147"/>
      <c r="AE62" s="495"/>
    </row>
    <row r="63" spans="14:18" ht="15" customHeight="1">
      <c r="N63" s="147"/>
      <c r="O63" s="147"/>
      <c r="P63" s="147"/>
      <c r="Q63" s="496"/>
      <c r="R63" s="496"/>
    </row>
    <row r="64" ht="6" customHeight="1"/>
    <row r="72" ht="9" customHeight="1" hidden="1"/>
    <row r="74" ht="4.5" customHeight="1"/>
    <row r="76" spans="14:16" ht="9.75">
      <c r="N76" s="497"/>
      <c r="O76" s="497"/>
      <c r="P76" s="497"/>
    </row>
    <row r="77" spans="14:16" ht="9.75">
      <c r="N77" s="497"/>
      <c r="O77" s="497"/>
      <c r="P77" s="497"/>
    </row>
    <row r="78" spans="14:16" ht="0.75" customHeight="1">
      <c r="N78" s="497"/>
      <c r="O78" s="497"/>
      <c r="P78" s="497"/>
    </row>
    <row r="79" spans="8:16" ht="9.75">
      <c r="H79" s="147"/>
      <c r="N79" s="497"/>
      <c r="O79" s="497"/>
      <c r="P79" s="497"/>
    </row>
    <row r="80" spans="8:16" ht="9.75">
      <c r="H80" s="147"/>
      <c r="N80" s="497"/>
      <c r="O80" s="497"/>
      <c r="P80" s="497"/>
    </row>
    <row r="81" spans="8:16" ht="9.75">
      <c r="H81" s="147"/>
      <c r="N81" s="497"/>
      <c r="O81" s="497"/>
      <c r="P81" s="497"/>
    </row>
    <row r="82" spans="9:16" ht="4.5" customHeight="1">
      <c r="I82" s="147"/>
      <c r="N82" s="497"/>
      <c r="O82" s="497"/>
      <c r="P82" s="497"/>
    </row>
    <row r="83" spans="14:16" ht="9.75">
      <c r="N83" s="497"/>
      <c r="O83" s="497"/>
      <c r="P83" s="497"/>
    </row>
    <row r="91" ht="11.25" customHeight="1"/>
    <row r="92" ht="11.25" customHeight="1"/>
    <row r="93" ht="11.25" customHeight="1"/>
    <row r="105" ht="4.5" customHeight="1"/>
    <row r="107" ht="4.5" customHeight="1"/>
    <row r="111" ht="4.5" customHeight="1"/>
    <row r="115" ht="4.5" customHeight="1"/>
  </sheetData>
  <sheetProtection/>
  <mergeCells count="38">
    <mergeCell ref="A3:N3"/>
    <mergeCell ref="A5:D7"/>
    <mergeCell ref="E5:N5"/>
    <mergeCell ref="E6:E7"/>
    <mergeCell ref="F6:F7"/>
    <mergeCell ref="G6:G7"/>
    <mergeCell ref="H6:H7"/>
    <mergeCell ref="I6:I7"/>
    <mergeCell ref="J6:J7"/>
    <mergeCell ref="K6:K7"/>
    <mergeCell ref="L6:L7"/>
    <mergeCell ref="M6:M7"/>
    <mergeCell ref="N6:N7"/>
    <mergeCell ref="A9:C9"/>
    <mergeCell ref="A13:C13"/>
    <mergeCell ref="A15:C15"/>
    <mergeCell ref="A18:C18"/>
    <mergeCell ref="A20:C20"/>
    <mergeCell ref="A25:C25"/>
    <mergeCell ref="A28:C28"/>
    <mergeCell ref="A31:C31"/>
    <mergeCell ref="A33:B33"/>
    <mergeCell ref="Q36:AH36"/>
    <mergeCell ref="Q38:S41"/>
    <mergeCell ref="T38:T41"/>
    <mergeCell ref="U38:W41"/>
    <mergeCell ref="X38:AG38"/>
    <mergeCell ref="AH38:AH41"/>
    <mergeCell ref="X39:X41"/>
    <mergeCell ref="Y39:Y41"/>
    <mergeCell ref="Z39:Z41"/>
    <mergeCell ref="AA39:AA41"/>
    <mergeCell ref="AB39:AB41"/>
    <mergeCell ref="AC39:AC41"/>
    <mergeCell ref="AD39:AD41"/>
    <mergeCell ref="AE39:AE41"/>
    <mergeCell ref="AF39:AF41"/>
    <mergeCell ref="AG39:AG41"/>
  </mergeCells>
  <printOptions/>
  <pageMargins left="0.4330708661417323" right="0.4330708661417323" top="0.5905511811023623" bottom="0.7874015748031497" header="0.3937007874015748" footer="0"/>
  <pageSetup horizontalDpi="300" verticalDpi="300" orientation="portrait" paperSize="9" scale="93" r:id="rId2"/>
  <headerFooter alignWithMargins="0">
    <oddFooter>&amp;C24</oddFooter>
  </headerFooter>
  <colBreaks count="1" manualBreakCount="1">
    <brk id="16" max="68" man="1"/>
  </colBreaks>
  <drawing r:id="rId1"/>
</worksheet>
</file>

<file path=xl/worksheets/sheet21.xml><?xml version="1.0" encoding="utf-8"?>
<worksheet xmlns="http://schemas.openxmlformats.org/spreadsheetml/2006/main" xmlns:r="http://schemas.openxmlformats.org/officeDocument/2006/relationships">
  <dimension ref="A1:AN68"/>
  <sheetViews>
    <sheetView zoomScaleSheetLayoutView="100" zoomScalePageLayoutView="0" workbookViewId="0" topLeftCell="A1">
      <selection activeCell="M41" sqref="M41"/>
    </sheetView>
  </sheetViews>
  <sheetFormatPr defaultColWidth="11.421875" defaultRowHeight="15"/>
  <cols>
    <col min="1" max="1" width="2.421875" style="29" customWidth="1"/>
    <col min="2" max="2" width="16.140625" style="29" customWidth="1"/>
    <col min="3" max="3" width="0.85546875" style="29" customWidth="1"/>
    <col min="4" max="12" width="8.00390625" style="29" customWidth="1"/>
    <col min="13" max="13" width="8.8515625" style="29" customWidth="1"/>
    <col min="14" max="14" width="0.9921875" style="29" customWidth="1"/>
    <col min="15" max="15" width="0.42578125" style="75" customWidth="1"/>
    <col min="16" max="16" width="2.00390625" style="29" customWidth="1"/>
    <col min="17" max="17" width="16.140625" style="29" customWidth="1"/>
    <col min="18" max="18" width="0.71875" style="29" customWidth="1"/>
    <col min="19" max="19" width="8.140625" style="29" customWidth="1"/>
    <col min="20" max="21" width="7.140625" style="29" customWidth="1"/>
    <col min="22" max="23" width="5.7109375" style="29" customWidth="1"/>
    <col min="24" max="24" width="6.421875" style="29" customWidth="1"/>
    <col min="25" max="25" width="5.7109375" style="29" customWidth="1"/>
    <col min="26" max="26" width="6.57421875" style="29" customWidth="1"/>
    <col min="27" max="27" width="6.28125" style="29" customWidth="1"/>
    <col min="28" max="28" width="9.57421875" style="29" customWidth="1"/>
    <col min="29" max="29" width="7.00390625" style="29" customWidth="1"/>
    <col min="30" max="30" width="6.421875" style="29" customWidth="1"/>
    <col min="31" max="31" width="0.9921875" style="29" customWidth="1"/>
    <col min="32" max="32" width="0.13671875" style="29" customWidth="1"/>
    <col min="33" max="16384" width="11.421875" style="29" customWidth="1"/>
  </cols>
  <sheetData>
    <row r="1" spans="1:31" ht="11.25" customHeight="1">
      <c r="A1" s="2"/>
      <c r="B1" s="2"/>
      <c r="C1" s="2"/>
      <c r="D1" s="2"/>
      <c r="E1" s="2"/>
      <c r="F1" s="2"/>
      <c r="G1" s="2"/>
      <c r="H1" s="2"/>
      <c r="I1" s="2"/>
      <c r="J1" s="2"/>
      <c r="K1" s="2"/>
      <c r="L1" s="260"/>
      <c r="M1" s="4"/>
      <c r="N1" s="12"/>
      <c r="Z1" s="498"/>
      <c r="AA1" s="498"/>
      <c r="AB1" s="498"/>
      <c r="AC1" s="498"/>
      <c r="AD1" s="325"/>
      <c r="AE1" s="325"/>
    </row>
    <row r="2" spans="1:31" ht="11.25" customHeight="1">
      <c r="A2" s="2"/>
      <c r="B2" s="2"/>
      <c r="C2" s="2"/>
      <c r="D2" s="2"/>
      <c r="E2" s="2"/>
      <c r="F2" s="2"/>
      <c r="G2" s="2"/>
      <c r="H2" s="2"/>
      <c r="I2" s="2"/>
      <c r="J2" s="2"/>
      <c r="K2" s="2"/>
      <c r="L2" s="8"/>
      <c r="M2" s="63"/>
      <c r="N2" s="63"/>
      <c r="Z2" s="153"/>
      <c r="AA2" s="153"/>
      <c r="AB2" s="153"/>
      <c r="AC2" s="153"/>
      <c r="AD2" s="324"/>
      <c r="AE2" s="324"/>
    </row>
    <row r="3" spans="1:15" s="500" customFormat="1" ht="36" customHeight="1">
      <c r="A3" s="1308" t="s">
        <v>501</v>
      </c>
      <c r="B3" s="1309"/>
      <c r="C3" s="1309"/>
      <c r="D3" s="1309"/>
      <c r="E3" s="1309"/>
      <c r="F3" s="1309"/>
      <c r="G3" s="1309"/>
      <c r="H3" s="1309"/>
      <c r="I3" s="1309"/>
      <c r="J3" s="1309"/>
      <c r="K3" s="1309"/>
      <c r="L3" s="1309"/>
      <c r="M3" s="1309"/>
      <c r="N3" s="1309"/>
      <c r="O3" s="499"/>
    </row>
    <row r="4" spans="1:15" s="500" customFormat="1" ht="9" customHeight="1">
      <c r="A4" s="350"/>
      <c r="B4" s="350"/>
      <c r="C4" s="350"/>
      <c r="D4" s="350"/>
      <c r="E4" s="350"/>
      <c r="F4" s="350"/>
      <c r="G4" s="350"/>
      <c r="H4" s="350"/>
      <c r="I4" s="350"/>
      <c r="J4" s="350"/>
      <c r="K4" s="350"/>
      <c r="L4" s="501"/>
      <c r="M4" s="157"/>
      <c r="N4" s="157"/>
      <c r="O4" s="499"/>
    </row>
    <row r="5" spans="1:15" s="500" customFormat="1" ht="12.75" customHeight="1">
      <c r="A5" s="1282" t="s">
        <v>502</v>
      </c>
      <c r="B5" s="1282"/>
      <c r="C5" s="1285"/>
      <c r="D5" s="1274" t="s">
        <v>503</v>
      </c>
      <c r="E5" s="1310" t="s">
        <v>113</v>
      </c>
      <c r="F5" s="1311"/>
      <c r="G5" s="1311"/>
      <c r="H5" s="1311"/>
      <c r="I5" s="1311"/>
      <c r="J5" s="1311"/>
      <c r="K5" s="1311"/>
      <c r="L5" s="1311"/>
      <c r="M5" s="1311"/>
      <c r="N5" s="1311"/>
      <c r="O5" s="499"/>
    </row>
    <row r="6" spans="1:15" s="500" customFormat="1" ht="12.75" customHeight="1">
      <c r="A6" s="1283"/>
      <c r="B6" s="1283"/>
      <c r="C6" s="1286"/>
      <c r="D6" s="1276"/>
      <c r="E6" s="1274" t="s">
        <v>504</v>
      </c>
      <c r="F6" s="1274" t="s">
        <v>505</v>
      </c>
      <c r="G6" s="1274" t="s">
        <v>506</v>
      </c>
      <c r="H6" s="1312" t="s">
        <v>507</v>
      </c>
      <c r="I6" s="1274" t="s">
        <v>508</v>
      </c>
      <c r="J6" s="1274" t="s">
        <v>509</v>
      </c>
      <c r="K6" s="1304" t="s">
        <v>510</v>
      </c>
      <c r="L6" s="1274" t="s">
        <v>511</v>
      </c>
      <c r="M6" s="1304" t="s">
        <v>512</v>
      </c>
      <c r="N6" s="1305"/>
      <c r="O6" s="499"/>
    </row>
    <row r="7" spans="1:15" s="500" customFormat="1" ht="12.75" customHeight="1">
      <c r="A7" s="1283"/>
      <c r="B7" s="1283"/>
      <c r="C7" s="1286"/>
      <c r="D7" s="1276"/>
      <c r="E7" s="1275"/>
      <c r="F7" s="1276"/>
      <c r="G7" s="1276"/>
      <c r="H7" s="1276"/>
      <c r="I7" s="1276"/>
      <c r="J7" s="1275"/>
      <c r="K7" s="1294"/>
      <c r="L7" s="1275"/>
      <c r="M7" s="1294"/>
      <c r="N7" s="1306"/>
      <c r="O7" s="499"/>
    </row>
    <row r="8" spans="1:15" s="500" customFormat="1" ht="12.75" customHeight="1">
      <c r="A8" s="1284"/>
      <c r="B8" s="1284"/>
      <c r="C8" s="1287"/>
      <c r="D8" s="1277"/>
      <c r="E8" s="1293"/>
      <c r="F8" s="1277"/>
      <c r="G8" s="1277"/>
      <c r="H8" s="1277"/>
      <c r="I8" s="1277"/>
      <c r="J8" s="1293"/>
      <c r="K8" s="1295"/>
      <c r="L8" s="1293"/>
      <c r="M8" s="1295"/>
      <c r="N8" s="1307"/>
      <c r="O8" s="499"/>
    </row>
    <row r="9" spans="1:14" ht="9" customHeight="1">
      <c r="A9" s="10"/>
      <c r="B9" s="10"/>
      <c r="C9" s="10"/>
      <c r="D9" s="154"/>
      <c r="E9" s="154"/>
      <c r="F9" s="154"/>
      <c r="G9" s="154"/>
      <c r="H9" s="154"/>
      <c r="I9" s="16"/>
      <c r="J9" s="16"/>
      <c r="K9" s="154"/>
      <c r="L9" s="502"/>
      <c r="M9" s="16"/>
      <c r="N9" s="3"/>
    </row>
    <row r="10" spans="1:14" ht="12.75" customHeight="1">
      <c r="A10" s="1159" t="s">
        <v>57</v>
      </c>
      <c r="B10" s="1159"/>
      <c r="C10" s="2"/>
      <c r="D10" s="503">
        <f aca="true" t="shared" si="0" ref="D10:D16">SUM(E10:M10)</f>
        <v>227024</v>
      </c>
      <c r="E10" s="504">
        <v>108466</v>
      </c>
      <c r="F10" s="504">
        <v>29138</v>
      </c>
      <c r="G10" s="504">
        <v>30455</v>
      </c>
      <c r="H10" s="504">
        <v>8651</v>
      </c>
      <c r="I10" s="504">
        <v>190</v>
      </c>
      <c r="J10" s="504">
        <v>212</v>
      </c>
      <c r="K10" s="504">
        <v>558</v>
      </c>
      <c r="L10" s="504">
        <v>6718</v>
      </c>
      <c r="M10" s="505">
        <v>42636</v>
      </c>
      <c r="N10" s="506"/>
    </row>
    <row r="11" spans="1:14" ht="12.75" customHeight="1">
      <c r="A11" s="1159" t="s">
        <v>56</v>
      </c>
      <c r="B11" s="1159"/>
      <c r="C11" s="2"/>
      <c r="D11" s="503">
        <f t="shared" si="0"/>
        <v>61929</v>
      </c>
      <c r="E11" s="504">
        <v>43837</v>
      </c>
      <c r="F11" s="504">
        <v>5208</v>
      </c>
      <c r="G11" s="504">
        <v>5008</v>
      </c>
      <c r="H11" s="504">
        <v>1143</v>
      </c>
      <c r="I11" s="504">
        <v>25</v>
      </c>
      <c r="J11" s="504">
        <v>42</v>
      </c>
      <c r="K11" s="504">
        <v>179</v>
      </c>
      <c r="L11" s="504">
        <v>621</v>
      </c>
      <c r="M11" s="505">
        <v>5866</v>
      </c>
      <c r="N11" s="506"/>
    </row>
    <row r="12" spans="1:14" ht="12.75" customHeight="1">
      <c r="A12" s="1159" t="s">
        <v>55</v>
      </c>
      <c r="B12" s="1159"/>
      <c r="C12" s="2"/>
      <c r="D12" s="503">
        <f t="shared" si="0"/>
        <v>54149</v>
      </c>
      <c r="E12" s="504">
        <v>35887</v>
      </c>
      <c r="F12" s="504">
        <v>7353</v>
      </c>
      <c r="G12" s="504">
        <v>3902</v>
      </c>
      <c r="H12" s="504">
        <v>1047</v>
      </c>
      <c r="I12" s="504">
        <v>18</v>
      </c>
      <c r="J12" s="504">
        <v>37</v>
      </c>
      <c r="K12" s="504">
        <v>127</v>
      </c>
      <c r="L12" s="504">
        <v>728</v>
      </c>
      <c r="M12" s="505">
        <v>5050</v>
      </c>
      <c r="N12" s="506"/>
    </row>
    <row r="13" spans="1:14" ht="12.75" customHeight="1">
      <c r="A13" s="1159" t="s">
        <v>54</v>
      </c>
      <c r="B13" s="1159"/>
      <c r="C13" s="2"/>
      <c r="D13" s="503">
        <f t="shared" si="0"/>
        <v>48628</v>
      </c>
      <c r="E13" s="504">
        <v>17658</v>
      </c>
      <c r="F13" s="504">
        <v>19589</v>
      </c>
      <c r="G13" s="504">
        <v>4050</v>
      </c>
      <c r="H13" s="504">
        <v>655</v>
      </c>
      <c r="I13" s="504">
        <v>24</v>
      </c>
      <c r="J13" s="504">
        <v>63</v>
      </c>
      <c r="K13" s="504">
        <v>90</v>
      </c>
      <c r="L13" s="504">
        <v>765</v>
      </c>
      <c r="M13" s="505">
        <v>5734</v>
      </c>
      <c r="N13" s="506"/>
    </row>
    <row r="14" spans="1:14" ht="12.75" customHeight="1">
      <c r="A14" s="1159" t="s">
        <v>53</v>
      </c>
      <c r="B14" s="1159"/>
      <c r="C14" s="2"/>
      <c r="D14" s="503">
        <f t="shared" si="0"/>
        <v>86667</v>
      </c>
      <c r="E14" s="504">
        <v>19997</v>
      </c>
      <c r="F14" s="504">
        <v>32737</v>
      </c>
      <c r="G14" s="504">
        <v>12474</v>
      </c>
      <c r="H14" s="504">
        <v>3868</v>
      </c>
      <c r="I14" s="504">
        <v>79</v>
      </c>
      <c r="J14" s="504">
        <v>129</v>
      </c>
      <c r="K14" s="504">
        <v>212</v>
      </c>
      <c r="L14" s="504">
        <v>2805</v>
      </c>
      <c r="M14" s="505">
        <v>14366</v>
      </c>
      <c r="N14" s="506"/>
    </row>
    <row r="15" spans="1:14" ht="12.75" customHeight="1">
      <c r="A15" s="1159" t="s">
        <v>52</v>
      </c>
      <c r="B15" s="1159"/>
      <c r="C15" s="2"/>
      <c r="D15" s="503">
        <f t="shared" si="0"/>
        <v>61220</v>
      </c>
      <c r="E15" s="504">
        <v>31712</v>
      </c>
      <c r="F15" s="504">
        <v>12365</v>
      </c>
      <c r="G15" s="504">
        <v>6548</v>
      </c>
      <c r="H15" s="504">
        <v>1223</v>
      </c>
      <c r="I15" s="504">
        <v>23</v>
      </c>
      <c r="J15" s="504">
        <v>41</v>
      </c>
      <c r="K15" s="504">
        <v>122</v>
      </c>
      <c r="L15" s="504">
        <v>1073</v>
      </c>
      <c r="M15" s="505">
        <v>8113</v>
      </c>
      <c r="N15" s="506"/>
    </row>
    <row r="16" spans="1:14" ht="12.75" customHeight="1">
      <c r="A16" s="1159" t="s">
        <v>51</v>
      </c>
      <c r="B16" s="1159"/>
      <c r="C16" s="28"/>
      <c r="D16" s="503">
        <f t="shared" si="0"/>
        <v>95547</v>
      </c>
      <c r="E16" s="504">
        <v>49912</v>
      </c>
      <c r="F16" s="504">
        <v>14700</v>
      </c>
      <c r="G16" s="504">
        <v>13172</v>
      </c>
      <c r="H16" s="504">
        <v>2436</v>
      </c>
      <c r="I16" s="504">
        <v>29</v>
      </c>
      <c r="J16" s="504">
        <v>292</v>
      </c>
      <c r="K16" s="504">
        <v>225</v>
      </c>
      <c r="L16" s="504">
        <v>1755</v>
      </c>
      <c r="M16" s="505">
        <v>13026</v>
      </c>
      <c r="N16" s="506"/>
    </row>
    <row r="17" spans="1:14" ht="9" customHeight="1">
      <c r="A17" s="338"/>
      <c r="B17" s="338"/>
      <c r="C17" s="2"/>
      <c r="D17" s="503"/>
      <c r="E17" s="503"/>
      <c r="F17" s="503"/>
      <c r="G17" s="503"/>
      <c r="H17" s="503"/>
      <c r="I17" s="503"/>
      <c r="J17" s="503"/>
      <c r="K17" s="507"/>
      <c r="L17" s="503"/>
      <c r="M17" s="508"/>
      <c r="N17" s="506"/>
    </row>
    <row r="18" spans="1:14" ht="12.75" customHeight="1">
      <c r="A18" s="1160" t="s">
        <v>303</v>
      </c>
      <c r="B18" s="1160"/>
      <c r="C18" s="2"/>
      <c r="D18" s="509">
        <f>IF(SUM(D10:D16)=SUM(D21:D22),SUM(D10:D16),"Fehler")</f>
        <v>635164</v>
      </c>
      <c r="E18" s="509">
        <f>IF(SUM(E10:E16)=SUM(E21:E22),SUM(E10:E16),"Fehler")</f>
        <v>307469</v>
      </c>
      <c r="F18" s="509">
        <f aca="true" t="shared" si="1" ref="F18:M18">IF(SUM(F10:F16)=SUM(F21:F22),SUM(F10:F16),"Fehler")</f>
        <v>121090</v>
      </c>
      <c r="G18" s="509">
        <f t="shared" si="1"/>
        <v>75609</v>
      </c>
      <c r="H18" s="509">
        <f t="shared" si="1"/>
        <v>19023</v>
      </c>
      <c r="I18" s="509">
        <f t="shared" si="1"/>
        <v>388</v>
      </c>
      <c r="J18" s="509">
        <f t="shared" si="1"/>
        <v>816</v>
      </c>
      <c r="K18" s="509">
        <f t="shared" si="1"/>
        <v>1513</v>
      </c>
      <c r="L18" s="509">
        <f t="shared" si="1"/>
        <v>14465</v>
      </c>
      <c r="M18" s="510">
        <f t="shared" si="1"/>
        <v>94791</v>
      </c>
      <c r="N18" s="511"/>
    </row>
    <row r="19" spans="1:14" ht="9" customHeight="1">
      <c r="A19" s="398"/>
      <c r="B19" s="398"/>
      <c r="C19" s="2"/>
      <c r="D19" s="509"/>
      <c r="E19" s="509"/>
      <c r="F19" s="509"/>
      <c r="G19" s="509"/>
      <c r="H19" s="509"/>
      <c r="I19" s="509"/>
      <c r="J19" s="509"/>
      <c r="K19" s="512"/>
      <c r="L19" s="503"/>
      <c r="M19" s="508"/>
      <c r="N19" s="506"/>
    </row>
    <row r="20" spans="1:14" ht="12.75" customHeight="1">
      <c r="A20" s="167" t="s">
        <v>142</v>
      </c>
      <c r="B20" s="2"/>
      <c r="C20" s="2"/>
      <c r="D20" s="509"/>
      <c r="E20" s="509"/>
      <c r="F20" s="509"/>
      <c r="G20" s="509"/>
      <c r="H20" s="509"/>
      <c r="I20" s="509"/>
      <c r="J20" s="509"/>
      <c r="K20" s="512"/>
      <c r="L20" s="503"/>
      <c r="M20" s="508"/>
      <c r="N20" s="506"/>
    </row>
    <row r="21" spans="1:14" ht="12.75" customHeight="1">
      <c r="A21" s="513"/>
      <c r="B21" s="296" t="s">
        <v>513</v>
      </c>
      <c r="C21" s="2"/>
      <c r="D21" s="503">
        <f>SUM(E21:M21)</f>
        <v>432189</v>
      </c>
      <c r="E21" s="514">
        <v>213055</v>
      </c>
      <c r="F21" s="514">
        <v>84548</v>
      </c>
      <c r="G21" s="514">
        <v>41247</v>
      </c>
      <c r="H21" s="514">
        <v>11659</v>
      </c>
      <c r="I21" s="514">
        <v>287</v>
      </c>
      <c r="J21" s="514">
        <v>568</v>
      </c>
      <c r="K21" s="514">
        <v>870</v>
      </c>
      <c r="L21" s="504">
        <v>8355</v>
      </c>
      <c r="M21" s="505">
        <v>71600</v>
      </c>
      <c r="N21" s="506"/>
    </row>
    <row r="22" spans="1:14" ht="12.75" customHeight="1">
      <c r="A22" s="513"/>
      <c r="B22" s="293" t="s">
        <v>514</v>
      </c>
      <c r="C22" s="2"/>
      <c r="D22" s="503">
        <f>SUM(E22:M22)</f>
        <v>202975</v>
      </c>
      <c r="E22" s="514">
        <v>94414</v>
      </c>
      <c r="F22" s="514">
        <v>36542</v>
      </c>
      <c r="G22" s="514">
        <v>34362</v>
      </c>
      <c r="H22" s="514">
        <v>7364</v>
      </c>
      <c r="I22" s="514">
        <v>101</v>
      </c>
      <c r="J22" s="514">
        <v>248</v>
      </c>
      <c r="K22" s="514">
        <v>643</v>
      </c>
      <c r="L22" s="504">
        <v>6110</v>
      </c>
      <c r="M22" s="505">
        <v>23191</v>
      </c>
      <c r="N22" s="506"/>
    </row>
    <row r="23" spans="1:14" ht="9" customHeight="1">
      <c r="A23" s="15"/>
      <c r="B23" s="15"/>
      <c r="C23" s="2"/>
      <c r="D23" s="509"/>
      <c r="E23" s="503"/>
      <c r="F23" s="503"/>
      <c r="G23" s="503"/>
      <c r="H23" s="503"/>
      <c r="I23" s="503"/>
      <c r="J23" s="503"/>
      <c r="K23" s="507"/>
      <c r="L23" s="503"/>
      <c r="M23" s="508"/>
      <c r="N23" s="506"/>
    </row>
    <row r="24" spans="1:23" ht="12.75" customHeight="1">
      <c r="A24" s="290" t="s">
        <v>142</v>
      </c>
      <c r="B24" s="333"/>
      <c r="C24" s="2"/>
      <c r="D24" s="515"/>
      <c r="E24" s="503"/>
      <c r="F24" s="503"/>
      <c r="G24" s="503"/>
      <c r="H24" s="503"/>
      <c r="I24" s="503"/>
      <c r="J24" s="503"/>
      <c r="K24" s="507"/>
      <c r="L24" s="503"/>
      <c r="M24" s="508"/>
      <c r="N24" s="506"/>
      <c r="P24" s="1280" t="s">
        <v>515</v>
      </c>
      <c r="Q24" s="1280"/>
      <c r="R24" s="1280"/>
      <c r="S24" s="1280"/>
      <c r="T24" s="1280"/>
      <c r="U24" s="1280"/>
      <c r="V24" s="1280"/>
      <c r="W24" s="1280"/>
    </row>
    <row r="25" spans="1:22" ht="12.75" customHeight="1">
      <c r="A25" s="513"/>
      <c r="B25" s="296" t="s">
        <v>516</v>
      </c>
      <c r="C25" s="2"/>
      <c r="D25" s="503">
        <f>SUM(E25:M25)</f>
        <v>605131</v>
      </c>
      <c r="E25" s="504">
        <v>295620</v>
      </c>
      <c r="F25" s="504">
        <v>114870</v>
      </c>
      <c r="G25" s="504">
        <v>75211</v>
      </c>
      <c r="H25" s="504">
        <v>17305</v>
      </c>
      <c r="I25" s="504">
        <v>246</v>
      </c>
      <c r="J25" s="504">
        <v>769</v>
      </c>
      <c r="K25" s="514">
        <v>1478</v>
      </c>
      <c r="L25" s="504">
        <v>11116</v>
      </c>
      <c r="M25" s="505">
        <v>88516</v>
      </c>
      <c r="N25" s="506"/>
      <c r="P25" s="1281" t="s">
        <v>517</v>
      </c>
      <c r="Q25" s="1281"/>
      <c r="R25" s="1281"/>
      <c r="S25" s="1281"/>
      <c r="T25" s="1281"/>
      <c r="U25" s="1281"/>
      <c r="V25" s="1281"/>
    </row>
    <row r="26" spans="1:23" ht="12.75" customHeight="1">
      <c r="A26" s="513"/>
      <c r="B26" s="296" t="s">
        <v>518</v>
      </c>
      <c r="C26" s="2"/>
      <c r="D26" s="503">
        <f>SUM(E26:M26)</f>
        <v>30033</v>
      </c>
      <c r="E26" s="504">
        <v>11849</v>
      </c>
      <c r="F26" s="504">
        <v>6220</v>
      </c>
      <c r="G26" s="504">
        <v>398</v>
      </c>
      <c r="H26" s="504">
        <v>1718</v>
      </c>
      <c r="I26" s="504">
        <v>142</v>
      </c>
      <c r="J26" s="504">
        <v>47</v>
      </c>
      <c r="K26" s="514">
        <v>35</v>
      </c>
      <c r="L26" s="504">
        <v>3349</v>
      </c>
      <c r="M26" s="505">
        <v>6275</v>
      </c>
      <c r="N26" s="506"/>
      <c r="O26" s="516"/>
      <c r="P26" s="1278">
        <f>IF(SUM(D10:D16)=SUM(D25:D26),SUM(D10:D16),"Fehler")</f>
        <v>635164</v>
      </c>
      <c r="Q26" s="1278"/>
      <c r="R26" s="1278"/>
      <c r="S26" s="1278"/>
      <c r="T26" s="1278"/>
      <c r="U26" s="1278"/>
      <c r="V26" s="1278"/>
      <c r="W26" s="1278"/>
    </row>
    <row r="27" spans="1:14" ht="9" customHeight="1">
      <c r="A27" s="2"/>
      <c r="B27" s="2"/>
      <c r="C27" s="2"/>
      <c r="D27" s="503"/>
      <c r="E27" s="503"/>
      <c r="F27" s="503"/>
      <c r="G27" s="503"/>
      <c r="H27" s="503"/>
      <c r="I27" s="503"/>
      <c r="J27" s="503"/>
      <c r="K27" s="503"/>
      <c r="L27" s="503"/>
      <c r="M27" s="421"/>
      <c r="N27" s="506"/>
    </row>
    <row r="28" spans="1:14" ht="12.75" customHeight="1">
      <c r="A28" s="1302" t="s">
        <v>316</v>
      </c>
      <c r="B28" s="1303"/>
      <c r="C28" s="2"/>
      <c r="D28" s="503">
        <v>626482</v>
      </c>
      <c r="E28" s="503">
        <v>313002</v>
      </c>
      <c r="F28" s="503">
        <v>123348</v>
      </c>
      <c r="G28" s="503">
        <v>66315</v>
      </c>
      <c r="H28" s="503">
        <v>16857</v>
      </c>
      <c r="I28" s="507">
        <v>399</v>
      </c>
      <c r="J28" s="507">
        <v>814</v>
      </c>
      <c r="K28" s="517">
        <v>1559</v>
      </c>
      <c r="L28" s="518">
        <v>13539</v>
      </c>
      <c r="M28" s="505">
        <v>90649</v>
      </c>
      <c r="N28" s="519"/>
    </row>
    <row r="29" spans="1:24" ht="6" customHeight="1">
      <c r="A29" s="74"/>
      <c r="B29" s="2"/>
      <c r="C29" s="3"/>
      <c r="D29" s="3"/>
      <c r="E29" s="3"/>
      <c r="F29" s="3"/>
      <c r="G29" s="3"/>
      <c r="H29" s="3"/>
      <c r="I29" s="3"/>
      <c r="J29" s="3"/>
      <c r="K29" s="3"/>
      <c r="L29" s="3"/>
      <c r="M29" s="3"/>
      <c r="N29" s="2"/>
      <c r="P29" s="75"/>
      <c r="Q29" s="75"/>
      <c r="R29" s="75"/>
      <c r="S29" s="75"/>
      <c r="T29" s="75"/>
      <c r="U29" s="75"/>
      <c r="V29" s="75"/>
      <c r="W29" s="75"/>
      <c r="X29" s="75"/>
    </row>
    <row r="30" spans="1:14" ht="12.75" customHeight="1">
      <c r="A30" s="1018"/>
      <c r="B30" s="1018"/>
      <c r="C30" s="1018"/>
      <c r="D30" s="1018"/>
      <c r="E30" s="1018"/>
      <c r="F30" s="1018"/>
      <c r="G30" s="1018"/>
      <c r="H30" s="1018"/>
      <c r="I30" s="1018"/>
      <c r="J30" s="1018"/>
      <c r="K30" s="1018"/>
      <c r="L30" s="1018"/>
      <c r="M30" s="1018"/>
      <c r="N30" s="76"/>
    </row>
    <row r="31" spans="1:14" ht="12.75" customHeight="1">
      <c r="A31" s="1018"/>
      <c r="B31" s="1018"/>
      <c r="C31" s="1018"/>
      <c r="D31" s="1018"/>
      <c r="E31" s="1018"/>
      <c r="F31" s="1018"/>
      <c r="G31" s="1018"/>
      <c r="H31" s="1018"/>
      <c r="I31" s="1018"/>
      <c r="J31" s="1018"/>
      <c r="K31" s="1018"/>
      <c r="L31" s="1018"/>
      <c r="M31" s="1018"/>
      <c r="N31" s="76"/>
    </row>
    <row r="32" spans="1:14" ht="12.75" customHeight="1">
      <c r="A32" s="1018"/>
      <c r="B32" s="1018"/>
      <c r="C32" s="1018"/>
      <c r="D32" s="1018"/>
      <c r="E32" s="1018"/>
      <c r="F32" s="1018"/>
      <c r="G32" s="1018"/>
      <c r="H32" s="1018"/>
      <c r="I32" s="1018"/>
      <c r="J32" s="1018"/>
      <c r="K32" s="1018"/>
      <c r="L32" s="1018"/>
      <c r="M32" s="1018"/>
      <c r="N32" s="76"/>
    </row>
    <row r="33" spans="1:14" ht="11.25">
      <c r="A33" s="1018"/>
      <c r="B33" s="1018"/>
      <c r="C33" s="1018"/>
      <c r="D33" s="1018"/>
      <c r="E33" s="1018"/>
      <c r="F33" s="1018"/>
      <c r="G33" s="1018"/>
      <c r="H33" s="1018"/>
      <c r="I33" s="1018"/>
      <c r="J33" s="1018"/>
      <c r="K33" s="1018"/>
      <c r="L33" s="1018"/>
      <c r="M33" s="1018"/>
      <c r="N33" s="76"/>
    </row>
    <row r="34" spans="16:31" ht="15" customHeight="1">
      <c r="P34" s="1020" t="s">
        <v>519</v>
      </c>
      <c r="Q34" s="1132"/>
      <c r="R34" s="1132"/>
      <c r="S34" s="1132"/>
      <c r="T34" s="1132"/>
      <c r="U34" s="1132"/>
      <c r="V34" s="1132"/>
      <c r="W34" s="1132"/>
      <c r="X34" s="1132"/>
      <c r="Y34" s="1132"/>
      <c r="Z34" s="1132"/>
      <c r="AA34" s="1132"/>
      <c r="AB34" s="1132"/>
      <c r="AC34" s="1132"/>
      <c r="AD34" s="1132"/>
      <c r="AE34" s="1132"/>
    </row>
    <row r="35" spans="16:31" ht="15" customHeight="1">
      <c r="P35" s="1132" t="s">
        <v>520</v>
      </c>
      <c r="Q35" s="1132"/>
      <c r="R35" s="1132"/>
      <c r="S35" s="1132"/>
      <c r="T35" s="1132"/>
      <c r="U35" s="1132"/>
      <c r="V35" s="1132"/>
      <c r="W35" s="1132"/>
      <c r="X35" s="1132"/>
      <c r="Y35" s="1132"/>
      <c r="Z35" s="1132"/>
      <c r="AA35" s="1132"/>
      <c r="AB35" s="1132"/>
      <c r="AC35" s="1132"/>
      <c r="AD35" s="1132"/>
      <c r="AE35" s="1132"/>
    </row>
    <row r="36" spans="16:31" ht="9" customHeight="1">
      <c r="P36" s="2"/>
      <c r="Q36" s="2"/>
      <c r="R36" s="2"/>
      <c r="S36" s="2"/>
      <c r="T36" s="2"/>
      <c r="U36" s="2"/>
      <c r="V36" s="2"/>
      <c r="W36" s="2"/>
      <c r="X36" s="2"/>
      <c r="Y36" s="2"/>
      <c r="Z36" s="8"/>
      <c r="AA36" s="8"/>
      <c r="AB36" s="8"/>
      <c r="AC36" s="8"/>
      <c r="AD36" s="3"/>
      <c r="AE36" s="3"/>
    </row>
    <row r="37" spans="15:31" s="500" customFormat="1" ht="12" customHeight="1">
      <c r="O37" s="499"/>
      <c r="P37" s="1282" t="s">
        <v>502</v>
      </c>
      <c r="Q37" s="1282"/>
      <c r="R37" s="1285"/>
      <c r="S37" s="1274" t="s">
        <v>503</v>
      </c>
      <c r="T37" s="1288" t="s">
        <v>521</v>
      </c>
      <c r="U37" s="1289"/>
      <c r="V37" s="1289"/>
      <c r="W37" s="1289"/>
      <c r="X37" s="1289"/>
      <c r="Y37" s="1289"/>
      <c r="Z37" s="1289"/>
      <c r="AA37" s="1289"/>
      <c r="AB37" s="1289"/>
      <c r="AC37" s="1289"/>
      <c r="AD37" s="1289"/>
      <c r="AE37" s="1289"/>
    </row>
    <row r="38" spans="15:31" s="500" customFormat="1" ht="12" customHeight="1">
      <c r="O38" s="499"/>
      <c r="P38" s="1283"/>
      <c r="Q38" s="1283"/>
      <c r="R38" s="1286"/>
      <c r="S38" s="1275"/>
      <c r="T38" s="1288" t="s">
        <v>522</v>
      </c>
      <c r="U38" s="1289"/>
      <c r="V38" s="1289"/>
      <c r="W38" s="1289"/>
      <c r="X38" s="1289"/>
      <c r="Y38" s="1289"/>
      <c r="Z38" s="1288" t="s">
        <v>523</v>
      </c>
      <c r="AA38" s="1289"/>
      <c r="AB38" s="1289"/>
      <c r="AC38" s="1290" t="s">
        <v>524</v>
      </c>
      <c r="AD38" s="1296" t="s">
        <v>525</v>
      </c>
      <c r="AE38" s="1297"/>
    </row>
    <row r="39" spans="15:31" s="500" customFormat="1" ht="12" customHeight="1">
      <c r="O39" s="499"/>
      <c r="P39" s="1283"/>
      <c r="Q39" s="1283"/>
      <c r="R39" s="1286"/>
      <c r="S39" s="1276"/>
      <c r="T39" s="1274" t="s">
        <v>526</v>
      </c>
      <c r="U39" s="1274" t="s">
        <v>527</v>
      </c>
      <c r="V39" s="1274" t="s">
        <v>528</v>
      </c>
      <c r="W39" s="1274" t="s">
        <v>529</v>
      </c>
      <c r="X39" s="1274" t="s">
        <v>530</v>
      </c>
      <c r="Y39" s="1304" t="s">
        <v>531</v>
      </c>
      <c r="Z39" s="1275" t="s">
        <v>532</v>
      </c>
      <c r="AA39" s="1275" t="s">
        <v>533</v>
      </c>
      <c r="AB39" s="1294" t="s">
        <v>534</v>
      </c>
      <c r="AC39" s="1291"/>
      <c r="AD39" s="1298"/>
      <c r="AE39" s="1299"/>
    </row>
    <row r="40" spans="15:31" s="500" customFormat="1" ht="12" customHeight="1">
      <c r="O40" s="499"/>
      <c r="P40" s="1283"/>
      <c r="Q40" s="1283"/>
      <c r="R40" s="1286"/>
      <c r="S40" s="1276"/>
      <c r="T40" s="1275"/>
      <c r="U40" s="1275"/>
      <c r="V40" s="1275"/>
      <c r="W40" s="1275"/>
      <c r="X40" s="1275"/>
      <c r="Y40" s="1294"/>
      <c r="Z40" s="1275"/>
      <c r="AA40" s="1275"/>
      <c r="AB40" s="1294"/>
      <c r="AC40" s="1291"/>
      <c r="AD40" s="1298"/>
      <c r="AE40" s="1299"/>
    </row>
    <row r="41" spans="15:31" s="500" customFormat="1" ht="12" customHeight="1">
      <c r="O41" s="499"/>
      <c r="P41" s="1283"/>
      <c r="Q41" s="1283"/>
      <c r="R41" s="1286"/>
      <c r="S41" s="1276"/>
      <c r="T41" s="1275"/>
      <c r="U41" s="1276"/>
      <c r="V41" s="1276"/>
      <c r="W41" s="1276"/>
      <c r="X41" s="1276"/>
      <c r="Y41" s="1294"/>
      <c r="Z41" s="1275"/>
      <c r="AA41" s="1275"/>
      <c r="AB41" s="1294"/>
      <c r="AC41" s="1291"/>
      <c r="AD41" s="1298"/>
      <c r="AE41" s="1299"/>
    </row>
    <row r="42" spans="15:31" s="500" customFormat="1" ht="24" customHeight="1">
      <c r="O42" s="499"/>
      <c r="P42" s="1284"/>
      <c r="Q42" s="1284"/>
      <c r="R42" s="1287"/>
      <c r="S42" s="1277"/>
      <c r="T42" s="1293"/>
      <c r="U42" s="1277"/>
      <c r="V42" s="1277"/>
      <c r="W42" s="1277"/>
      <c r="X42" s="1277"/>
      <c r="Y42" s="1295"/>
      <c r="Z42" s="1293"/>
      <c r="AA42" s="1293"/>
      <c r="AB42" s="1295"/>
      <c r="AC42" s="1292"/>
      <c r="AD42" s="1300"/>
      <c r="AE42" s="1301"/>
    </row>
    <row r="43" spans="16:31" ht="9" customHeight="1">
      <c r="P43" s="10"/>
      <c r="Q43" s="10"/>
      <c r="R43" s="10"/>
      <c r="S43" s="154"/>
      <c r="T43" s="154"/>
      <c r="U43" s="154"/>
      <c r="V43" s="154"/>
      <c r="W43" s="154"/>
      <c r="X43" s="16"/>
      <c r="Y43" s="520"/>
      <c r="Z43" s="502"/>
      <c r="AA43" s="502"/>
      <c r="AB43" s="521"/>
      <c r="AC43" s="65"/>
      <c r="AD43" s="16"/>
      <c r="AE43" s="3"/>
    </row>
    <row r="44" spans="16:31" ht="12.75" customHeight="1">
      <c r="P44" s="1159" t="s">
        <v>57</v>
      </c>
      <c r="Q44" s="1159"/>
      <c r="R44" s="2"/>
      <c r="S44" s="503">
        <f>SUM(T44:AD44)</f>
        <v>227024</v>
      </c>
      <c r="T44" s="522">
        <v>116368</v>
      </c>
      <c r="U44" s="522">
        <v>36827</v>
      </c>
      <c r="V44" s="522">
        <v>193</v>
      </c>
      <c r="W44" s="522">
        <v>1006</v>
      </c>
      <c r="X44" s="522">
        <v>0</v>
      </c>
      <c r="Y44" s="522">
        <v>635</v>
      </c>
      <c r="Z44" s="522">
        <v>3630</v>
      </c>
      <c r="AA44" s="522">
        <v>29026</v>
      </c>
      <c r="AB44" s="522">
        <v>33504</v>
      </c>
      <c r="AC44" s="522">
        <v>4956</v>
      </c>
      <c r="AD44" s="433">
        <v>879</v>
      </c>
      <c r="AE44" s="523"/>
    </row>
    <row r="45" spans="16:31" ht="12.75" customHeight="1">
      <c r="P45" s="1159" t="s">
        <v>56</v>
      </c>
      <c r="Q45" s="1159"/>
      <c r="R45" s="2"/>
      <c r="S45" s="503">
        <f aca="true" t="shared" si="2" ref="S45:S50">SUM(T45:AD45)</f>
        <v>61929</v>
      </c>
      <c r="T45" s="522">
        <v>45533</v>
      </c>
      <c r="U45" s="522">
        <v>5751</v>
      </c>
      <c r="V45" s="522">
        <v>7</v>
      </c>
      <c r="W45" s="522">
        <v>8</v>
      </c>
      <c r="X45" s="522">
        <v>0</v>
      </c>
      <c r="Y45" s="522">
        <v>2</v>
      </c>
      <c r="Z45" s="522">
        <v>602</v>
      </c>
      <c r="AA45" s="522">
        <v>4169</v>
      </c>
      <c r="AB45" s="522">
        <v>4776</v>
      </c>
      <c r="AC45" s="522">
        <v>1025</v>
      </c>
      <c r="AD45" s="433">
        <v>56</v>
      </c>
      <c r="AE45" s="523"/>
    </row>
    <row r="46" spans="16:31" ht="12.75" customHeight="1">
      <c r="P46" s="1159" t="s">
        <v>55</v>
      </c>
      <c r="Q46" s="1159"/>
      <c r="R46" s="2"/>
      <c r="S46" s="503">
        <f t="shared" si="2"/>
        <v>54149</v>
      </c>
      <c r="T46" s="522">
        <v>37270</v>
      </c>
      <c r="U46" s="522">
        <v>8364</v>
      </c>
      <c r="V46" s="522">
        <v>8</v>
      </c>
      <c r="W46" s="522">
        <v>12</v>
      </c>
      <c r="X46" s="522">
        <v>0</v>
      </c>
      <c r="Y46" s="522">
        <v>3</v>
      </c>
      <c r="Z46" s="522">
        <v>754</v>
      </c>
      <c r="AA46" s="522">
        <v>3219</v>
      </c>
      <c r="AB46" s="522">
        <v>3288</v>
      </c>
      <c r="AC46" s="522">
        <v>1082</v>
      </c>
      <c r="AD46" s="433">
        <v>149</v>
      </c>
      <c r="AE46" s="523"/>
    </row>
    <row r="47" spans="16:31" ht="12.75" customHeight="1">
      <c r="P47" s="1159" t="s">
        <v>54</v>
      </c>
      <c r="Q47" s="1159"/>
      <c r="R47" s="2"/>
      <c r="S47" s="503">
        <f t="shared" si="2"/>
        <v>48628</v>
      </c>
      <c r="T47" s="522">
        <v>18591</v>
      </c>
      <c r="U47" s="522">
        <v>22699</v>
      </c>
      <c r="V47" s="522">
        <v>8</v>
      </c>
      <c r="W47" s="522">
        <v>6</v>
      </c>
      <c r="X47" s="522">
        <v>0</v>
      </c>
      <c r="Y47" s="522">
        <v>29</v>
      </c>
      <c r="Z47" s="522">
        <v>228</v>
      </c>
      <c r="AA47" s="522">
        <v>2497</v>
      </c>
      <c r="AB47" s="522">
        <v>3862</v>
      </c>
      <c r="AC47" s="522">
        <v>587</v>
      </c>
      <c r="AD47" s="433">
        <v>121</v>
      </c>
      <c r="AE47" s="523"/>
    </row>
    <row r="48" spans="16:31" ht="12.75" customHeight="1">
      <c r="P48" s="1159" t="s">
        <v>53</v>
      </c>
      <c r="Q48" s="1159"/>
      <c r="R48" s="2"/>
      <c r="S48" s="503">
        <f t="shared" si="2"/>
        <v>86667</v>
      </c>
      <c r="T48" s="522">
        <v>22188</v>
      </c>
      <c r="U48" s="522">
        <v>39537</v>
      </c>
      <c r="V48" s="522">
        <v>15</v>
      </c>
      <c r="W48" s="522">
        <v>432</v>
      </c>
      <c r="X48" s="522">
        <v>0</v>
      </c>
      <c r="Y48" s="522">
        <v>4</v>
      </c>
      <c r="Z48" s="522">
        <v>1244</v>
      </c>
      <c r="AA48" s="522">
        <v>7676</v>
      </c>
      <c r="AB48" s="522">
        <v>13130</v>
      </c>
      <c r="AC48" s="522">
        <v>2300</v>
      </c>
      <c r="AD48" s="433">
        <v>141</v>
      </c>
      <c r="AE48" s="523"/>
    </row>
    <row r="49" spans="16:31" ht="12.75" customHeight="1">
      <c r="P49" s="1159" t="s">
        <v>52</v>
      </c>
      <c r="Q49" s="1159"/>
      <c r="R49" s="2"/>
      <c r="S49" s="503">
        <f t="shared" si="2"/>
        <v>61220</v>
      </c>
      <c r="T49" s="522">
        <v>33916</v>
      </c>
      <c r="U49" s="522">
        <v>15235</v>
      </c>
      <c r="V49" s="522">
        <v>7</v>
      </c>
      <c r="W49" s="522">
        <v>21</v>
      </c>
      <c r="X49" s="522">
        <v>0</v>
      </c>
      <c r="Y49" s="522">
        <v>2</v>
      </c>
      <c r="Z49" s="522">
        <v>597</v>
      </c>
      <c r="AA49" s="522">
        <v>4199</v>
      </c>
      <c r="AB49" s="522">
        <v>5290</v>
      </c>
      <c r="AC49" s="522">
        <v>1569</v>
      </c>
      <c r="AD49" s="433">
        <v>384</v>
      </c>
      <c r="AE49" s="523"/>
    </row>
    <row r="50" spans="16:31" ht="12.75" customHeight="1">
      <c r="P50" s="1159" t="s">
        <v>51</v>
      </c>
      <c r="Q50" s="1159"/>
      <c r="R50" s="28"/>
      <c r="S50" s="503">
        <f t="shared" si="2"/>
        <v>95547</v>
      </c>
      <c r="T50" s="522">
        <v>52648</v>
      </c>
      <c r="U50" s="522">
        <v>18040</v>
      </c>
      <c r="V50" s="522">
        <v>9</v>
      </c>
      <c r="W50" s="522">
        <v>208</v>
      </c>
      <c r="X50" s="522">
        <v>0</v>
      </c>
      <c r="Y50" s="522">
        <v>10</v>
      </c>
      <c r="Z50" s="522">
        <v>2079</v>
      </c>
      <c r="AA50" s="522">
        <v>8121</v>
      </c>
      <c r="AB50" s="522">
        <v>11157</v>
      </c>
      <c r="AC50" s="522">
        <v>3055</v>
      </c>
      <c r="AD50" s="433">
        <v>220</v>
      </c>
      <c r="AE50" s="523"/>
    </row>
    <row r="51" spans="16:31" ht="9" customHeight="1">
      <c r="P51" s="338"/>
      <c r="Q51" s="338"/>
      <c r="R51" s="2"/>
      <c r="S51" s="503"/>
      <c r="T51" s="524"/>
      <c r="U51" s="524"/>
      <c r="V51" s="524"/>
      <c r="W51" s="524"/>
      <c r="X51" s="524"/>
      <c r="Y51" s="524"/>
      <c r="Z51" s="524"/>
      <c r="AA51" s="524"/>
      <c r="AB51" s="18"/>
      <c r="AC51" s="18"/>
      <c r="AD51" s="18"/>
      <c r="AE51" s="523"/>
    </row>
    <row r="52" spans="16:31" ht="12.75" customHeight="1">
      <c r="P52" s="1160" t="s">
        <v>303</v>
      </c>
      <c r="Q52" s="1160"/>
      <c r="R52" s="2"/>
      <c r="S52" s="509">
        <f aca="true" t="shared" si="3" ref="S52:AB52">IF(SUM(S44:S50)=SUM(S55:S56),SUM(S44:S50),"Fehler")</f>
        <v>635164</v>
      </c>
      <c r="T52" s="525">
        <f t="shared" si="3"/>
        <v>326514</v>
      </c>
      <c r="U52" s="525">
        <f t="shared" si="3"/>
        <v>146453</v>
      </c>
      <c r="V52" s="525">
        <f t="shared" si="3"/>
        <v>247</v>
      </c>
      <c r="W52" s="525">
        <f t="shared" si="3"/>
        <v>1693</v>
      </c>
      <c r="X52" s="525">
        <f t="shared" si="3"/>
        <v>0</v>
      </c>
      <c r="Y52" s="525">
        <f t="shared" si="3"/>
        <v>685</v>
      </c>
      <c r="Z52" s="525">
        <f t="shared" si="3"/>
        <v>9134</v>
      </c>
      <c r="AA52" s="525">
        <f t="shared" si="3"/>
        <v>58907</v>
      </c>
      <c r="AB52" s="525">
        <f t="shared" si="3"/>
        <v>75007</v>
      </c>
      <c r="AC52" s="525">
        <f>IF(SUM(AC44:AC50)=SUM(AC55:AC56),SUM(AC44:AC50),"Fehler")</f>
        <v>14574</v>
      </c>
      <c r="AD52" s="438">
        <f>IF(SUM(AD44:AD50)=SUM(AD55:AD56),SUM(AD44:AD50),"Fehler")</f>
        <v>1950</v>
      </c>
      <c r="AE52" s="511"/>
    </row>
    <row r="53" spans="16:31" ht="9" customHeight="1">
      <c r="P53" s="398"/>
      <c r="Q53" s="398"/>
      <c r="R53" s="2"/>
      <c r="S53" s="509"/>
      <c r="T53" s="525"/>
      <c r="U53" s="525"/>
      <c r="V53" s="525"/>
      <c r="W53" s="525"/>
      <c r="X53" s="525"/>
      <c r="Y53" s="525"/>
      <c r="Z53" s="524"/>
      <c r="AA53" s="524"/>
      <c r="AB53" s="18"/>
      <c r="AC53" s="524"/>
      <c r="AD53" s="18"/>
      <c r="AE53" s="523"/>
    </row>
    <row r="54" spans="16:31" ht="12.75" customHeight="1">
      <c r="P54" s="167" t="s">
        <v>142</v>
      </c>
      <c r="Q54" s="2"/>
      <c r="R54" s="2"/>
      <c r="S54" s="509"/>
      <c r="T54" s="525"/>
      <c r="U54" s="525"/>
      <c r="V54" s="525"/>
      <c r="W54" s="525"/>
      <c r="X54" s="525"/>
      <c r="Y54" s="525"/>
      <c r="Z54" s="524"/>
      <c r="AA54" s="524"/>
      <c r="AB54" s="18"/>
      <c r="AC54" s="524"/>
      <c r="AD54" s="18"/>
      <c r="AE54" s="523"/>
    </row>
    <row r="55" spans="16:31" ht="12.75" customHeight="1">
      <c r="P55" s="513"/>
      <c r="Q55" s="296" t="s">
        <v>513</v>
      </c>
      <c r="R55" s="2"/>
      <c r="S55" s="503">
        <f>SUM(T55:AD55)</f>
        <v>432189</v>
      </c>
      <c r="T55" s="526">
        <v>228724</v>
      </c>
      <c r="U55" s="526">
        <v>105609</v>
      </c>
      <c r="V55" s="526">
        <v>221</v>
      </c>
      <c r="W55" s="526">
        <v>641</v>
      </c>
      <c r="X55" s="526">
        <v>0</v>
      </c>
      <c r="Y55" s="526">
        <v>265</v>
      </c>
      <c r="Z55" s="522">
        <v>4760</v>
      </c>
      <c r="AA55" s="522">
        <v>41937</v>
      </c>
      <c r="AB55" s="522">
        <v>38191</v>
      </c>
      <c r="AC55" s="522">
        <v>10477</v>
      </c>
      <c r="AD55" s="433">
        <v>1364</v>
      </c>
      <c r="AE55" s="523"/>
    </row>
    <row r="56" spans="16:31" ht="12.75" customHeight="1">
      <c r="P56" s="513"/>
      <c r="Q56" s="293" t="s">
        <v>514</v>
      </c>
      <c r="R56" s="2"/>
      <c r="S56" s="503">
        <f>SUM(T56:AD56)</f>
        <v>202975</v>
      </c>
      <c r="T56" s="526">
        <v>97790</v>
      </c>
      <c r="U56" s="526">
        <v>40844</v>
      </c>
      <c r="V56" s="526">
        <v>26</v>
      </c>
      <c r="W56" s="526">
        <v>1052</v>
      </c>
      <c r="X56" s="526">
        <v>0</v>
      </c>
      <c r="Y56" s="526">
        <v>420</v>
      </c>
      <c r="Z56" s="522">
        <v>4374</v>
      </c>
      <c r="AA56" s="522">
        <v>16970</v>
      </c>
      <c r="AB56" s="522">
        <v>36816</v>
      </c>
      <c r="AC56" s="522">
        <v>4097</v>
      </c>
      <c r="AD56" s="433">
        <v>586</v>
      </c>
      <c r="AE56" s="523"/>
    </row>
    <row r="57" spans="16:31" ht="9" customHeight="1">
      <c r="P57" s="15"/>
      <c r="Q57" s="15"/>
      <c r="R57" s="2"/>
      <c r="S57" s="509"/>
      <c r="T57" s="524"/>
      <c r="U57" s="524"/>
      <c r="V57" s="524"/>
      <c r="W57" s="524"/>
      <c r="X57" s="524"/>
      <c r="Y57" s="524"/>
      <c r="Z57" s="524"/>
      <c r="AA57" s="524"/>
      <c r="AB57" s="527"/>
      <c r="AC57" s="527"/>
      <c r="AD57" s="18"/>
      <c r="AE57" s="523"/>
    </row>
    <row r="58" spans="16:40" ht="12.75" customHeight="1">
      <c r="P58" s="290" t="s">
        <v>142</v>
      </c>
      <c r="Q58" s="333"/>
      <c r="R58" s="2"/>
      <c r="S58" s="528"/>
      <c r="T58" s="524"/>
      <c r="U58" s="524"/>
      <c r="V58" s="524"/>
      <c r="W58" s="524"/>
      <c r="X58" s="524"/>
      <c r="Y58" s="524"/>
      <c r="Z58" s="524"/>
      <c r="AA58" s="524"/>
      <c r="AB58" s="527"/>
      <c r="AC58" s="527"/>
      <c r="AD58" s="18"/>
      <c r="AE58" s="523"/>
      <c r="AG58" s="1280" t="s">
        <v>515</v>
      </c>
      <c r="AH58" s="1280"/>
      <c r="AI58" s="1280"/>
      <c r="AJ58" s="1280"/>
      <c r="AK58" s="1280"/>
      <c r="AL58" s="1280"/>
      <c r="AM58" s="1280"/>
      <c r="AN58" s="1280"/>
    </row>
    <row r="59" spans="16:39" ht="12.75" customHeight="1">
      <c r="P59" s="513"/>
      <c r="Q59" s="296" t="s">
        <v>516</v>
      </c>
      <c r="R59" s="2"/>
      <c r="S59" s="503">
        <f>SUM(T59:AD59)</f>
        <v>605131</v>
      </c>
      <c r="T59" s="522">
        <v>315015</v>
      </c>
      <c r="U59" s="522">
        <v>139374</v>
      </c>
      <c r="V59" s="522">
        <v>53</v>
      </c>
      <c r="W59" s="522">
        <v>301</v>
      </c>
      <c r="X59" s="522">
        <v>0</v>
      </c>
      <c r="Y59" s="522">
        <v>30</v>
      </c>
      <c r="Z59" s="522">
        <v>8547</v>
      </c>
      <c r="AA59" s="522">
        <v>54009</v>
      </c>
      <c r="AB59" s="522">
        <v>72450</v>
      </c>
      <c r="AC59" s="522">
        <v>14574</v>
      </c>
      <c r="AD59" s="433">
        <v>778</v>
      </c>
      <c r="AE59" s="523"/>
      <c r="AG59" s="1281" t="s">
        <v>517</v>
      </c>
      <c r="AH59" s="1281"/>
      <c r="AI59" s="1281"/>
      <c r="AJ59" s="1281"/>
      <c r="AK59" s="1281"/>
      <c r="AL59" s="1281"/>
      <c r="AM59" s="1281"/>
    </row>
    <row r="60" spans="16:40" ht="12.75" customHeight="1">
      <c r="P60" s="513"/>
      <c r="Q60" s="296" t="s">
        <v>518</v>
      </c>
      <c r="R60" s="2"/>
      <c r="S60" s="503">
        <f>SUM(T60:AD60)</f>
        <v>30033</v>
      </c>
      <c r="T60" s="522">
        <v>11499</v>
      </c>
      <c r="U60" s="522">
        <v>7079</v>
      </c>
      <c r="V60" s="522">
        <v>194</v>
      </c>
      <c r="W60" s="522">
        <v>1392</v>
      </c>
      <c r="X60" s="522">
        <v>0</v>
      </c>
      <c r="Y60" s="522">
        <v>655</v>
      </c>
      <c r="Z60" s="522">
        <v>587</v>
      </c>
      <c r="AA60" s="522">
        <v>4898</v>
      </c>
      <c r="AB60" s="522">
        <v>2557</v>
      </c>
      <c r="AC60" s="522">
        <v>0</v>
      </c>
      <c r="AD60" s="433">
        <v>1172</v>
      </c>
      <c r="AE60" s="523"/>
      <c r="AG60" s="1278">
        <f>IF(SUM(S44:S50)=SUM(S59:S60),SUM(S44:S50),"Fehler")</f>
        <v>635164</v>
      </c>
      <c r="AH60" s="1278"/>
      <c r="AI60" s="1278"/>
      <c r="AJ60" s="1278"/>
      <c r="AK60" s="1278"/>
      <c r="AL60" s="1278"/>
      <c r="AM60" s="1278"/>
      <c r="AN60" s="1278"/>
    </row>
    <row r="61" spans="16:31" ht="9" customHeight="1">
      <c r="P61" s="513"/>
      <c r="Q61" s="296"/>
      <c r="R61" s="2"/>
      <c r="S61" s="503"/>
      <c r="T61" s="524"/>
      <c r="U61" s="524"/>
      <c r="V61" s="524"/>
      <c r="W61" s="524"/>
      <c r="X61" s="524"/>
      <c r="Y61" s="524"/>
      <c r="Z61" s="524"/>
      <c r="AA61" s="524"/>
      <c r="AB61" s="18"/>
      <c r="AC61" s="18"/>
      <c r="AD61" s="18"/>
      <c r="AE61" s="523"/>
    </row>
    <row r="62" spans="16:31" ht="12.75" customHeight="1">
      <c r="P62" s="513"/>
      <c r="Q62" s="351" t="s">
        <v>316</v>
      </c>
      <c r="R62" s="1"/>
      <c r="S62" s="503">
        <v>626482</v>
      </c>
      <c r="T62" s="524">
        <v>330181</v>
      </c>
      <c r="U62" s="524">
        <v>147908</v>
      </c>
      <c r="V62" s="524">
        <v>188</v>
      </c>
      <c r="W62" s="524">
        <v>1712</v>
      </c>
      <c r="X62" s="524">
        <v>13</v>
      </c>
      <c r="Y62" s="524">
        <v>51</v>
      </c>
      <c r="Z62" s="524">
        <v>9818</v>
      </c>
      <c r="AA62" s="524">
        <v>55809</v>
      </c>
      <c r="AB62" s="524">
        <v>66877</v>
      </c>
      <c r="AC62" s="524">
        <v>11495</v>
      </c>
      <c r="AD62" s="18">
        <v>2430</v>
      </c>
      <c r="AE62" s="523"/>
    </row>
    <row r="63" spans="2:31" ht="6" customHeight="1">
      <c r="B63" s="2"/>
      <c r="C63" s="2"/>
      <c r="D63" s="2"/>
      <c r="E63" s="2"/>
      <c r="F63" s="2"/>
      <c r="G63" s="2"/>
      <c r="H63" s="2"/>
      <c r="I63" s="529"/>
      <c r="J63" s="2"/>
      <c r="K63" s="2"/>
      <c r="L63" s="2"/>
      <c r="M63" s="2"/>
      <c r="N63" s="2"/>
      <c r="O63" s="29"/>
      <c r="P63" s="74"/>
      <c r="Q63" s="2"/>
      <c r="R63" s="2"/>
      <c r="S63" s="2"/>
      <c r="T63" s="2"/>
      <c r="U63" s="2"/>
      <c r="V63" s="2"/>
      <c r="W63" s="2"/>
      <c r="X63" s="2"/>
      <c r="Y63" s="2"/>
      <c r="Z63" s="2"/>
      <c r="AA63" s="2"/>
      <c r="AB63" s="2"/>
      <c r="AC63" s="2"/>
      <c r="AD63" s="2"/>
      <c r="AE63" s="2"/>
    </row>
    <row r="64" spans="16:31" ht="12.75" customHeight="1">
      <c r="P64" s="1018"/>
      <c r="Q64" s="1279"/>
      <c r="R64" s="1279"/>
      <c r="S64" s="1279"/>
      <c r="T64" s="1279"/>
      <c r="U64" s="1279"/>
      <c r="V64" s="1279"/>
      <c r="W64" s="1279"/>
      <c r="X64" s="1279"/>
      <c r="Y64" s="1279"/>
      <c r="Z64" s="1279"/>
      <c r="AA64" s="1279"/>
      <c r="AB64" s="1279"/>
      <c r="AC64" s="1279"/>
      <c r="AD64" s="1279"/>
      <c r="AE64" s="530"/>
    </row>
    <row r="65" spans="16:31" ht="9.75">
      <c r="P65" s="1279"/>
      <c r="Q65" s="1279"/>
      <c r="R65" s="1279"/>
      <c r="S65" s="1279"/>
      <c r="T65" s="1279"/>
      <c r="U65" s="1279"/>
      <c r="V65" s="1279"/>
      <c r="W65" s="1279"/>
      <c r="X65" s="1279"/>
      <c r="Y65" s="1279"/>
      <c r="Z65" s="1279"/>
      <c r="AA65" s="1279"/>
      <c r="AB65" s="1279"/>
      <c r="AC65" s="1279"/>
      <c r="AD65" s="1279"/>
      <c r="AE65" s="530"/>
    </row>
    <row r="66" spans="16:31" ht="9.75">
      <c r="P66" s="1279"/>
      <c r="Q66" s="1279"/>
      <c r="R66" s="1279"/>
      <c r="S66" s="1279"/>
      <c r="T66" s="1279"/>
      <c r="U66" s="1279"/>
      <c r="V66" s="1279"/>
      <c r="W66" s="1279"/>
      <c r="X66" s="1279"/>
      <c r="Y66" s="1279"/>
      <c r="Z66" s="1279"/>
      <c r="AA66" s="1279"/>
      <c r="AB66" s="1279"/>
      <c r="AC66" s="1279"/>
      <c r="AD66" s="1279"/>
      <c r="AE66" s="2"/>
    </row>
    <row r="67" spans="16:31" ht="9.75">
      <c r="P67" s="1279"/>
      <c r="Q67" s="1279"/>
      <c r="R67" s="1279"/>
      <c r="S67" s="1279"/>
      <c r="T67" s="1279"/>
      <c r="U67" s="1279"/>
      <c r="V67" s="1279"/>
      <c r="W67" s="1279"/>
      <c r="X67" s="1279"/>
      <c r="Y67" s="1279"/>
      <c r="Z67" s="1279"/>
      <c r="AA67" s="1279"/>
      <c r="AB67" s="1279"/>
      <c r="AC67" s="1279"/>
      <c r="AD67" s="1279"/>
      <c r="AE67" s="2"/>
    </row>
    <row r="68" spans="16:31" ht="9.75">
      <c r="P68" s="1279"/>
      <c r="Q68" s="1279"/>
      <c r="R68" s="1279"/>
      <c r="S68" s="1279"/>
      <c r="T68" s="1279"/>
      <c r="U68" s="1279"/>
      <c r="V68" s="1279"/>
      <c r="W68" s="1279"/>
      <c r="X68" s="1279"/>
      <c r="Y68" s="1279"/>
      <c r="Z68" s="1279"/>
      <c r="AA68" s="1279"/>
      <c r="AB68" s="1279"/>
      <c r="AC68" s="1279"/>
      <c r="AD68" s="1279"/>
      <c r="AE68" s="2"/>
    </row>
  </sheetData>
  <sheetProtection/>
  <mergeCells count="58">
    <mergeCell ref="A3:N3"/>
    <mergeCell ref="A5:B8"/>
    <mergeCell ref="C5:C8"/>
    <mergeCell ref="D5:D8"/>
    <mergeCell ref="E5:N5"/>
    <mergeCell ref="E6:E8"/>
    <mergeCell ref="F6:F8"/>
    <mergeCell ref="G6:G8"/>
    <mergeCell ref="H6:H8"/>
    <mergeCell ref="I6:I8"/>
    <mergeCell ref="J6:J8"/>
    <mergeCell ref="K6:K8"/>
    <mergeCell ref="L6:L8"/>
    <mergeCell ref="M6:N8"/>
    <mergeCell ref="A10:B10"/>
    <mergeCell ref="A11:B11"/>
    <mergeCell ref="A12:B12"/>
    <mergeCell ref="A13:B13"/>
    <mergeCell ref="A14:B14"/>
    <mergeCell ref="A15:B15"/>
    <mergeCell ref="A16:B16"/>
    <mergeCell ref="A18:B18"/>
    <mergeCell ref="AD38:AE42"/>
    <mergeCell ref="T39:T42"/>
    <mergeCell ref="P24:W24"/>
    <mergeCell ref="P25:V25"/>
    <mergeCell ref="P26:W26"/>
    <mergeCell ref="A28:B28"/>
    <mergeCell ref="A30:M33"/>
    <mergeCell ref="P34:AE34"/>
    <mergeCell ref="Y39:Y42"/>
    <mergeCell ref="Z39:Z42"/>
    <mergeCell ref="P35:AE35"/>
    <mergeCell ref="P37:Q42"/>
    <mergeCell ref="R37:R42"/>
    <mergeCell ref="S37:S42"/>
    <mergeCell ref="T37:AE37"/>
    <mergeCell ref="T38:Y38"/>
    <mergeCell ref="Z38:AB38"/>
    <mergeCell ref="AC38:AC42"/>
    <mergeCell ref="AA39:AA42"/>
    <mergeCell ref="AB39:AB42"/>
    <mergeCell ref="P44:Q44"/>
    <mergeCell ref="P45:Q45"/>
    <mergeCell ref="P46:Q46"/>
    <mergeCell ref="P47:Q47"/>
    <mergeCell ref="U39:U42"/>
    <mergeCell ref="V39:V42"/>
    <mergeCell ref="W39:W42"/>
    <mergeCell ref="X39:X42"/>
    <mergeCell ref="AG60:AN60"/>
    <mergeCell ref="P64:AD68"/>
    <mergeCell ref="P48:Q48"/>
    <mergeCell ref="P49:Q49"/>
    <mergeCell ref="P50:Q50"/>
    <mergeCell ref="P52:Q52"/>
    <mergeCell ref="AG58:AN58"/>
    <mergeCell ref="AG59:AM59"/>
  </mergeCells>
  <printOptions/>
  <pageMargins left="0.5511811023622047" right="0.4330708661417323" top="0.5905511811023623" bottom="0.7874015748031497" header="0.3937007874015748" footer="0"/>
  <pageSetup horizontalDpi="300" verticalDpi="300" orientation="portrait" paperSize="9" scale="91" r:id="rId3"/>
  <headerFooter alignWithMargins="0">
    <oddFooter>&amp;C25</oddFooter>
  </headerFooter>
  <drawing r:id="rId2"/>
  <legacyDrawing r:id="rId1"/>
</worksheet>
</file>

<file path=xl/worksheets/sheet22.xml><?xml version="1.0" encoding="utf-8"?>
<worksheet xmlns="http://schemas.openxmlformats.org/spreadsheetml/2006/main" xmlns:r="http://schemas.openxmlformats.org/officeDocument/2006/relationships">
  <dimension ref="A1:Z74"/>
  <sheetViews>
    <sheetView zoomScaleSheetLayoutView="100" zoomScalePageLayoutView="0" workbookViewId="0" topLeftCell="A1">
      <selection activeCell="M41" sqref="M41"/>
    </sheetView>
  </sheetViews>
  <sheetFormatPr defaultColWidth="11.421875" defaultRowHeight="15"/>
  <cols>
    <col min="1" max="2" width="2.00390625" style="69" customWidth="1"/>
    <col min="3" max="3" width="15.8515625" style="69" customWidth="1"/>
    <col min="4" max="4" width="0.85546875" style="69" customWidth="1"/>
    <col min="5" max="5" width="10.8515625" style="69" customWidth="1"/>
    <col min="6" max="6" width="7.7109375" style="69" customWidth="1"/>
    <col min="7" max="7" width="7.57421875" style="69" customWidth="1"/>
    <col min="8" max="10" width="7.8515625" style="69" customWidth="1"/>
    <col min="11" max="14" width="7.57421875" style="69" customWidth="1"/>
    <col min="15" max="15" width="0.5625" style="69" customWidth="1"/>
    <col min="16" max="17" width="2.28125" style="69" customWidth="1"/>
    <col min="18" max="18" width="15.28125" style="69" customWidth="1"/>
    <col min="19" max="19" width="0.85546875" style="69" customWidth="1"/>
    <col min="20" max="20" width="14.140625" style="69" customWidth="1"/>
    <col min="21" max="25" width="13.00390625" style="69" customWidth="1"/>
    <col min="26" max="26" width="0.5625" style="69" customWidth="1"/>
    <col min="27" max="16384" width="11.421875" style="69" customWidth="1"/>
  </cols>
  <sheetData>
    <row r="1" spans="1:15" ht="12.75">
      <c r="A1" s="342"/>
      <c r="B1" s="386"/>
      <c r="C1" s="386"/>
      <c r="D1" s="386"/>
      <c r="E1" s="21"/>
      <c r="F1" s="21"/>
      <c r="G1" s="21"/>
      <c r="H1" s="21"/>
      <c r="I1" s="21"/>
      <c r="J1" s="21"/>
      <c r="K1" s="21"/>
      <c r="L1" s="21"/>
      <c r="M1" s="21"/>
      <c r="N1" s="21"/>
      <c r="O1" s="21"/>
    </row>
    <row r="2" spans="1:15" ht="6" customHeight="1">
      <c r="A2" s="21"/>
      <c r="B2" s="21"/>
      <c r="C2" s="21"/>
      <c r="D2" s="21"/>
      <c r="E2" s="21"/>
      <c r="F2" s="21"/>
      <c r="G2" s="21"/>
      <c r="H2" s="21"/>
      <c r="I2" s="21"/>
      <c r="J2" s="21"/>
      <c r="K2" s="21"/>
      <c r="L2" s="21"/>
      <c r="M2" s="21"/>
      <c r="N2" s="21"/>
      <c r="O2" s="21"/>
    </row>
    <row r="3" spans="1:15" ht="26.25" customHeight="1">
      <c r="A3" s="1260" t="s">
        <v>535</v>
      </c>
      <c r="B3" s="1132"/>
      <c r="C3" s="1132"/>
      <c r="D3" s="1132"/>
      <c r="E3" s="1132"/>
      <c r="F3" s="1132"/>
      <c r="G3" s="1132"/>
      <c r="H3" s="1132"/>
      <c r="I3" s="1132"/>
      <c r="J3" s="1132"/>
      <c r="K3" s="1132"/>
      <c r="L3" s="1132"/>
      <c r="M3" s="1132"/>
      <c r="N3" s="1132"/>
      <c r="O3" s="531"/>
    </row>
    <row r="4" spans="1:15" ht="6" customHeight="1">
      <c r="A4" s="21"/>
      <c r="B4" s="21"/>
      <c r="C4" s="21"/>
      <c r="D4" s="21"/>
      <c r="E4" s="21"/>
      <c r="F4" s="21"/>
      <c r="G4" s="21"/>
      <c r="H4" s="21"/>
      <c r="I4" s="21"/>
      <c r="J4" s="21"/>
      <c r="K4" s="21"/>
      <c r="L4" s="21"/>
      <c r="M4" s="21"/>
      <c r="N4" s="21"/>
      <c r="O4" s="21"/>
    </row>
    <row r="5" spans="1:15" ht="14.25" customHeight="1">
      <c r="A5" s="1223" t="s">
        <v>536</v>
      </c>
      <c r="B5" s="1223"/>
      <c r="C5" s="1223"/>
      <c r="D5" s="1226"/>
      <c r="E5" s="1229" t="s">
        <v>537</v>
      </c>
      <c r="F5" s="1232" t="s">
        <v>538</v>
      </c>
      <c r="G5" s="1233"/>
      <c r="H5" s="1233"/>
      <c r="I5" s="1233"/>
      <c r="J5" s="1233"/>
      <c r="K5" s="1233"/>
      <c r="L5" s="1233"/>
      <c r="M5" s="1233"/>
      <c r="N5" s="1233"/>
      <c r="O5" s="532"/>
    </row>
    <row r="6" spans="1:15" ht="12.75" customHeight="1">
      <c r="A6" s="1224"/>
      <c r="B6" s="1224"/>
      <c r="C6" s="1224"/>
      <c r="D6" s="1227"/>
      <c r="E6" s="1234"/>
      <c r="F6" s="1229" t="s">
        <v>539</v>
      </c>
      <c r="G6" s="533">
        <v>51</v>
      </c>
      <c r="H6" s="533">
        <v>101</v>
      </c>
      <c r="I6" s="533">
        <v>201</v>
      </c>
      <c r="J6" s="533">
        <v>301</v>
      </c>
      <c r="K6" s="533">
        <v>401</v>
      </c>
      <c r="L6" s="533">
        <v>501</v>
      </c>
      <c r="M6" s="533">
        <v>601</v>
      </c>
      <c r="N6" s="1237" t="s">
        <v>311</v>
      </c>
      <c r="O6" s="534"/>
    </row>
    <row r="7" spans="1:15" ht="9.75">
      <c r="A7" s="1224"/>
      <c r="B7" s="1224"/>
      <c r="C7" s="1224"/>
      <c r="D7" s="1227"/>
      <c r="E7" s="1234"/>
      <c r="F7" s="1234"/>
      <c r="G7" s="1232" t="s">
        <v>270</v>
      </c>
      <c r="H7" s="1233"/>
      <c r="I7" s="1233"/>
      <c r="J7" s="1233"/>
      <c r="K7" s="1233"/>
      <c r="L7" s="1233"/>
      <c r="M7" s="1248"/>
      <c r="N7" s="1243"/>
      <c r="O7" s="534"/>
    </row>
    <row r="8" spans="1:15" ht="12.75" customHeight="1">
      <c r="A8" s="1225"/>
      <c r="B8" s="1225"/>
      <c r="C8" s="1225"/>
      <c r="D8" s="1228"/>
      <c r="E8" s="1235"/>
      <c r="F8" s="1235"/>
      <c r="G8" s="533">
        <v>100</v>
      </c>
      <c r="H8" s="533">
        <v>200</v>
      </c>
      <c r="I8" s="533">
        <v>300</v>
      </c>
      <c r="J8" s="533">
        <v>400</v>
      </c>
      <c r="K8" s="533">
        <v>500</v>
      </c>
      <c r="L8" s="533">
        <v>600</v>
      </c>
      <c r="M8" s="533">
        <v>700</v>
      </c>
      <c r="N8" s="1244"/>
      <c r="O8" s="534"/>
    </row>
    <row r="9" spans="1:15" ht="6" customHeight="1">
      <c r="A9" s="393"/>
      <c r="B9" s="393"/>
      <c r="C9" s="393"/>
      <c r="D9" s="393"/>
      <c r="E9" s="394"/>
      <c r="F9" s="394"/>
      <c r="G9" s="533"/>
      <c r="H9" s="533"/>
      <c r="I9" s="533"/>
      <c r="J9" s="533"/>
      <c r="K9" s="394"/>
      <c r="L9" s="394"/>
      <c r="M9" s="394"/>
      <c r="N9" s="394"/>
      <c r="O9" s="400"/>
    </row>
    <row r="10" spans="1:15" ht="9.75">
      <c r="A10" s="1163" t="s">
        <v>57</v>
      </c>
      <c r="B10" s="1163"/>
      <c r="C10" s="1163"/>
      <c r="D10" s="400"/>
      <c r="E10" s="22">
        <f>SUM(F10:N10)</f>
        <v>227024</v>
      </c>
      <c r="F10" s="395">
        <v>693</v>
      </c>
      <c r="G10" s="395">
        <v>10654</v>
      </c>
      <c r="H10" s="395">
        <v>51195</v>
      </c>
      <c r="I10" s="395">
        <v>65910</v>
      </c>
      <c r="J10" s="395">
        <v>57439</v>
      </c>
      <c r="K10" s="395">
        <v>28374</v>
      </c>
      <c r="L10" s="395">
        <v>9315</v>
      </c>
      <c r="M10" s="395">
        <v>2609</v>
      </c>
      <c r="N10" s="395">
        <v>835</v>
      </c>
      <c r="O10" s="400"/>
    </row>
    <row r="11" spans="1:15" ht="9.75">
      <c r="A11" s="20"/>
      <c r="B11" s="20"/>
      <c r="C11" s="20"/>
      <c r="D11" s="400"/>
      <c r="E11" s="22"/>
      <c r="F11" s="22"/>
      <c r="G11" s="22"/>
      <c r="H11" s="22"/>
      <c r="I11" s="22"/>
      <c r="J11" s="22"/>
      <c r="K11" s="22"/>
      <c r="L11" s="22"/>
      <c r="M11" s="22"/>
      <c r="N11" s="22"/>
      <c r="O11" s="400"/>
    </row>
    <row r="12" spans="1:15" ht="9.75">
      <c r="A12" s="1163" t="s">
        <v>56</v>
      </c>
      <c r="B12" s="1163"/>
      <c r="C12" s="1163"/>
      <c r="D12" s="21"/>
      <c r="E12" s="22">
        <f>SUM(F12:N12)</f>
        <v>61929</v>
      </c>
      <c r="F12" s="395">
        <v>816</v>
      </c>
      <c r="G12" s="395">
        <v>9189</v>
      </c>
      <c r="H12" s="395">
        <v>19795</v>
      </c>
      <c r="I12" s="395">
        <v>17602</v>
      </c>
      <c r="J12" s="395">
        <v>7795</v>
      </c>
      <c r="K12" s="395">
        <v>6732</v>
      </c>
      <c r="L12" s="395">
        <v>0</v>
      </c>
      <c r="M12" s="395">
        <v>0</v>
      </c>
      <c r="N12" s="395">
        <v>0</v>
      </c>
      <c r="O12" s="400"/>
    </row>
    <row r="13" spans="1:15" ht="9.75">
      <c r="A13" s="20"/>
      <c r="B13" s="20"/>
      <c r="C13" s="20"/>
      <c r="D13" s="21"/>
      <c r="E13" s="22"/>
      <c r="F13" s="22"/>
      <c r="G13" s="22"/>
      <c r="H13" s="22"/>
      <c r="I13" s="22"/>
      <c r="J13" s="22"/>
      <c r="K13" s="22"/>
      <c r="L13" s="22"/>
      <c r="M13" s="22"/>
      <c r="N13" s="22"/>
      <c r="O13" s="400"/>
    </row>
    <row r="14" spans="1:15" ht="9.75">
      <c r="A14" s="1163" t="s">
        <v>55</v>
      </c>
      <c r="B14" s="1163"/>
      <c r="C14" s="1163"/>
      <c r="D14" s="21"/>
      <c r="E14" s="22">
        <f>SUM(F14:N14)</f>
        <v>54149</v>
      </c>
      <c r="F14" s="395">
        <v>1115</v>
      </c>
      <c r="G14" s="395">
        <v>6901</v>
      </c>
      <c r="H14" s="395">
        <v>17801</v>
      </c>
      <c r="I14" s="395">
        <v>14918</v>
      </c>
      <c r="J14" s="395">
        <v>8180</v>
      </c>
      <c r="K14" s="395">
        <v>4094</v>
      </c>
      <c r="L14" s="395">
        <v>520</v>
      </c>
      <c r="M14" s="395">
        <v>620</v>
      </c>
      <c r="N14" s="395">
        <v>0</v>
      </c>
      <c r="O14" s="400"/>
    </row>
    <row r="15" spans="1:15" ht="9.75">
      <c r="A15" s="20"/>
      <c r="B15" s="20"/>
      <c r="C15" s="20"/>
      <c r="D15" s="21"/>
      <c r="E15" s="22"/>
      <c r="F15" s="22"/>
      <c r="G15" s="22"/>
      <c r="H15" s="22"/>
      <c r="I15" s="22"/>
      <c r="J15" s="22"/>
      <c r="K15" s="22"/>
      <c r="L15" s="22"/>
      <c r="M15" s="22"/>
      <c r="N15" s="22"/>
      <c r="O15" s="400"/>
    </row>
    <row r="16" spans="1:15" ht="9.75">
      <c r="A16" s="1163" t="s">
        <v>54</v>
      </c>
      <c r="B16" s="1163"/>
      <c r="C16" s="1163"/>
      <c r="D16" s="21"/>
      <c r="E16" s="22">
        <f>SUM(F16:N16)</f>
        <v>48628</v>
      </c>
      <c r="F16" s="395">
        <v>849</v>
      </c>
      <c r="G16" s="395">
        <v>6633</v>
      </c>
      <c r="H16" s="395">
        <v>19212</v>
      </c>
      <c r="I16" s="395">
        <v>12870</v>
      </c>
      <c r="J16" s="395">
        <v>5149</v>
      </c>
      <c r="K16" s="395">
        <v>3915</v>
      </c>
      <c r="L16" s="395">
        <v>0</v>
      </c>
      <c r="M16" s="395">
        <v>0</v>
      </c>
      <c r="N16" s="395">
        <v>0</v>
      </c>
      <c r="O16" s="400"/>
    </row>
    <row r="17" spans="1:15" ht="9.75">
      <c r="A17" s="20"/>
      <c r="B17" s="20"/>
      <c r="C17" s="20"/>
      <c r="D17" s="21"/>
      <c r="E17" s="22"/>
      <c r="F17" s="22"/>
      <c r="G17" s="22"/>
      <c r="H17" s="22"/>
      <c r="I17" s="22"/>
      <c r="J17" s="22"/>
      <c r="K17" s="22"/>
      <c r="L17" s="22"/>
      <c r="M17" s="22"/>
      <c r="N17" s="22"/>
      <c r="O17" s="400"/>
    </row>
    <row r="18" spans="1:15" ht="9.75">
      <c r="A18" s="1163" t="s">
        <v>53</v>
      </c>
      <c r="B18" s="1163"/>
      <c r="C18" s="1163"/>
      <c r="D18" s="21"/>
      <c r="E18" s="22">
        <f>SUM(F18:N18)</f>
        <v>86667</v>
      </c>
      <c r="F18" s="535">
        <v>187</v>
      </c>
      <c r="G18" s="395">
        <v>4961</v>
      </c>
      <c r="H18" s="395">
        <v>21989</v>
      </c>
      <c r="I18" s="395">
        <v>23357</v>
      </c>
      <c r="J18" s="395">
        <v>16859</v>
      </c>
      <c r="K18" s="395">
        <v>13225</v>
      </c>
      <c r="L18" s="395">
        <v>5487</v>
      </c>
      <c r="M18" s="395">
        <v>602</v>
      </c>
      <c r="N18" s="395">
        <v>0</v>
      </c>
      <c r="O18" s="400"/>
    </row>
    <row r="19" spans="1:15" ht="9.75">
      <c r="A19" s="20"/>
      <c r="B19" s="20"/>
      <c r="C19" s="20"/>
      <c r="D19" s="21"/>
      <c r="E19" s="22"/>
      <c r="F19" s="536"/>
      <c r="G19" s="22"/>
      <c r="H19" s="22"/>
      <c r="I19" s="22"/>
      <c r="J19" s="22"/>
      <c r="K19" s="22"/>
      <c r="L19" s="22"/>
      <c r="M19" s="22"/>
      <c r="N19" s="22"/>
      <c r="O19" s="400"/>
    </row>
    <row r="20" spans="1:15" ht="9.75">
      <c r="A20" s="1163" t="s">
        <v>52</v>
      </c>
      <c r="B20" s="1163"/>
      <c r="C20" s="1163"/>
      <c r="D20" s="21"/>
      <c r="E20" s="22">
        <f>SUM(F20:N20)</f>
        <v>61220</v>
      </c>
      <c r="F20" s="395">
        <v>496</v>
      </c>
      <c r="G20" s="395">
        <v>7389</v>
      </c>
      <c r="H20" s="395">
        <v>22294</v>
      </c>
      <c r="I20" s="395">
        <v>18484</v>
      </c>
      <c r="J20" s="395">
        <v>10859</v>
      </c>
      <c r="K20" s="395">
        <v>1698</v>
      </c>
      <c r="L20" s="395">
        <v>0</v>
      </c>
      <c r="M20" s="395">
        <v>0</v>
      </c>
      <c r="N20" s="395">
        <v>0</v>
      </c>
      <c r="O20" s="400"/>
    </row>
    <row r="21" spans="1:15" ht="9.75">
      <c r="A21" s="20"/>
      <c r="B21" s="20"/>
      <c r="C21" s="20"/>
      <c r="D21" s="21"/>
      <c r="E21" s="22"/>
      <c r="F21" s="22"/>
      <c r="G21" s="22"/>
      <c r="H21" s="22"/>
      <c r="I21" s="22"/>
      <c r="J21" s="22"/>
      <c r="K21" s="22"/>
      <c r="L21" s="22"/>
      <c r="M21" s="22"/>
      <c r="N21" s="22"/>
      <c r="O21" s="400"/>
    </row>
    <row r="22" spans="1:15" ht="9.75">
      <c r="A22" s="1163" t="s">
        <v>51</v>
      </c>
      <c r="B22" s="1163"/>
      <c r="C22" s="1163"/>
      <c r="D22" s="21"/>
      <c r="E22" s="22">
        <f>SUM(F22:N22)</f>
        <v>95547</v>
      </c>
      <c r="F22" s="395">
        <v>292</v>
      </c>
      <c r="G22" s="395">
        <v>8371</v>
      </c>
      <c r="H22" s="395">
        <v>25804</v>
      </c>
      <c r="I22" s="395">
        <v>24073</v>
      </c>
      <c r="J22" s="395">
        <v>25678</v>
      </c>
      <c r="K22" s="395">
        <v>7863</v>
      </c>
      <c r="L22" s="395">
        <v>1589</v>
      </c>
      <c r="M22" s="395">
        <v>1877</v>
      </c>
      <c r="N22" s="395">
        <v>0</v>
      </c>
      <c r="O22" s="400"/>
    </row>
    <row r="23" spans="1:15" ht="13.5" customHeight="1">
      <c r="A23" s="21"/>
      <c r="B23" s="21"/>
      <c r="C23" s="21"/>
      <c r="D23" s="21"/>
      <c r="E23" s="22"/>
      <c r="F23" s="22"/>
      <c r="G23" s="22"/>
      <c r="H23" s="22"/>
      <c r="I23" s="22"/>
      <c r="J23" s="22"/>
      <c r="K23" s="22"/>
      <c r="L23" s="22"/>
      <c r="M23" s="22"/>
      <c r="N23" s="22"/>
      <c r="O23" s="400"/>
    </row>
    <row r="24" spans="1:15" ht="9.75">
      <c r="A24" s="1160" t="s">
        <v>303</v>
      </c>
      <c r="B24" s="1160"/>
      <c r="C24" s="1160"/>
      <c r="D24" s="21"/>
      <c r="E24" s="396">
        <f>IF(SUM(E10:E22)=SUM(E28:E30),SUM(E10:E22),"Fehler")</f>
        <v>635164</v>
      </c>
      <c r="F24" s="396">
        <f aca="true" t="shared" si="0" ref="F24:O24">IF(SUM(F10:F22)=SUM(F28:F30),SUM(F10:F22),"Fehler")</f>
        <v>4448</v>
      </c>
      <c r="G24" s="396">
        <f t="shared" si="0"/>
        <v>54098</v>
      </c>
      <c r="H24" s="396">
        <f t="shared" si="0"/>
        <v>178090</v>
      </c>
      <c r="I24" s="396">
        <f t="shared" si="0"/>
        <v>177214</v>
      </c>
      <c r="J24" s="396">
        <f t="shared" si="0"/>
        <v>131959</v>
      </c>
      <c r="K24" s="396">
        <f t="shared" si="0"/>
        <v>65901</v>
      </c>
      <c r="L24" s="396">
        <f t="shared" si="0"/>
        <v>16911</v>
      </c>
      <c r="M24" s="396">
        <f t="shared" si="0"/>
        <v>5708</v>
      </c>
      <c r="N24" s="396">
        <f t="shared" si="0"/>
        <v>835</v>
      </c>
      <c r="O24" s="397">
        <f t="shared" si="0"/>
        <v>0</v>
      </c>
    </row>
    <row r="25" spans="1:15" ht="6" customHeight="1">
      <c r="A25" s="21"/>
      <c r="B25" s="21"/>
      <c r="C25" s="21"/>
      <c r="D25" s="21"/>
      <c r="E25" s="22"/>
      <c r="F25" s="22"/>
      <c r="G25" s="22"/>
      <c r="H25" s="22"/>
      <c r="I25" s="22"/>
      <c r="J25" s="22"/>
      <c r="K25" s="22"/>
      <c r="L25" s="22"/>
      <c r="M25" s="22"/>
      <c r="N25" s="22"/>
      <c r="O25" s="400"/>
    </row>
    <row r="26" spans="1:15" ht="9.75">
      <c r="A26" s="71" t="s">
        <v>206</v>
      </c>
      <c r="B26" s="71"/>
      <c r="C26" s="71"/>
      <c r="D26" s="21"/>
      <c r="E26" s="22"/>
      <c r="F26" s="22"/>
      <c r="G26" s="22"/>
      <c r="H26" s="22"/>
      <c r="I26" s="22"/>
      <c r="J26" s="22"/>
      <c r="K26" s="22"/>
      <c r="L26" s="22"/>
      <c r="M26" s="22"/>
      <c r="N26" s="22"/>
      <c r="O26" s="400"/>
    </row>
    <row r="27" spans="1:15" ht="9.75">
      <c r="A27" s="21"/>
      <c r="B27" s="71" t="s">
        <v>540</v>
      </c>
      <c r="C27" s="21"/>
      <c r="D27" s="21"/>
      <c r="E27" s="22"/>
      <c r="F27" s="22"/>
      <c r="G27" s="22"/>
      <c r="H27" s="22"/>
      <c r="I27" s="22"/>
      <c r="J27" s="22"/>
      <c r="K27" s="22"/>
      <c r="L27" s="22"/>
      <c r="M27" s="22"/>
      <c r="N27" s="22"/>
      <c r="O27" s="400"/>
    </row>
    <row r="28" spans="1:15" ht="9.75">
      <c r="A28" s="21"/>
      <c r="B28" s="20"/>
      <c r="C28" s="296" t="s">
        <v>213</v>
      </c>
      <c r="D28" s="21"/>
      <c r="E28" s="22">
        <f>SUM(F28:N28)</f>
        <v>445320</v>
      </c>
      <c r="F28" s="395">
        <v>2702</v>
      </c>
      <c r="G28" s="395">
        <v>34387</v>
      </c>
      <c r="H28" s="395">
        <v>110827</v>
      </c>
      <c r="I28" s="395">
        <v>124435</v>
      </c>
      <c r="J28" s="395">
        <v>102314</v>
      </c>
      <c r="K28" s="395">
        <v>54412</v>
      </c>
      <c r="L28" s="395">
        <v>13061</v>
      </c>
      <c r="M28" s="395">
        <v>3182</v>
      </c>
      <c r="N28" s="395">
        <v>0</v>
      </c>
      <c r="O28" s="400"/>
    </row>
    <row r="29" spans="1:15" ht="11.25">
      <c r="A29" s="21"/>
      <c r="B29" s="537"/>
      <c r="C29" s="340" t="s">
        <v>541</v>
      </c>
      <c r="D29" s="21" t="s">
        <v>45</v>
      </c>
      <c r="E29" s="22">
        <f>SUM(F29:N29)</f>
        <v>159811</v>
      </c>
      <c r="F29" s="395">
        <v>1069</v>
      </c>
      <c r="G29" s="395">
        <v>16910</v>
      </c>
      <c r="H29" s="395">
        <v>57391</v>
      </c>
      <c r="I29" s="395">
        <v>43893</v>
      </c>
      <c r="J29" s="395">
        <v>25571</v>
      </c>
      <c r="K29" s="395">
        <v>9761</v>
      </c>
      <c r="L29" s="395">
        <v>2690</v>
      </c>
      <c r="M29" s="395">
        <v>2526</v>
      </c>
      <c r="N29" s="395">
        <v>0</v>
      </c>
      <c r="O29" s="400"/>
    </row>
    <row r="30" spans="1:15" ht="9.75">
      <c r="A30" s="21"/>
      <c r="B30" s="20"/>
      <c r="C30" s="296" t="s">
        <v>315</v>
      </c>
      <c r="D30" s="21"/>
      <c r="E30" s="22">
        <f>SUM(F30:N30)</f>
        <v>30033</v>
      </c>
      <c r="F30" s="395">
        <v>677</v>
      </c>
      <c r="G30" s="395">
        <v>2801</v>
      </c>
      <c r="H30" s="395">
        <v>9872</v>
      </c>
      <c r="I30" s="395">
        <v>8886</v>
      </c>
      <c r="J30" s="395">
        <v>4074</v>
      </c>
      <c r="K30" s="395">
        <v>1728</v>
      </c>
      <c r="L30" s="395">
        <v>1160</v>
      </c>
      <c r="M30" s="395">
        <v>0</v>
      </c>
      <c r="N30" s="395">
        <v>835</v>
      </c>
      <c r="O30" s="400">
        <v>0</v>
      </c>
    </row>
    <row r="31" spans="1:15" ht="13.5" customHeight="1">
      <c r="A31" s="21"/>
      <c r="B31" s="21"/>
      <c r="C31" s="21"/>
      <c r="D31" s="21"/>
      <c r="E31" s="22"/>
      <c r="F31" s="22"/>
      <c r="G31" s="22"/>
      <c r="H31" s="22"/>
      <c r="I31" s="22"/>
      <c r="J31" s="22"/>
      <c r="K31" s="22"/>
      <c r="L31" s="22"/>
      <c r="M31" s="22"/>
      <c r="N31" s="22"/>
      <c r="O31" s="400"/>
    </row>
    <row r="32" spans="1:15" ht="9.75">
      <c r="A32" s="21"/>
      <c r="B32" s="399"/>
      <c r="C32" s="351" t="s">
        <v>316</v>
      </c>
      <c r="D32" s="21"/>
      <c r="E32" s="22">
        <v>626482</v>
      </c>
      <c r="F32" s="22">
        <v>4450</v>
      </c>
      <c r="G32" s="22">
        <v>54122</v>
      </c>
      <c r="H32" s="22">
        <v>180552</v>
      </c>
      <c r="I32" s="22">
        <v>183214</v>
      </c>
      <c r="J32" s="22">
        <v>124661</v>
      </c>
      <c r="K32" s="22">
        <v>57260</v>
      </c>
      <c r="L32" s="22">
        <v>16300</v>
      </c>
      <c r="M32" s="22">
        <v>5118</v>
      </c>
      <c r="N32" s="22">
        <v>805</v>
      </c>
      <c r="O32" s="400"/>
    </row>
    <row r="33" spans="1:22" ht="6" customHeight="1">
      <c r="A33" s="406" t="s">
        <v>46</v>
      </c>
      <c r="B33" s="400"/>
      <c r="C33" s="400"/>
      <c r="D33" s="400"/>
      <c r="E33" s="400"/>
      <c r="F33" s="400"/>
      <c r="G33" s="400"/>
      <c r="H33" s="400"/>
      <c r="I33" s="400"/>
      <c r="J33" s="400"/>
      <c r="K33" s="400"/>
      <c r="L33" s="21"/>
      <c r="M33" s="21"/>
      <c r="N33" s="21"/>
      <c r="O33" s="21"/>
      <c r="P33" s="401"/>
      <c r="Q33" s="401"/>
      <c r="R33" s="401"/>
      <c r="S33" s="401"/>
      <c r="T33" s="401"/>
      <c r="U33" s="401"/>
      <c r="V33" s="401"/>
    </row>
    <row r="34" spans="1:15" ht="9.75">
      <c r="A34" s="1018" t="s">
        <v>542</v>
      </c>
      <c r="B34" s="1018"/>
      <c r="C34" s="1018"/>
      <c r="D34" s="1161"/>
      <c r="E34" s="1161"/>
      <c r="F34" s="1161"/>
      <c r="G34" s="1161"/>
      <c r="H34" s="1161"/>
      <c r="I34" s="1161"/>
      <c r="J34" s="1161"/>
      <c r="K34" s="1161"/>
      <c r="L34" s="1161"/>
      <c r="M34" s="1161"/>
      <c r="N34" s="1161"/>
      <c r="O34" s="400"/>
    </row>
    <row r="35" spans="1:15" ht="9.75">
      <c r="A35" s="470"/>
      <c r="B35" s="470"/>
      <c r="C35" s="470"/>
      <c r="D35" s="21"/>
      <c r="E35" s="400"/>
      <c r="F35" s="400"/>
      <c r="G35" s="400"/>
      <c r="H35" s="400"/>
      <c r="I35" s="400"/>
      <c r="J35" s="400"/>
      <c r="K35" s="400"/>
      <c r="L35" s="400"/>
      <c r="M35" s="400"/>
      <c r="N35" s="400"/>
      <c r="O35" s="400"/>
    </row>
    <row r="36" spans="1:15" ht="9.75">
      <c r="A36" s="21"/>
      <c r="B36" s="21"/>
      <c r="C36" s="21"/>
      <c r="D36" s="21"/>
      <c r="E36" s="400"/>
      <c r="F36" s="400"/>
      <c r="G36" s="400"/>
      <c r="H36" s="400"/>
      <c r="I36" s="400"/>
      <c r="J36" s="400"/>
      <c r="K36" s="400"/>
      <c r="L36" s="400"/>
      <c r="M36" s="400"/>
      <c r="N36" s="400"/>
      <c r="O36" s="400"/>
    </row>
    <row r="37" spans="16:25" ht="26.25" customHeight="1">
      <c r="P37" s="1260" t="s">
        <v>543</v>
      </c>
      <c r="Q37" s="1132"/>
      <c r="R37" s="1132"/>
      <c r="S37" s="1132"/>
      <c r="T37" s="1132"/>
      <c r="U37" s="1132"/>
      <c r="V37" s="1132"/>
      <c r="W37" s="1132"/>
      <c r="X37" s="1132"/>
      <c r="Y37" s="1132"/>
    </row>
    <row r="38" spans="16:25" ht="6" customHeight="1">
      <c r="P38" s="21"/>
      <c r="Q38" s="21"/>
      <c r="R38" s="21"/>
      <c r="S38" s="21"/>
      <c r="T38" s="21"/>
      <c r="U38" s="21"/>
      <c r="V38" s="21"/>
      <c r="W38" s="21"/>
      <c r="X38" s="21"/>
      <c r="Y38" s="21"/>
    </row>
    <row r="39" spans="16:26" ht="12.75" customHeight="1">
      <c r="P39" s="1223" t="s">
        <v>108</v>
      </c>
      <c r="Q39" s="1223"/>
      <c r="R39" s="1223"/>
      <c r="S39" s="1226"/>
      <c r="T39" s="1229" t="s">
        <v>503</v>
      </c>
      <c r="U39" s="1232" t="s">
        <v>544</v>
      </c>
      <c r="V39" s="1233"/>
      <c r="W39" s="1233"/>
      <c r="X39" s="1233"/>
      <c r="Y39" s="1233"/>
      <c r="Z39" s="392"/>
    </row>
    <row r="40" spans="16:25" ht="12" customHeight="1">
      <c r="P40" s="1224"/>
      <c r="Q40" s="1313"/>
      <c r="R40" s="1313"/>
      <c r="S40" s="1227"/>
      <c r="T40" s="1234"/>
      <c r="U40" s="1229" t="s">
        <v>403</v>
      </c>
      <c r="V40" s="533">
        <v>16</v>
      </c>
      <c r="W40" s="533">
        <v>21</v>
      </c>
      <c r="X40" s="533">
        <v>26</v>
      </c>
      <c r="Y40" s="1237" t="s">
        <v>545</v>
      </c>
    </row>
    <row r="41" spans="16:25" ht="11.25">
      <c r="P41" s="1224"/>
      <c r="Q41" s="1313"/>
      <c r="R41" s="1313"/>
      <c r="S41" s="1227"/>
      <c r="T41" s="1234"/>
      <c r="U41" s="1234"/>
      <c r="V41" s="1232" t="s">
        <v>270</v>
      </c>
      <c r="W41" s="1017"/>
      <c r="X41" s="1017"/>
      <c r="Y41" s="1102"/>
    </row>
    <row r="42" spans="16:25" ht="12" customHeight="1">
      <c r="P42" s="1225"/>
      <c r="Q42" s="1225"/>
      <c r="R42" s="1225"/>
      <c r="S42" s="1228"/>
      <c r="T42" s="1235"/>
      <c r="U42" s="1235"/>
      <c r="V42" s="533">
        <v>20</v>
      </c>
      <c r="W42" s="533">
        <v>25</v>
      </c>
      <c r="X42" s="533">
        <v>30</v>
      </c>
      <c r="Y42" s="1013"/>
    </row>
    <row r="43" spans="16:26" ht="6" customHeight="1">
      <c r="P43" s="393"/>
      <c r="Q43" s="393"/>
      <c r="R43" s="393"/>
      <c r="S43" s="393"/>
      <c r="T43" s="394"/>
      <c r="U43" s="394"/>
      <c r="V43" s="394"/>
      <c r="W43" s="394"/>
      <c r="X43" s="394"/>
      <c r="Y43" s="394"/>
      <c r="Z43" s="392"/>
    </row>
    <row r="44" spans="16:26" ht="12" customHeight="1">
      <c r="P44" s="1163" t="s">
        <v>57</v>
      </c>
      <c r="Q44" s="1163"/>
      <c r="R44" s="1163"/>
      <c r="S44" s="21"/>
      <c r="T44" s="403">
        <f>SUM(U44:Y44)</f>
        <v>227024</v>
      </c>
      <c r="U44" s="404">
        <v>11194</v>
      </c>
      <c r="V44" s="404">
        <v>73073</v>
      </c>
      <c r="W44" s="404">
        <v>117989</v>
      </c>
      <c r="X44" s="404">
        <v>24441</v>
      </c>
      <c r="Y44" s="404">
        <v>327</v>
      </c>
      <c r="Z44" s="69">
        <v>0</v>
      </c>
    </row>
    <row r="45" spans="16:25" ht="11.25">
      <c r="P45" s="294"/>
      <c r="Q45" s="294"/>
      <c r="R45" s="294"/>
      <c r="S45" s="21"/>
      <c r="T45" s="403"/>
      <c r="U45" s="403"/>
      <c r="V45" s="403"/>
      <c r="W45" s="403"/>
      <c r="X45" s="403"/>
      <c r="Y45" s="403"/>
    </row>
    <row r="46" spans="16:25" ht="12" customHeight="1">
      <c r="P46" s="1163" t="s">
        <v>56</v>
      </c>
      <c r="Q46" s="1163"/>
      <c r="R46" s="1163"/>
      <c r="S46" s="21"/>
      <c r="T46" s="403">
        <f>SUM(U46:Y46)</f>
        <v>61929</v>
      </c>
      <c r="U46" s="404">
        <v>4590</v>
      </c>
      <c r="V46" s="404">
        <v>23498</v>
      </c>
      <c r="W46" s="404">
        <v>26313</v>
      </c>
      <c r="X46" s="404">
        <v>7401</v>
      </c>
      <c r="Y46" s="404">
        <v>127</v>
      </c>
    </row>
    <row r="47" spans="16:25" ht="11.25" customHeight="1">
      <c r="P47" s="294"/>
      <c r="Q47" s="294"/>
      <c r="R47" s="294"/>
      <c r="S47" s="21"/>
      <c r="T47" s="403"/>
      <c r="U47" s="403"/>
      <c r="V47" s="403"/>
      <c r="W47" s="403"/>
      <c r="X47" s="403"/>
      <c r="Y47" s="403"/>
    </row>
    <row r="48" spans="16:25" ht="12" customHeight="1">
      <c r="P48" s="1163" t="s">
        <v>55</v>
      </c>
      <c r="Q48" s="1163"/>
      <c r="R48" s="1163"/>
      <c r="S48" s="21"/>
      <c r="T48" s="403">
        <f>SUM(U48:Y48)</f>
        <v>54149</v>
      </c>
      <c r="U48" s="404">
        <v>3755</v>
      </c>
      <c r="V48" s="404">
        <v>18153</v>
      </c>
      <c r="W48" s="404">
        <v>25446</v>
      </c>
      <c r="X48" s="404">
        <v>6733</v>
      </c>
      <c r="Y48" s="404">
        <v>62</v>
      </c>
    </row>
    <row r="49" spans="16:25" ht="11.25">
      <c r="P49" s="294"/>
      <c r="Q49" s="294"/>
      <c r="R49" s="294"/>
      <c r="S49" s="21"/>
      <c r="T49" s="403"/>
      <c r="U49" s="403"/>
      <c r="V49" s="403"/>
      <c r="W49" s="403"/>
      <c r="X49" s="403"/>
      <c r="Y49" s="403"/>
    </row>
    <row r="50" spans="16:25" ht="12" customHeight="1">
      <c r="P50" s="1163" t="s">
        <v>54</v>
      </c>
      <c r="Q50" s="1163"/>
      <c r="R50" s="1163"/>
      <c r="S50" s="21"/>
      <c r="T50" s="403">
        <f>SUM(U50:Y50)</f>
        <v>48628</v>
      </c>
      <c r="U50" s="404">
        <v>4218</v>
      </c>
      <c r="V50" s="404">
        <v>18372</v>
      </c>
      <c r="W50" s="404">
        <v>20620</v>
      </c>
      <c r="X50" s="404">
        <v>5418</v>
      </c>
      <c r="Y50" s="404">
        <v>0</v>
      </c>
    </row>
    <row r="51" spans="16:25" ht="11.25">
      <c r="P51" s="294"/>
      <c r="Q51" s="294"/>
      <c r="R51" s="294"/>
      <c r="S51" s="21"/>
      <c r="T51" s="403"/>
      <c r="U51" s="403"/>
      <c r="V51" s="403"/>
      <c r="W51" s="403"/>
      <c r="X51" s="403"/>
      <c r="Y51" s="403"/>
    </row>
    <row r="52" spans="16:25" ht="12" customHeight="1">
      <c r="P52" s="1163" t="s">
        <v>53</v>
      </c>
      <c r="Q52" s="1163"/>
      <c r="R52" s="1163"/>
      <c r="S52" s="21"/>
      <c r="T52" s="403">
        <f>SUM(U52:Y52)</f>
        <v>86667</v>
      </c>
      <c r="U52" s="404">
        <v>4107</v>
      </c>
      <c r="V52" s="404">
        <v>27138</v>
      </c>
      <c r="W52" s="404">
        <v>45829</v>
      </c>
      <c r="X52" s="404">
        <v>9528</v>
      </c>
      <c r="Y52" s="404">
        <v>65</v>
      </c>
    </row>
    <row r="53" spans="16:25" ht="11.25">
      <c r="P53" s="294"/>
      <c r="Q53" s="294"/>
      <c r="R53" s="294"/>
      <c r="S53" s="21"/>
      <c r="T53" s="403"/>
      <c r="U53" s="403"/>
      <c r="V53" s="403"/>
      <c r="W53" s="403"/>
      <c r="X53" s="403"/>
      <c r="Y53" s="403"/>
    </row>
    <row r="54" spans="16:25" ht="12" customHeight="1">
      <c r="P54" s="1163" t="s">
        <v>52</v>
      </c>
      <c r="Q54" s="1163"/>
      <c r="R54" s="1163"/>
      <c r="S54" s="21"/>
      <c r="T54" s="403">
        <f>SUM(U54:Y54)</f>
        <v>61220</v>
      </c>
      <c r="U54" s="404">
        <v>5225</v>
      </c>
      <c r="V54" s="404">
        <v>24727</v>
      </c>
      <c r="W54" s="404">
        <v>25269</v>
      </c>
      <c r="X54" s="404">
        <v>5936</v>
      </c>
      <c r="Y54" s="404">
        <v>63</v>
      </c>
    </row>
    <row r="55" spans="16:25" ht="11.25">
      <c r="P55" s="294"/>
      <c r="Q55" s="294"/>
      <c r="R55" s="294"/>
      <c r="S55" s="21"/>
      <c r="T55" s="403"/>
      <c r="U55" s="403"/>
      <c r="V55" s="403"/>
      <c r="W55" s="403"/>
      <c r="X55" s="403"/>
      <c r="Y55" s="403"/>
    </row>
    <row r="56" spans="16:25" ht="12" customHeight="1">
      <c r="P56" s="1163" t="s">
        <v>51</v>
      </c>
      <c r="Q56" s="1163"/>
      <c r="R56" s="1163"/>
      <c r="S56" s="21"/>
      <c r="T56" s="403">
        <f>SUM(U56:Y56)</f>
        <v>95547</v>
      </c>
      <c r="U56" s="404">
        <v>6306</v>
      </c>
      <c r="V56" s="404">
        <v>36559</v>
      </c>
      <c r="W56" s="404">
        <v>44357</v>
      </c>
      <c r="X56" s="404">
        <v>8091</v>
      </c>
      <c r="Y56" s="404">
        <v>234</v>
      </c>
    </row>
    <row r="57" spans="16:25" ht="11.25" customHeight="1">
      <c r="P57" s="294"/>
      <c r="Q57" s="294"/>
      <c r="R57" s="294"/>
      <c r="S57" s="21"/>
      <c r="T57" s="403"/>
      <c r="U57" s="403"/>
      <c r="V57" s="403"/>
      <c r="W57" s="403"/>
      <c r="X57" s="403"/>
      <c r="Y57" s="403"/>
    </row>
    <row r="58" spans="16:25" ht="12" customHeight="1">
      <c r="P58" s="1160" t="s">
        <v>303</v>
      </c>
      <c r="Q58" s="1160"/>
      <c r="R58" s="1160"/>
      <c r="S58" s="21"/>
      <c r="T58" s="185">
        <f aca="true" t="shared" si="1" ref="T58:Y58">IF(SUM(T44:T56)=SUM(T60:T69),SUM(T44:T56),"Fehler")</f>
        <v>635164</v>
      </c>
      <c r="U58" s="185">
        <f t="shared" si="1"/>
        <v>39395</v>
      </c>
      <c r="V58" s="185">
        <f t="shared" si="1"/>
        <v>221520</v>
      </c>
      <c r="W58" s="185">
        <f t="shared" si="1"/>
        <v>305823</v>
      </c>
      <c r="X58" s="185">
        <f t="shared" si="1"/>
        <v>67548</v>
      </c>
      <c r="Y58" s="185">
        <f t="shared" si="1"/>
        <v>878</v>
      </c>
    </row>
    <row r="59" spans="16:25" ht="11.25" customHeight="1">
      <c r="P59" s="294"/>
      <c r="Q59" s="294"/>
      <c r="R59" s="294"/>
      <c r="S59" s="21"/>
      <c r="T59" s="403"/>
      <c r="U59" s="403"/>
      <c r="V59" s="403"/>
      <c r="W59" s="403"/>
      <c r="X59" s="403"/>
      <c r="Y59" s="403"/>
    </row>
    <row r="60" spans="16:25" ht="12" customHeight="1">
      <c r="P60" s="1148" t="s">
        <v>206</v>
      </c>
      <c r="Q60" s="1218"/>
      <c r="R60" s="296" t="s">
        <v>114</v>
      </c>
      <c r="S60" s="21"/>
      <c r="T60" s="403">
        <f>SUM(U60:Y60)</f>
        <v>59378</v>
      </c>
      <c r="U60" s="404">
        <v>1947</v>
      </c>
      <c r="V60" s="404">
        <v>17969</v>
      </c>
      <c r="W60" s="404">
        <v>33807</v>
      </c>
      <c r="X60" s="404">
        <v>5592</v>
      </c>
      <c r="Y60" s="404">
        <v>63</v>
      </c>
    </row>
    <row r="61" spans="16:25" ht="12" customHeight="1">
      <c r="P61" s="294"/>
      <c r="Q61" s="21"/>
      <c r="R61" s="296" t="s">
        <v>115</v>
      </c>
      <c r="S61" s="21"/>
      <c r="T61" s="403">
        <f aca="true" t="shared" si="2" ref="T61:T69">SUM(U61:Y61)</f>
        <v>25088</v>
      </c>
      <c r="U61" s="404">
        <v>802</v>
      </c>
      <c r="V61" s="404">
        <v>7516</v>
      </c>
      <c r="W61" s="404">
        <v>15100</v>
      </c>
      <c r="X61" s="404">
        <v>1670</v>
      </c>
      <c r="Y61" s="404">
        <v>0</v>
      </c>
    </row>
    <row r="62" spans="16:25" ht="12" customHeight="1">
      <c r="P62" s="294"/>
      <c r="Q62" s="21"/>
      <c r="R62" s="296" t="s">
        <v>116</v>
      </c>
      <c r="S62" s="21"/>
      <c r="T62" s="403">
        <f t="shared" si="2"/>
        <v>13705</v>
      </c>
      <c r="U62" s="404">
        <v>1098</v>
      </c>
      <c r="V62" s="404">
        <v>6228</v>
      </c>
      <c r="W62" s="404">
        <v>6078</v>
      </c>
      <c r="X62" s="404">
        <v>234</v>
      </c>
      <c r="Y62" s="404">
        <v>67</v>
      </c>
    </row>
    <row r="63" spans="16:25" ht="12" customHeight="1">
      <c r="P63" s="294"/>
      <c r="Q63" s="21"/>
      <c r="R63" s="296" t="s">
        <v>117</v>
      </c>
      <c r="S63" s="21"/>
      <c r="T63" s="403">
        <f t="shared" si="2"/>
        <v>4459</v>
      </c>
      <c r="U63" s="404">
        <v>374</v>
      </c>
      <c r="V63" s="404">
        <v>1650</v>
      </c>
      <c r="W63" s="404">
        <v>1926</v>
      </c>
      <c r="X63" s="404">
        <v>509</v>
      </c>
      <c r="Y63" s="404">
        <v>0</v>
      </c>
    </row>
    <row r="64" spans="16:25" ht="12" customHeight="1">
      <c r="P64" s="294"/>
      <c r="Q64" s="21"/>
      <c r="R64" s="296" t="s">
        <v>118</v>
      </c>
      <c r="S64" s="21"/>
      <c r="T64" s="403">
        <f t="shared" si="2"/>
        <v>6903</v>
      </c>
      <c r="U64" s="404">
        <v>354</v>
      </c>
      <c r="V64" s="404">
        <v>2129</v>
      </c>
      <c r="W64" s="404">
        <v>3386</v>
      </c>
      <c r="X64" s="404">
        <v>1034</v>
      </c>
      <c r="Y64" s="404">
        <v>0</v>
      </c>
    </row>
    <row r="65" spans="16:25" ht="12" customHeight="1">
      <c r="P65" s="294"/>
      <c r="Q65" s="21"/>
      <c r="R65" s="296" t="s">
        <v>119</v>
      </c>
      <c r="S65" s="21"/>
      <c r="T65" s="403">
        <f t="shared" si="2"/>
        <v>6873</v>
      </c>
      <c r="U65" s="404">
        <v>417</v>
      </c>
      <c r="V65" s="404">
        <v>2506</v>
      </c>
      <c r="W65" s="404">
        <v>3603</v>
      </c>
      <c r="X65" s="404">
        <v>347</v>
      </c>
      <c r="Y65" s="404">
        <v>0</v>
      </c>
    </row>
    <row r="66" spans="16:25" ht="12" customHeight="1">
      <c r="P66" s="294"/>
      <c r="Q66" s="21"/>
      <c r="R66" s="296" t="s">
        <v>120</v>
      </c>
      <c r="S66" s="21"/>
      <c r="T66" s="403">
        <f t="shared" si="2"/>
        <v>5035</v>
      </c>
      <c r="U66" s="404">
        <v>196</v>
      </c>
      <c r="V66" s="404">
        <v>1657</v>
      </c>
      <c r="W66" s="404">
        <v>2228</v>
      </c>
      <c r="X66" s="404">
        <v>920</v>
      </c>
      <c r="Y66" s="404">
        <v>34</v>
      </c>
    </row>
    <row r="67" spans="16:25" ht="12" customHeight="1">
      <c r="P67" s="294"/>
      <c r="Q67" s="21"/>
      <c r="R67" s="296" t="s">
        <v>121</v>
      </c>
      <c r="S67" s="21"/>
      <c r="T67" s="403">
        <f>SUM(U67:Y67)</f>
        <v>6175</v>
      </c>
      <c r="U67" s="404">
        <v>359</v>
      </c>
      <c r="V67" s="404">
        <v>2080</v>
      </c>
      <c r="W67" s="404">
        <v>3258</v>
      </c>
      <c r="X67" s="404">
        <v>478</v>
      </c>
      <c r="Y67" s="404">
        <v>0</v>
      </c>
    </row>
    <row r="68" spans="16:25" ht="12" customHeight="1">
      <c r="P68" s="294"/>
      <c r="Q68" s="21"/>
      <c r="R68" s="296" t="s">
        <v>546</v>
      </c>
      <c r="S68" s="21"/>
      <c r="T68" s="403">
        <f t="shared" si="2"/>
        <v>43566</v>
      </c>
      <c r="U68" s="404">
        <v>3121</v>
      </c>
      <c r="V68" s="404">
        <v>16296</v>
      </c>
      <c r="W68" s="404">
        <v>20319</v>
      </c>
      <c r="X68" s="404">
        <v>3799</v>
      </c>
      <c r="Y68" s="404">
        <v>31</v>
      </c>
    </row>
    <row r="69" spans="16:25" ht="12" customHeight="1">
      <c r="P69" s="294"/>
      <c r="Q69" s="21"/>
      <c r="R69" s="296" t="s">
        <v>123</v>
      </c>
      <c r="S69" s="21"/>
      <c r="T69" s="403">
        <f t="shared" si="2"/>
        <v>463982</v>
      </c>
      <c r="U69" s="404">
        <v>30727</v>
      </c>
      <c r="V69" s="404">
        <v>163489</v>
      </c>
      <c r="W69" s="404">
        <v>216118</v>
      </c>
      <c r="X69" s="404">
        <v>52965</v>
      </c>
      <c r="Y69" s="404">
        <v>683</v>
      </c>
    </row>
    <row r="70" spans="16:25" ht="3.75" customHeight="1">
      <c r="P70" s="21"/>
      <c r="Q70" s="21"/>
      <c r="R70" s="21"/>
      <c r="S70" s="21"/>
      <c r="T70" s="403"/>
      <c r="U70" s="403"/>
      <c r="V70" s="403"/>
      <c r="W70" s="403"/>
      <c r="X70" s="403"/>
      <c r="Y70" s="403"/>
    </row>
    <row r="71" spans="16:25" ht="12" customHeight="1">
      <c r="P71" s="71" t="s">
        <v>381</v>
      </c>
      <c r="Q71" s="21"/>
      <c r="R71" s="21"/>
      <c r="S71" s="21"/>
      <c r="T71" s="403"/>
      <c r="U71" s="403"/>
      <c r="V71" s="403"/>
      <c r="W71" s="403"/>
      <c r="X71" s="403"/>
      <c r="Y71" s="403"/>
    </row>
    <row r="72" spans="16:25" ht="12" customHeight="1">
      <c r="P72" s="20"/>
      <c r="Q72" s="1163" t="s">
        <v>2</v>
      </c>
      <c r="R72" s="1218"/>
      <c r="S72" s="21"/>
      <c r="T72" s="403">
        <f>SUM(U72:Y72)</f>
        <v>30033</v>
      </c>
      <c r="U72" s="404">
        <v>2180</v>
      </c>
      <c r="V72" s="404">
        <v>7945</v>
      </c>
      <c r="W72" s="404">
        <v>14859</v>
      </c>
      <c r="X72" s="404">
        <v>4578</v>
      </c>
      <c r="Y72" s="404">
        <v>471</v>
      </c>
    </row>
    <row r="73" spans="16:25" ht="10.5" customHeight="1">
      <c r="P73" s="21"/>
      <c r="Q73" s="21"/>
      <c r="R73" s="21"/>
      <c r="S73" s="21"/>
      <c r="T73" s="403"/>
      <c r="U73" s="403"/>
      <c r="V73" s="403"/>
      <c r="W73" s="403"/>
      <c r="X73" s="403"/>
      <c r="Y73" s="403"/>
    </row>
    <row r="74" spans="16:25" ht="12" customHeight="1">
      <c r="P74" s="1302" t="s">
        <v>316</v>
      </c>
      <c r="Q74" s="1220"/>
      <c r="R74" s="1220"/>
      <c r="S74" s="21"/>
      <c r="T74" s="403">
        <v>626482</v>
      </c>
      <c r="U74" s="403">
        <v>38638</v>
      </c>
      <c r="V74" s="403">
        <v>218294</v>
      </c>
      <c r="W74" s="403">
        <v>301471</v>
      </c>
      <c r="X74" s="403">
        <v>67485</v>
      </c>
      <c r="Y74" s="403">
        <v>594</v>
      </c>
    </row>
  </sheetData>
  <sheetProtection/>
  <mergeCells count="36">
    <mergeCell ref="A3:N3"/>
    <mergeCell ref="A5:C8"/>
    <mergeCell ref="D5:D8"/>
    <mergeCell ref="E5:E8"/>
    <mergeCell ref="F5:N5"/>
    <mergeCell ref="F6:F8"/>
    <mergeCell ref="N6:N8"/>
    <mergeCell ref="G7:M7"/>
    <mergeCell ref="A10:C10"/>
    <mergeCell ref="A12:C12"/>
    <mergeCell ref="A14:C14"/>
    <mergeCell ref="A16:C16"/>
    <mergeCell ref="A18:C18"/>
    <mergeCell ref="A20:C20"/>
    <mergeCell ref="A22:C22"/>
    <mergeCell ref="A24:C24"/>
    <mergeCell ref="A34:N34"/>
    <mergeCell ref="P37:Y37"/>
    <mergeCell ref="P39:R42"/>
    <mergeCell ref="S39:S42"/>
    <mergeCell ref="T39:T42"/>
    <mergeCell ref="U39:Y39"/>
    <mergeCell ref="U40:U42"/>
    <mergeCell ref="Y40:Y42"/>
    <mergeCell ref="V41:X41"/>
    <mergeCell ref="P44:R44"/>
    <mergeCell ref="P46:R46"/>
    <mergeCell ref="P48:R48"/>
    <mergeCell ref="P50:R50"/>
    <mergeCell ref="P52:R52"/>
    <mergeCell ref="P54:R54"/>
    <mergeCell ref="P56:R56"/>
    <mergeCell ref="P58:R58"/>
    <mergeCell ref="P60:Q60"/>
    <mergeCell ref="Q72:R72"/>
    <mergeCell ref="P74:R74"/>
  </mergeCells>
  <printOptions/>
  <pageMargins left="0.5118110236220472" right="0.5118110236220472" top="0.5905511811023623" bottom="0.7874015748031497" header="0.3937007874015748" footer="0"/>
  <pageSetup horizontalDpi="300" verticalDpi="300" orientation="portrait" paperSize="9" scale="96" r:id="rId2"/>
  <headerFooter alignWithMargins="0">
    <oddFooter>&amp;C26</oddFooter>
  </headerFooter>
  <colBreaks count="1" manualBreakCount="1">
    <brk id="15" max="65535" man="1"/>
  </colBreaks>
  <legacyDrawing r:id="rId1"/>
</worksheet>
</file>

<file path=xl/worksheets/sheet23.xml><?xml version="1.0" encoding="utf-8"?>
<worksheet xmlns="http://schemas.openxmlformats.org/spreadsheetml/2006/main" xmlns:r="http://schemas.openxmlformats.org/officeDocument/2006/relationships">
  <dimension ref="A1:AC373"/>
  <sheetViews>
    <sheetView zoomScaleSheetLayoutView="100" zoomScalePageLayoutView="0" workbookViewId="0" topLeftCell="A1">
      <selection activeCell="M41" sqref="M41"/>
    </sheetView>
  </sheetViews>
  <sheetFormatPr defaultColWidth="11.421875" defaultRowHeight="15"/>
  <cols>
    <col min="1" max="1" width="1.57421875" style="95" customWidth="1"/>
    <col min="2" max="2" width="2.00390625" style="95" customWidth="1"/>
    <col min="3" max="3" width="3.7109375" style="95" customWidth="1"/>
    <col min="4" max="4" width="13.140625" style="95" customWidth="1"/>
    <col min="5" max="5" width="0.71875" style="95" customWidth="1"/>
    <col min="6" max="16" width="7.140625" style="559" customWidth="1"/>
    <col min="17" max="16384" width="11.421875" style="95" customWidth="1"/>
  </cols>
  <sheetData>
    <row r="1" spans="1:16" ht="12.75">
      <c r="A1" s="98"/>
      <c r="B1" s="98"/>
      <c r="C1" s="98"/>
      <c r="D1" s="98"/>
      <c r="E1" s="98"/>
      <c r="F1" s="538"/>
      <c r="G1" s="538"/>
      <c r="H1" s="538"/>
      <c r="I1" s="538"/>
      <c r="J1" s="538"/>
      <c r="K1" s="538"/>
      <c r="L1" s="538"/>
      <c r="M1" s="538"/>
      <c r="N1" s="538"/>
      <c r="O1" s="538"/>
      <c r="P1" s="258"/>
    </row>
    <row r="2" spans="1:16" ht="6" customHeight="1">
      <c r="A2" s="98"/>
      <c r="B2" s="98"/>
      <c r="C2" s="98"/>
      <c r="D2" s="98"/>
      <c r="E2" s="98"/>
      <c r="F2" s="538"/>
      <c r="G2" s="538"/>
      <c r="H2" s="538"/>
      <c r="I2" s="538"/>
      <c r="J2" s="538"/>
      <c r="K2" s="538"/>
      <c r="L2" s="538"/>
      <c r="M2" s="538"/>
      <c r="N2" s="538"/>
      <c r="O2" s="538"/>
      <c r="P2" s="539"/>
    </row>
    <row r="3" spans="1:16" ht="14.25" customHeight="1">
      <c r="A3" s="540" t="s">
        <v>547</v>
      </c>
      <c r="B3" s="541"/>
      <c r="C3" s="541"/>
      <c r="D3" s="541"/>
      <c r="E3" s="541"/>
      <c r="F3" s="542"/>
      <c r="G3" s="542"/>
      <c r="H3" s="542"/>
      <c r="I3" s="542"/>
      <c r="J3" s="543"/>
      <c r="K3" s="543"/>
      <c r="L3" s="543"/>
      <c r="M3" s="543"/>
      <c r="N3" s="543"/>
      <c r="O3" s="543"/>
      <c r="P3" s="543"/>
    </row>
    <row r="4" spans="1:16" ht="14.25" customHeight="1">
      <c r="A4" s="540" t="s">
        <v>548</v>
      </c>
      <c r="B4" s="541"/>
      <c r="C4" s="541"/>
      <c r="D4" s="541"/>
      <c r="E4" s="541"/>
      <c r="F4" s="543"/>
      <c r="G4" s="543"/>
      <c r="H4" s="543"/>
      <c r="I4" s="543"/>
      <c r="J4" s="543"/>
      <c r="K4" s="543"/>
      <c r="L4" s="543"/>
      <c r="M4" s="543"/>
      <c r="N4" s="543"/>
      <c r="O4" s="543"/>
      <c r="P4" s="543"/>
    </row>
    <row r="5" spans="1:16" ht="6" customHeight="1">
      <c r="A5" s="544"/>
      <c r="B5" s="544"/>
      <c r="C5" s="544"/>
      <c r="D5" s="544"/>
      <c r="E5" s="544"/>
      <c r="F5" s="545"/>
      <c r="G5" s="545"/>
      <c r="H5" s="538"/>
      <c r="I5" s="538"/>
      <c r="J5" s="538"/>
      <c r="K5" s="538"/>
      <c r="L5" s="538"/>
      <c r="M5" s="538"/>
      <c r="N5" s="538"/>
      <c r="O5" s="538"/>
      <c r="P5" s="538"/>
    </row>
    <row r="6" spans="1:16" s="257" customFormat="1" ht="15" customHeight="1">
      <c r="A6" s="546" t="s">
        <v>420</v>
      </c>
      <c r="B6" s="546"/>
      <c r="C6" s="546"/>
      <c r="D6" s="546"/>
      <c r="E6" s="254"/>
      <c r="F6" s="1323" t="s">
        <v>455</v>
      </c>
      <c r="G6" s="1328" t="s">
        <v>549</v>
      </c>
      <c r="H6" s="1329"/>
      <c r="I6" s="1329"/>
      <c r="J6" s="1329"/>
      <c r="K6" s="1329"/>
      <c r="L6" s="1329"/>
      <c r="M6" s="1329"/>
      <c r="N6" s="1329"/>
      <c r="O6" s="1329"/>
      <c r="P6" s="1329"/>
    </row>
    <row r="7" spans="1:16" s="257" customFormat="1" ht="5.25" customHeight="1">
      <c r="A7" s="1029" t="s">
        <v>550</v>
      </c>
      <c r="B7" s="1029"/>
      <c r="C7" s="1029"/>
      <c r="D7" s="1029"/>
      <c r="E7" s="254"/>
      <c r="F7" s="1324"/>
      <c r="G7" s="1323">
        <v>1</v>
      </c>
      <c r="H7" s="1325" t="s">
        <v>457</v>
      </c>
      <c r="I7" s="1323">
        <v>3</v>
      </c>
      <c r="J7" s="1323">
        <v>4</v>
      </c>
      <c r="K7" s="1323">
        <v>5</v>
      </c>
      <c r="L7" s="1323">
        <v>6</v>
      </c>
      <c r="M7" s="1323">
        <v>7</v>
      </c>
      <c r="N7" s="1323">
        <v>8</v>
      </c>
      <c r="O7" s="1325" t="s">
        <v>322</v>
      </c>
      <c r="P7" s="1326">
        <v>10</v>
      </c>
    </row>
    <row r="8" spans="1:16" s="257" customFormat="1" ht="15" customHeight="1">
      <c r="A8" s="546" t="s">
        <v>358</v>
      </c>
      <c r="B8" s="546"/>
      <c r="C8" s="546"/>
      <c r="D8" s="546"/>
      <c r="E8" s="254"/>
      <c r="F8" s="1324"/>
      <c r="G8" s="1324"/>
      <c r="H8" s="1089"/>
      <c r="I8" s="1324"/>
      <c r="J8" s="1324"/>
      <c r="K8" s="1324"/>
      <c r="L8" s="1324"/>
      <c r="M8" s="1324"/>
      <c r="N8" s="1324"/>
      <c r="O8" s="1324"/>
      <c r="P8" s="1327"/>
    </row>
    <row r="9" spans="1:16" s="257" customFormat="1" ht="5.25" customHeight="1">
      <c r="A9" s="1029" t="s">
        <v>550</v>
      </c>
      <c r="B9" s="1029"/>
      <c r="C9" s="1029"/>
      <c r="D9" s="1029"/>
      <c r="E9" s="254"/>
      <c r="F9" s="1324"/>
      <c r="G9" s="1324"/>
      <c r="H9" s="1089"/>
      <c r="I9" s="1324"/>
      <c r="J9" s="1324"/>
      <c r="K9" s="1324"/>
      <c r="L9" s="1324"/>
      <c r="M9" s="1324"/>
      <c r="N9" s="1324"/>
      <c r="O9" s="1324"/>
      <c r="P9" s="1327"/>
    </row>
    <row r="10" spans="1:16" s="257" customFormat="1" ht="14.25" customHeight="1">
      <c r="A10" s="546" t="s">
        <v>551</v>
      </c>
      <c r="B10" s="546"/>
      <c r="C10" s="546"/>
      <c r="D10" s="546"/>
      <c r="E10" s="254"/>
      <c r="F10" s="1140"/>
      <c r="G10" s="1140"/>
      <c r="H10" s="1090"/>
      <c r="I10" s="1140"/>
      <c r="J10" s="1140"/>
      <c r="K10" s="1140"/>
      <c r="L10" s="1140"/>
      <c r="M10" s="1140"/>
      <c r="N10" s="1140"/>
      <c r="O10" s="1140"/>
      <c r="P10" s="1036"/>
    </row>
    <row r="11" spans="1:16" s="257" customFormat="1" ht="12" customHeight="1">
      <c r="A11" s="233"/>
      <c r="B11" s="233"/>
      <c r="C11" s="233"/>
      <c r="D11" s="233"/>
      <c r="E11" s="233"/>
      <c r="F11" s="547"/>
      <c r="G11" s="547"/>
      <c r="H11" s="547"/>
      <c r="I11" s="547"/>
      <c r="J11" s="547"/>
      <c r="K11" s="547"/>
      <c r="L11" s="547"/>
      <c r="M11" s="547"/>
      <c r="N11" s="547"/>
      <c r="O11" s="547"/>
      <c r="P11" s="547"/>
    </row>
    <row r="12" spans="1:16" s="257" customFormat="1" ht="12.75" customHeight="1">
      <c r="A12" s="1163" t="s">
        <v>57</v>
      </c>
      <c r="B12" s="1163"/>
      <c r="C12" s="1163"/>
      <c r="D12" s="1163"/>
      <c r="E12" s="254"/>
      <c r="F12" s="548">
        <f>SUM(G12:P12)</f>
        <v>227024</v>
      </c>
      <c r="G12" s="549">
        <v>40688</v>
      </c>
      <c r="H12" s="549">
        <v>40364</v>
      </c>
      <c r="I12" s="549">
        <v>40852</v>
      </c>
      <c r="J12" s="549">
        <v>39273</v>
      </c>
      <c r="K12" s="549">
        <v>11327</v>
      </c>
      <c r="L12" s="549">
        <v>10714</v>
      </c>
      <c r="M12" s="549">
        <v>11323</v>
      </c>
      <c r="N12" s="549">
        <v>12312</v>
      </c>
      <c r="O12" s="549">
        <v>14840</v>
      </c>
      <c r="P12" s="549">
        <v>5331</v>
      </c>
    </row>
    <row r="13" spans="1:16" s="257" customFormat="1" ht="12.75" customHeight="1">
      <c r="A13" s="280" t="s">
        <v>552</v>
      </c>
      <c r="B13" s="223"/>
      <c r="C13" s="223"/>
      <c r="D13" s="223"/>
      <c r="E13" s="223"/>
      <c r="F13" s="548">
        <f>SUM(G13:P13)</f>
        <v>214898</v>
      </c>
      <c r="G13" s="549">
        <v>38348</v>
      </c>
      <c r="H13" s="549">
        <v>37783</v>
      </c>
      <c r="I13" s="549">
        <v>39230</v>
      </c>
      <c r="J13" s="549">
        <v>37890</v>
      </c>
      <c r="K13" s="549">
        <v>10596</v>
      </c>
      <c r="L13" s="549">
        <v>9846</v>
      </c>
      <c r="M13" s="549">
        <v>10590</v>
      </c>
      <c r="N13" s="549">
        <v>11442</v>
      </c>
      <c r="O13" s="549">
        <v>14065</v>
      </c>
      <c r="P13" s="549">
        <v>5108</v>
      </c>
    </row>
    <row r="14" spans="1:16" s="257" customFormat="1" ht="15" customHeight="1">
      <c r="A14" s="223"/>
      <c r="B14" s="223"/>
      <c r="C14" s="223"/>
      <c r="D14" s="988" t="s">
        <v>13</v>
      </c>
      <c r="E14" s="223"/>
      <c r="F14" s="1000">
        <f aca="true" t="shared" si="0" ref="F14:P14">F13/F12*100</f>
        <v>94.65871449714568</v>
      </c>
      <c r="G14" s="1000">
        <f t="shared" si="0"/>
        <v>94.24891860007864</v>
      </c>
      <c r="H14" s="1000">
        <f t="shared" si="0"/>
        <v>93.60568823704291</v>
      </c>
      <c r="I14" s="1000">
        <f t="shared" si="0"/>
        <v>96.02957015568393</v>
      </c>
      <c r="J14" s="1000">
        <f t="shared" si="0"/>
        <v>96.4784966771064</v>
      </c>
      <c r="K14" s="1000">
        <f t="shared" si="0"/>
        <v>93.54639357287896</v>
      </c>
      <c r="L14" s="1000">
        <f t="shared" si="0"/>
        <v>91.89845062535001</v>
      </c>
      <c r="M14" s="1000">
        <f t="shared" si="0"/>
        <v>93.52645058730018</v>
      </c>
      <c r="N14" s="1000">
        <f t="shared" si="0"/>
        <v>92.93372319688109</v>
      </c>
      <c r="O14" s="1000">
        <f t="shared" si="0"/>
        <v>94.77762803234502</v>
      </c>
      <c r="P14" s="1000">
        <f t="shared" si="0"/>
        <v>95.81691990245731</v>
      </c>
    </row>
    <row r="15" spans="1:16" s="257" customFormat="1" ht="7.5" customHeight="1">
      <c r="A15" s="253"/>
      <c r="B15" s="253"/>
      <c r="C15" s="253"/>
      <c r="D15" s="253"/>
      <c r="E15" s="223"/>
      <c r="F15" s="548"/>
      <c r="G15" s="548"/>
      <c r="H15" s="548"/>
      <c r="I15" s="548"/>
      <c r="J15" s="548"/>
      <c r="K15" s="548"/>
      <c r="L15" s="548"/>
      <c r="M15" s="548"/>
      <c r="N15" s="548"/>
      <c r="O15" s="548"/>
      <c r="P15" s="548"/>
    </row>
    <row r="16" spans="1:16" s="257" customFormat="1" ht="12.75" customHeight="1">
      <c r="A16" s="1163" t="s">
        <v>56</v>
      </c>
      <c r="B16" s="1163"/>
      <c r="C16" s="1163"/>
      <c r="D16" s="1163"/>
      <c r="E16" s="223"/>
      <c r="F16" s="548">
        <f>SUM(G16:P16)</f>
        <v>61929</v>
      </c>
      <c r="G16" s="549">
        <v>10086</v>
      </c>
      <c r="H16" s="549">
        <v>9974</v>
      </c>
      <c r="I16" s="549">
        <v>10221</v>
      </c>
      <c r="J16" s="549">
        <v>9820</v>
      </c>
      <c r="K16" s="549">
        <v>3751</v>
      </c>
      <c r="L16" s="549">
        <v>3620</v>
      </c>
      <c r="M16" s="549">
        <v>3798</v>
      </c>
      <c r="N16" s="549">
        <v>4116</v>
      </c>
      <c r="O16" s="549">
        <v>4870</v>
      </c>
      <c r="P16" s="549">
        <v>1673</v>
      </c>
    </row>
    <row r="17" spans="1:16" s="257" customFormat="1" ht="12.75" customHeight="1">
      <c r="A17" s="280" t="s">
        <v>552</v>
      </c>
      <c r="B17" s="223"/>
      <c r="C17" s="223"/>
      <c r="D17" s="223"/>
      <c r="E17" s="223"/>
      <c r="F17" s="548">
        <f>SUM(G17:P17)</f>
        <v>58453</v>
      </c>
      <c r="G17" s="549">
        <v>9357</v>
      </c>
      <c r="H17" s="549">
        <v>9041</v>
      </c>
      <c r="I17" s="549">
        <v>9651</v>
      </c>
      <c r="J17" s="549">
        <v>9387</v>
      </c>
      <c r="K17" s="549">
        <v>3624</v>
      </c>
      <c r="L17" s="549">
        <v>3496</v>
      </c>
      <c r="M17" s="549">
        <v>3632</v>
      </c>
      <c r="N17" s="549">
        <v>3907</v>
      </c>
      <c r="O17" s="549">
        <v>4715</v>
      </c>
      <c r="P17" s="549">
        <v>1643</v>
      </c>
    </row>
    <row r="18" spans="1:16" s="257" customFormat="1" ht="15" customHeight="1">
      <c r="A18" s="223"/>
      <c r="B18" s="223"/>
      <c r="C18" s="223"/>
      <c r="D18" s="988" t="s">
        <v>13</v>
      </c>
      <c r="E18" s="223"/>
      <c r="F18" s="1000">
        <f aca="true" t="shared" si="1" ref="F18:P18">F17/F16*100</f>
        <v>94.38712073503528</v>
      </c>
      <c r="G18" s="1000">
        <f t="shared" si="1"/>
        <v>92.77215942891137</v>
      </c>
      <c r="H18" s="1000">
        <f t="shared" si="1"/>
        <v>90.64567876478846</v>
      </c>
      <c r="I18" s="1000">
        <f t="shared" si="1"/>
        <v>94.42324625770473</v>
      </c>
      <c r="J18" s="1000">
        <f t="shared" si="1"/>
        <v>95.59063136456211</v>
      </c>
      <c r="K18" s="1000">
        <f t="shared" si="1"/>
        <v>96.61423620367901</v>
      </c>
      <c r="L18" s="1000">
        <f t="shared" si="1"/>
        <v>96.57458563535911</v>
      </c>
      <c r="M18" s="1000">
        <f t="shared" si="1"/>
        <v>95.6292785676672</v>
      </c>
      <c r="N18" s="1000">
        <f t="shared" si="1"/>
        <v>94.92225461613216</v>
      </c>
      <c r="O18" s="1000">
        <f t="shared" si="1"/>
        <v>96.81724845995893</v>
      </c>
      <c r="P18" s="1000">
        <f t="shared" si="1"/>
        <v>98.2068141063957</v>
      </c>
    </row>
    <row r="19" spans="1:16" s="257" customFormat="1" ht="7.5" customHeight="1">
      <c r="A19" s="253"/>
      <c r="B19" s="253"/>
      <c r="C19" s="253"/>
      <c r="D19" s="253"/>
      <c r="E19" s="223"/>
      <c r="F19" s="548"/>
      <c r="G19" s="548"/>
      <c r="H19" s="548"/>
      <c r="I19" s="548"/>
      <c r="J19" s="548"/>
      <c r="K19" s="548"/>
      <c r="L19" s="548"/>
      <c r="M19" s="548"/>
      <c r="N19" s="548"/>
      <c r="O19" s="548"/>
      <c r="P19" s="548"/>
    </row>
    <row r="20" spans="1:16" s="257" customFormat="1" ht="12.75" customHeight="1">
      <c r="A20" s="1163" t="s">
        <v>55</v>
      </c>
      <c r="B20" s="1163"/>
      <c r="C20" s="1163"/>
      <c r="D20" s="1163"/>
      <c r="E20" s="223"/>
      <c r="F20" s="548">
        <f>SUM(G20:P20)</f>
        <v>54149</v>
      </c>
      <c r="G20" s="549">
        <v>8991</v>
      </c>
      <c r="H20" s="549">
        <v>8995</v>
      </c>
      <c r="I20" s="549">
        <v>9001</v>
      </c>
      <c r="J20" s="549">
        <v>8915</v>
      </c>
      <c r="K20" s="549">
        <v>3010</v>
      </c>
      <c r="L20" s="549">
        <v>3175</v>
      </c>
      <c r="M20" s="549">
        <v>3149</v>
      </c>
      <c r="N20" s="549">
        <v>3321</v>
      </c>
      <c r="O20" s="549">
        <v>4066</v>
      </c>
      <c r="P20" s="549">
        <v>1526</v>
      </c>
    </row>
    <row r="21" spans="1:16" s="257" customFormat="1" ht="12.75" customHeight="1">
      <c r="A21" s="280" t="s">
        <v>552</v>
      </c>
      <c r="B21" s="223"/>
      <c r="C21" s="223"/>
      <c r="D21" s="223"/>
      <c r="E21" s="223"/>
      <c r="F21" s="548">
        <f>SUM(G21:P21)</f>
        <v>48015</v>
      </c>
      <c r="G21" s="549">
        <v>7479</v>
      </c>
      <c r="H21" s="549">
        <v>7289</v>
      </c>
      <c r="I21" s="549">
        <v>7824</v>
      </c>
      <c r="J21" s="549">
        <v>7968</v>
      </c>
      <c r="K21" s="549">
        <v>2884</v>
      </c>
      <c r="L21" s="549">
        <v>2971</v>
      </c>
      <c r="M21" s="549">
        <v>3009</v>
      </c>
      <c r="N21" s="549">
        <v>3170</v>
      </c>
      <c r="O21" s="549">
        <v>3898</v>
      </c>
      <c r="P21" s="549">
        <v>1523</v>
      </c>
    </row>
    <row r="22" spans="1:16" s="257" customFormat="1" ht="15" customHeight="1">
      <c r="A22" s="223"/>
      <c r="B22" s="223"/>
      <c r="C22" s="223"/>
      <c r="D22" s="988" t="s">
        <v>13</v>
      </c>
      <c r="E22" s="223"/>
      <c r="F22" s="1000">
        <f aca="true" t="shared" si="2" ref="F22:P22">F21/F20*100</f>
        <v>88.6719976361521</v>
      </c>
      <c r="G22" s="1000">
        <f t="shared" si="2"/>
        <v>83.18318318318319</v>
      </c>
      <c r="H22" s="1000">
        <f t="shared" si="2"/>
        <v>81.03390772651473</v>
      </c>
      <c r="I22" s="1000">
        <f t="shared" si="2"/>
        <v>86.92367514720587</v>
      </c>
      <c r="J22" s="1000">
        <f t="shared" si="2"/>
        <v>89.3774537296691</v>
      </c>
      <c r="K22" s="1000">
        <f t="shared" si="2"/>
        <v>95.81395348837209</v>
      </c>
      <c r="L22" s="1000">
        <f t="shared" si="2"/>
        <v>93.5748031496063</v>
      </c>
      <c r="M22" s="1000">
        <f t="shared" si="2"/>
        <v>95.55414417275325</v>
      </c>
      <c r="N22" s="1000">
        <f t="shared" si="2"/>
        <v>95.45317675398977</v>
      </c>
      <c r="O22" s="1000">
        <f t="shared" si="2"/>
        <v>95.86817511067387</v>
      </c>
      <c r="P22" s="1000">
        <f t="shared" si="2"/>
        <v>99.80340760157273</v>
      </c>
    </row>
    <row r="23" spans="1:16" s="257" customFormat="1" ht="7.5" customHeight="1">
      <c r="A23" s="253"/>
      <c r="B23" s="253"/>
      <c r="C23" s="253"/>
      <c r="D23" s="253"/>
      <c r="E23" s="223"/>
      <c r="F23" s="548"/>
      <c r="G23" s="548"/>
      <c r="H23" s="548"/>
      <c r="I23" s="548"/>
      <c r="J23" s="548"/>
      <c r="K23" s="548"/>
      <c r="L23" s="548"/>
      <c r="M23" s="548"/>
      <c r="N23" s="548"/>
      <c r="O23" s="548"/>
      <c r="P23" s="548"/>
    </row>
    <row r="24" spans="1:16" s="257" customFormat="1" ht="12.75" customHeight="1">
      <c r="A24" s="1163" t="s">
        <v>54</v>
      </c>
      <c r="B24" s="1163"/>
      <c r="C24" s="1163"/>
      <c r="D24" s="1163"/>
      <c r="E24" s="223"/>
      <c r="F24" s="548">
        <f>SUM(G24:P24)</f>
        <v>48628</v>
      </c>
      <c r="G24" s="549">
        <v>8089</v>
      </c>
      <c r="H24" s="549">
        <v>8369</v>
      </c>
      <c r="I24" s="549">
        <v>8182</v>
      </c>
      <c r="J24" s="549">
        <v>8000</v>
      </c>
      <c r="K24" s="549">
        <v>2618</v>
      </c>
      <c r="L24" s="549">
        <v>2633</v>
      </c>
      <c r="M24" s="549">
        <v>2727</v>
      </c>
      <c r="N24" s="549">
        <v>2955</v>
      </c>
      <c r="O24" s="549">
        <v>3746</v>
      </c>
      <c r="P24" s="549">
        <v>1309</v>
      </c>
    </row>
    <row r="25" spans="1:16" s="257" customFormat="1" ht="12.75" customHeight="1">
      <c r="A25" s="280" t="s">
        <v>552</v>
      </c>
      <c r="B25" s="223"/>
      <c r="C25" s="223"/>
      <c r="D25" s="223"/>
      <c r="E25" s="223"/>
      <c r="F25" s="548">
        <f>SUM(G25:P25)</f>
        <v>43918</v>
      </c>
      <c r="G25" s="549">
        <v>6564</v>
      </c>
      <c r="H25" s="549">
        <v>6745</v>
      </c>
      <c r="I25" s="549">
        <v>7662</v>
      </c>
      <c r="J25" s="549">
        <v>7544</v>
      </c>
      <c r="K25" s="549">
        <v>2557</v>
      </c>
      <c r="L25" s="549">
        <v>2520</v>
      </c>
      <c r="M25" s="549">
        <v>2579</v>
      </c>
      <c r="N25" s="549">
        <v>2820</v>
      </c>
      <c r="O25" s="549">
        <v>3618</v>
      </c>
      <c r="P25" s="549">
        <v>1309</v>
      </c>
    </row>
    <row r="26" spans="1:16" s="257" customFormat="1" ht="15" customHeight="1">
      <c r="A26" s="223"/>
      <c r="B26" s="223"/>
      <c r="C26" s="223"/>
      <c r="D26" s="988" t="s">
        <v>13</v>
      </c>
      <c r="E26" s="223"/>
      <c r="F26" s="1000">
        <f aca="true" t="shared" si="3" ref="F26:P26">F25/F24*100</f>
        <v>90.31422225878096</v>
      </c>
      <c r="G26" s="1000">
        <f t="shared" si="3"/>
        <v>81.1472369885029</v>
      </c>
      <c r="H26" s="1000">
        <f t="shared" si="3"/>
        <v>80.59505317242204</v>
      </c>
      <c r="I26" s="1000">
        <f t="shared" si="3"/>
        <v>93.64458567587387</v>
      </c>
      <c r="J26" s="1000">
        <f t="shared" si="3"/>
        <v>94.3</v>
      </c>
      <c r="K26" s="1000">
        <f t="shared" si="3"/>
        <v>97.66997708174179</v>
      </c>
      <c r="L26" s="1000">
        <f t="shared" si="3"/>
        <v>95.70831750854538</v>
      </c>
      <c r="M26" s="1000">
        <f t="shared" si="3"/>
        <v>94.57279061239457</v>
      </c>
      <c r="N26" s="1000">
        <f t="shared" si="3"/>
        <v>95.43147208121827</v>
      </c>
      <c r="O26" s="1000">
        <f t="shared" si="3"/>
        <v>96.58302189001601</v>
      </c>
      <c r="P26" s="1000">
        <f t="shared" si="3"/>
        <v>100</v>
      </c>
    </row>
    <row r="27" spans="1:16" s="257" customFormat="1" ht="7.5" customHeight="1">
      <c r="A27" s="253"/>
      <c r="B27" s="253"/>
      <c r="C27" s="253"/>
      <c r="D27" s="253"/>
      <c r="E27" s="223"/>
      <c r="F27" s="548"/>
      <c r="G27" s="548"/>
      <c r="H27" s="548"/>
      <c r="I27" s="548"/>
      <c r="J27" s="548"/>
      <c r="K27" s="548"/>
      <c r="L27" s="548"/>
      <c r="M27" s="548"/>
      <c r="N27" s="548"/>
      <c r="O27" s="548"/>
      <c r="P27" s="548"/>
    </row>
    <row r="28" spans="1:16" s="257" customFormat="1" ht="12.75" customHeight="1">
      <c r="A28" s="1163" t="s">
        <v>53</v>
      </c>
      <c r="B28" s="1163"/>
      <c r="C28" s="1163"/>
      <c r="D28" s="1163"/>
      <c r="E28" s="223"/>
      <c r="F28" s="548">
        <f>SUM(G28:P28)</f>
        <v>86667</v>
      </c>
      <c r="G28" s="549">
        <v>14910</v>
      </c>
      <c r="H28" s="549">
        <v>14586</v>
      </c>
      <c r="I28" s="549">
        <v>14883</v>
      </c>
      <c r="J28" s="549">
        <v>14035</v>
      </c>
      <c r="K28" s="549">
        <v>4644</v>
      </c>
      <c r="L28" s="549">
        <v>4601</v>
      </c>
      <c r="M28" s="549">
        <v>4833</v>
      </c>
      <c r="N28" s="549">
        <v>5166</v>
      </c>
      <c r="O28" s="549">
        <v>6700</v>
      </c>
      <c r="P28" s="549">
        <v>2309</v>
      </c>
    </row>
    <row r="29" spans="1:16" s="257" customFormat="1" ht="12.75" customHeight="1">
      <c r="A29" s="280" t="s">
        <v>552</v>
      </c>
      <c r="B29" s="223"/>
      <c r="C29" s="223"/>
      <c r="D29" s="223"/>
      <c r="E29" s="223"/>
      <c r="F29" s="548">
        <f>SUM(G29:P29)</f>
        <v>77215</v>
      </c>
      <c r="G29" s="549">
        <v>12648</v>
      </c>
      <c r="H29" s="549">
        <v>12248</v>
      </c>
      <c r="I29" s="549">
        <v>13438</v>
      </c>
      <c r="J29" s="549">
        <v>12613</v>
      </c>
      <c r="K29" s="549">
        <v>4346</v>
      </c>
      <c r="L29" s="549">
        <v>4222</v>
      </c>
      <c r="M29" s="549">
        <v>4477</v>
      </c>
      <c r="N29" s="549">
        <v>4734</v>
      </c>
      <c r="O29" s="549">
        <v>6257</v>
      </c>
      <c r="P29" s="549">
        <v>2232</v>
      </c>
    </row>
    <row r="30" spans="1:16" s="257" customFormat="1" ht="15" customHeight="1">
      <c r="A30" s="223"/>
      <c r="B30" s="223"/>
      <c r="C30" s="223"/>
      <c r="D30" s="988" t="s">
        <v>13</v>
      </c>
      <c r="E30" s="223"/>
      <c r="F30" s="1000">
        <f aca="true" t="shared" si="4" ref="F30:P30">F29/F28*100</f>
        <v>89.09388810043039</v>
      </c>
      <c r="G30" s="1000">
        <f t="shared" si="4"/>
        <v>84.82897384305835</v>
      </c>
      <c r="H30" s="1000">
        <f t="shared" si="4"/>
        <v>83.97093102975455</v>
      </c>
      <c r="I30" s="1000">
        <f t="shared" si="4"/>
        <v>90.29093596721091</v>
      </c>
      <c r="J30" s="1000">
        <f t="shared" si="4"/>
        <v>89.86818667616673</v>
      </c>
      <c r="K30" s="1000">
        <f t="shared" si="4"/>
        <v>93.58311800172265</v>
      </c>
      <c r="L30" s="1000">
        <f t="shared" si="4"/>
        <v>91.76266029124103</v>
      </c>
      <c r="M30" s="1000">
        <f t="shared" si="4"/>
        <v>92.6339747568798</v>
      </c>
      <c r="N30" s="1000">
        <f t="shared" si="4"/>
        <v>91.63763066202091</v>
      </c>
      <c r="O30" s="1000">
        <f t="shared" si="4"/>
        <v>93.38805970149254</v>
      </c>
      <c r="P30" s="1000">
        <f t="shared" si="4"/>
        <v>96.66522304027718</v>
      </c>
    </row>
    <row r="31" spans="1:16" s="257" customFormat="1" ht="7.5" customHeight="1">
      <c r="A31" s="253"/>
      <c r="B31" s="253"/>
      <c r="C31" s="253"/>
      <c r="D31" s="253"/>
      <c r="E31" s="223"/>
      <c r="F31" s="548"/>
      <c r="G31" s="548"/>
      <c r="H31" s="548"/>
      <c r="I31" s="548"/>
      <c r="J31" s="548"/>
      <c r="K31" s="548"/>
      <c r="L31" s="548"/>
      <c r="M31" s="548"/>
      <c r="N31" s="548"/>
      <c r="O31" s="548"/>
      <c r="P31" s="548"/>
    </row>
    <row r="32" spans="1:16" s="257" customFormat="1" ht="12.75" customHeight="1">
      <c r="A32" s="1163" t="s">
        <v>52</v>
      </c>
      <c r="B32" s="1163"/>
      <c r="C32" s="1163"/>
      <c r="D32" s="1163"/>
      <c r="E32" s="223"/>
      <c r="F32" s="548">
        <f>SUM(G32:P32)</f>
        <v>61220</v>
      </c>
      <c r="G32" s="549">
        <v>10175</v>
      </c>
      <c r="H32" s="549">
        <v>10270</v>
      </c>
      <c r="I32" s="549">
        <v>10381</v>
      </c>
      <c r="J32" s="549">
        <v>10121</v>
      </c>
      <c r="K32" s="549">
        <v>3301</v>
      </c>
      <c r="L32" s="549">
        <v>3385</v>
      </c>
      <c r="M32" s="549">
        <v>3528</v>
      </c>
      <c r="N32" s="549">
        <v>3800</v>
      </c>
      <c r="O32" s="549">
        <v>4690</v>
      </c>
      <c r="P32" s="549">
        <v>1569</v>
      </c>
    </row>
    <row r="33" spans="1:16" s="257" customFormat="1" ht="12.75" customHeight="1">
      <c r="A33" s="280" t="s">
        <v>552</v>
      </c>
      <c r="B33" s="223"/>
      <c r="C33" s="223"/>
      <c r="D33" s="223"/>
      <c r="E33" s="223"/>
      <c r="F33" s="548">
        <f>SUM(G33:P33)</f>
        <v>55583</v>
      </c>
      <c r="G33" s="549">
        <v>8662</v>
      </c>
      <c r="H33" s="549">
        <v>8728</v>
      </c>
      <c r="I33" s="549">
        <v>9683</v>
      </c>
      <c r="J33" s="549">
        <v>9412</v>
      </c>
      <c r="K33" s="549">
        <v>3132</v>
      </c>
      <c r="L33" s="549">
        <v>3172</v>
      </c>
      <c r="M33" s="549">
        <v>3313</v>
      </c>
      <c r="N33" s="549">
        <v>3597</v>
      </c>
      <c r="O33" s="549">
        <v>4402</v>
      </c>
      <c r="P33" s="549">
        <v>1482</v>
      </c>
    </row>
    <row r="34" spans="1:16" s="257" customFormat="1" ht="15" customHeight="1">
      <c r="A34" s="223"/>
      <c r="B34" s="223"/>
      <c r="C34" s="223"/>
      <c r="D34" s="988" t="s">
        <v>13</v>
      </c>
      <c r="E34" s="223"/>
      <c r="F34" s="1000">
        <f aca="true" t="shared" si="5" ref="F34:P34">F33/F32*100</f>
        <v>90.79222476314929</v>
      </c>
      <c r="G34" s="1000">
        <f t="shared" si="5"/>
        <v>85.13022113022113</v>
      </c>
      <c r="H34" s="1000">
        <f t="shared" si="5"/>
        <v>84.98539435248296</v>
      </c>
      <c r="I34" s="1000">
        <f t="shared" si="5"/>
        <v>93.2761776322127</v>
      </c>
      <c r="J34" s="1000">
        <f t="shared" si="5"/>
        <v>92.99476336330402</v>
      </c>
      <c r="K34" s="1000">
        <f t="shared" si="5"/>
        <v>94.8803392911239</v>
      </c>
      <c r="L34" s="1000">
        <f t="shared" si="5"/>
        <v>93.70753323485968</v>
      </c>
      <c r="M34" s="1000">
        <f t="shared" si="5"/>
        <v>93.90589569160997</v>
      </c>
      <c r="N34" s="1000">
        <f t="shared" si="5"/>
        <v>94.65789473684211</v>
      </c>
      <c r="O34" s="1000">
        <f t="shared" si="5"/>
        <v>93.8592750533049</v>
      </c>
      <c r="P34" s="1000">
        <f t="shared" si="5"/>
        <v>94.45506692160612</v>
      </c>
    </row>
    <row r="35" spans="1:16" s="257" customFormat="1" ht="7.5" customHeight="1">
      <c r="A35" s="253"/>
      <c r="B35" s="253"/>
      <c r="C35" s="253"/>
      <c r="D35" s="253"/>
      <c r="E35" s="223"/>
      <c r="F35" s="548"/>
      <c r="G35" s="548"/>
      <c r="H35" s="548"/>
      <c r="I35" s="548"/>
      <c r="J35" s="548"/>
      <c r="K35" s="548"/>
      <c r="L35" s="548"/>
      <c r="M35" s="548"/>
      <c r="N35" s="548"/>
      <c r="O35" s="548"/>
      <c r="P35" s="548"/>
    </row>
    <row r="36" spans="1:16" s="257" customFormat="1" ht="12.75" customHeight="1">
      <c r="A36" s="1163" t="s">
        <v>51</v>
      </c>
      <c r="B36" s="1163"/>
      <c r="C36" s="1163"/>
      <c r="D36" s="1163"/>
      <c r="E36" s="223"/>
      <c r="F36" s="548">
        <f>SUM(G36:P36)</f>
        <v>95547</v>
      </c>
      <c r="G36" s="549">
        <v>15672</v>
      </c>
      <c r="H36" s="549">
        <v>15704</v>
      </c>
      <c r="I36" s="549">
        <v>16062</v>
      </c>
      <c r="J36" s="549">
        <v>15570</v>
      </c>
      <c r="K36" s="549">
        <v>5297</v>
      </c>
      <c r="L36" s="549">
        <v>5438</v>
      </c>
      <c r="M36" s="549">
        <v>5726</v>
      </c>
      <c r="N36" s="549">
        <v>6151</v>
      </c>
      <c r="O36" s="549">
        <v>7491</v>
      </c>
      <c r="P36" s="549">
        <v>2436</v>
      </c>
    </row>
    <row r="37" spans="1:16" s="257" customFormat="1" ht="12.75" customHeight="1">
      <c r="A37" s="280" t="s">
        <v>552</v>
      </c>
      <c r="B37" s="223"/>
      <c r="C37" s="223"/>
      <c r="D37" s="223"/>
      <c r="E37" s="223"/>
      <c r="F37" s="548">
        <f>SUM(G37:P37)</f>
        <v>87575</v>
      </c>
      <c r="G37" s="549">
        <v>13894</v>
      </c>
      <c r="H37" s="549">
        <v>13673</v>
      </c>
      <c r="I37" s="549">
        <v>14771</v>
      </c>
      <c r="J37" s="549">
        <v>14457</v>
      </c>
      <c r="K37" s="549">
        <v>5058</v>
      </c>
      <c r="L37" s="549">
        <v>5159</v>
      </c>
      <c r="M37" s="549">
        <v>5402</v>
      </c>
      <c r="N37" s="549">
        <v>5777</v>
      </c>
      <c r="O37" s="549">
        <v>7032</v>
      </c>
      <c r="P37" s="549">
        <v>2352</v>
      </c>
    </row>
    <row r="38" spans="1:16" s="257" customFormat="1" ht="15" customHeight="1">
      <c r="A38" s="223"/>
      <c r="B38" s="223"/>
      <c r="C38" s="223"/>
      <c r="D38" s="988" t="s">
        <v>13</v>
      </c>
      <c r="E38" s="223"/>
      <c r="F38" s="1000">
        <f aca="true" t="shared" si="6" ref="F38:P38">F37/F36*100</f>
        <v>91.65646226464462</v>
      </c>
      <c r="G38" s="1000">
        <f t="shared" si="6"/>
        <v>88.6549259826442</v>
      </c>
      <c r="H38" s="1000">
        <f t="shared" si="6"/>
        <v>87.06698930208864</v>
      </c>
      <c r="I38" s="1000">
        <f t="shared" si="6"/>
        <v>91.96239571659818</v>
      </c>
      <c r="J38" s="1000">
        <f t="shared" si="6"/>
        <v>92.85163776493256</v>
      </c>
      <c r="K38" s="1000">
        <f t="shared" si="6"/>
        <v>95.48801208231075</v>
      </c>
      <c r="L38" s="1000">
        <f t="shared" si="6"/>
        <v>94.86943729312247</v>
      </c>
      <c r="M38" s="1000">
        <f t="shared" si="6"/>
        <v>94.34159972057282</v>
      </c>
      <c r="N38" s="1000">
        <f t="shared" si="6"/>
        <v>93.91968785563323</v>
      </c>
      <c r="O38" s="1000">
        <f t="shared" si="6"/>
        <v>93.87264717661193</v>
      </c>
      <c r="P38" s="1000">
        <f t="shared" si="6"/>
        <v>96.55172413793103</v>
      </c>
    </row>
    <row r="39" spans="1:16" s="257" customFormat="1" ht="9" customHeight="1">
      <c r="A39" s="253"/>
      <c r="B39" s="253"/>
      <c r="C39" s="253"/>
      <c r="D39" s="253"/>
      <c r="E39" s="223"/>
      <c r="F39" s="548"/>
      <c r="G39" s="548"/>
      <c r="H39" s="548"/>
      <c r="I39" s="548"/>
      <c r="J39" s="548"/>
      <c r="K39" s="548"/>
      <c r="L39" s="548"/>
      <c r="M39" s="548"/>
      <c r="N39" s="548"/>
      <c r="O39" s="548"/>
      <c r="P39" s="548"/>
    </row>
    <row r="40" spans="1:16" s="257" customFormat="1" ht="15.75" customHeight="1">
      <c r="A40" s="1152" t="s">
        <v>50</v>
      </c>
      <c r="B40" s="1152"/>
      <c r="C40" s="1152"/>
      <c r="D40" s="1152"/>
      <c r="E40" s="223"/>
      <c r="F40" s="550">
        <f>SUM(F12,F16,F20,F24,F28,F32,F36)</f>
        <v>635164</v>
      </c>
      <c r="G40" s="550">
        <f aca="true" t="shared" si="7" ref="G40:P40">SUM(G12,G16,G20,G24,G28,G32,G36)</f>
        <v>108611</v>
      </c>
      <c r="H40" s="550">
        <f t="shared" si="7"/>
        <v>108262</v>
      </c>
      <c r="I40" s="550">
        <f t="shared" si="7"/>
        <v>109582</v>
      </c>
      <c r="J40" s="550">
        <f t="shared" si="7"/>
        <v>105734</v>
      </c>
      <c r="K40" s="550">
        <f t="shared" si="7"/>
        <v>33948</v>
      </c>
      <c r="L40" s="550">
        <f t="shared" si="7"/>
        <v>33566</v>
      </c>
      <c r="M40" s="550">
        <f t="shared" si="7"/>
        <v>35084</v>
      </c>
      <c r="N40" s="550">
        <f t="shared" si="7"/>
        <v>37821</v>
      </c>
      <c r="O40" s="550">
        <f t="shared" si="7"/>
        <v>46403</v>
      </c>
      <c r="P40" s="550">
        <f t="shared" si="7"/>
        <v>16153</v>
      </c>
    </row>
    <row r="41" spans="1:16" s="257" customFormat="1" ht="12.75" customHeight="1">
      <c r="A41" s="1152" t="s">
        <v>552</v>
      </c>
      <c r="B41" s="1152"/>
      <c r="C41" s="1152"/>
      <c r="D41" s="1152"/>
      <c r="E41" s="223"/>
      <c r="F41" s="550">
        <f>IF(SUM(F13,F17,F21,F25,F29,F33,F37)=SUM(F52,F53,F54,F55,F56,F59,F62,F64,F66,F67),SUM(F13,F17,F21,F25,F29,F33,F37),"Fehler")</f>
        <v>585657</v>
      </c>
      <c r="G41" s="550">
        <f aca="true" t="shared" si="8" ref="G41:P41">IF(SUM(G13,G17,G21,G25,G29,G33,G37)=SUM(G52,G53,G54,G55,G56,G59,G62,G64,G66,G67),SUM(G13,G17,G21,G25,G29,G33,G37),"Fehler")</f>
        <v>96952</v>
      </c>
      <c r="H41" s="550">
        <f t="shared" si="8"/>
        <v>95507</v>
      </c>
      <c r="I41" s="550">
        <f t="shared" si="8"/>
        <v>102259</v>
      </c>
      <c r="J41" s="550">
        <f t="shared" si="8"/>
        <v>99271</v>
      </c>
      <c r="K41" s="550">
        <f t="shared" si="8"/>
        <v>32197</v>
      </c>
      <c r="L41" s="550">
        <f t="shared" si="8"/>
        <v>31386</v>
      </c>
      <c r="M41" s="550">
        <f t="shared" si="8"/>
        <v>33002</v>
      </c>
      <c r="N41" s="550">
        <f t="shared" si="8"/>
        <v>35447</v>
      </c>
      <c r="O41" s="550">
        <f t="shared" si="8"/>
        <v>43987</v>
      </c>
      <c r="P41" s="550">
        <f t="shared" si="8"/>
        <v>15649</v>
      </c>
    </row>
    <row r="42" spans="1:16" s="257" customFormat="1" ht="15" customHeight="1">
      <c r="A42" s="223"/>
      <c r="B42" s="223"/>
      <c r="C42" s="223"/>
      <c r="D42" s="989" t="s">
        <v>13</v>
      </c>
      <c r="E42" s="223"/>
      <c r="F42" s="1001">
        <f>F41/F40*100</f>
        <v>92.2056350800738</v>
      </c>
      <c r="G42" s="1001">
        <f aca="true" t="shared" si="9" ref="G42:P42">G41/G40*100</f>
        <v>89.26535986226072</v>
      </c>
      <c r="H42" s="1001">
        <f t="shared" si="9"/>
        <v>88.21839611313295</v>
      </c>
      <c r="I42" s="1001">
        <f t="shared" si="9"/>
        <v>93.31733313865416</v>
      </c>
      <c r="J42" s="1001">
        <f t="shared" si="9"/>
        <v>93.88749125163145</v>
      </c>
      <c r="K42" s="1001">
        <f t="shared" si="9"/>
        <v>94.8421114645929</v>
      </c>
      <c r="L42" s="1001">
        <f t="shared" si="9"/>
        <v>93.50533277721505</v>
      </c>
      <c r="M42" s="1001">
        <f t="shared" si="9"/>
        <v>94.06567096112188</v>
      </c>
      <c r="N42" s="1001">
        <f t="shared" si="9"/>
        <v>93.72306390629545</v>
      </c>
      <c r="O42" s="1001">
        <f t="shared" si="9"/>
        <v>94.79344007930521</v>
      </c>
      <c r="P42" s="1001">
        <f t="shared" si="9"/>
        <v>96.87983656286758</v>
      </c>
    </row>
    <row r="43" spans="1:16" s="257" customFormat="1" ht="7.5" customHeight="1">
      <c r="A43" s="253"/>
      <c r="B43" s="253"/>
      <c r="C43" s="253"/>
      <c r="D43" s="253"/>
      <c r="E43" s="223"/>
      <c r="F43" s="550"/>
      <c r="G43" s="550"/>
      <c r="H43" s="550"/>
      <c r="I43" s="550"/>
      <c r="J43" s="550"/>
      <c r="K43" s="550"/>
      <c r="L43" s="550"/>
      <c r="M43" s="550"/>
      <c r="N43" s="550"/>
      <c r="O43" s="550"/>
      <c r="P43" s="550"/>
    </row>
    <row r="44" spans="1:16" s="257" customFormat="1" ht="12.75" customHeight="1">
      <c r="A44" s="294"/>
      <c r="B44" s="1163" t="s">
        <v>553</v>
      </c>
      <c r="C44" s="1163"/>
      <c r="D44" s="1163"/>
      <c r="E44" s="223"/>
      <c r="F44" s="548">
        <f>SUM(G44:P44)</f>
        <v>30033</v>
      </c>
      <c r="G44" s="549">
        <v>3871</v>
      </c>
      <c r="H44" s="549">
        <v>3927</v>
      </c>
      <c r="I44" s="549">
        <v>4106</v>
      </c>
      <c r="J44" s="549">
        <v>4159</v>
      </c>
      <c r="K44" s="549">
        <v>2685</v>
      </c>
      <c r="L44" s="549">
        <v>2469</v>
      </c>
      <c r="M44" s="549">
        <v>2442</v>
      </c>
      <c r="N44" s="549">
        <v>2572</v>
      </c>
      <c r="O44" s="549">
        <v>2574</v>
      </c>
      <c r="P44" s="549">
        <v>1228</v>
      </c>
    </row>
    <row r="45" spans="1:16" s="257" customFormat="1" ht="12.75" customHeight="1">
      <c r="A45" s="254"/>
      <c r="B45" s="280" t="s">
        <v>552</v>
      </c>
      <c r="C45" s="280"/>
      <c r="D45" s="254"/>
      <c r="E45" s="223" t="s">
        <v>45</v>
      </c>
      <c r="F45" s="548">
        <f>SUM(G45:P45)</f>
        <v>17503</v>
      </c>
      <c r="G45" s="549">
        <v>2191</v>
      </c>
      <c r="H45" s="549">
        <v>2161</v>
      </c>
      <c r="I45" s="549">
        <v>2352</v>
      </c>
      <c r="J45" s="549">
        <v>2742</v>
      </c>
      <c r="K45" s="549">
        <v>1550</v>
      </c>
      <c r="L45" s="549">
        <v>1297</v>
      </c>
      <c r="M45" s="549">
        <v>1302</v>
      </c>
      <c r="N45" s="549">
        <v>1405</v>
      </c>
      <c r="O45" s="549">
        <v>1757</v>
      </c>
      <c r="P45" s="549">
        <v>746</v>
      </c>
    </row>
    <row r="46" spans="1:16" s="257" customFormat="1" ht="15" customHeight="1">
      <c r="A46" s="551"/>
      <c r="B46" s="551"/>
      <c r="C46" s="551"/>
      <c r="D46" s="990" t="s">
        <v>13</v>
      </c>
      <c r="E46" s="223"/>
      <c r="F46" s="1000">
        <f aca="true" t="shared" si="10" ref="F46:P46">F45/F44*100</f>
        <v>58.27922618453035</v>
      </c>
      <c r="G46" s="1000">
        <f t="shared" si="10"/>
        <v>56.6003616636528</v>
      </c>
      <c r="H46" s="1000">
        <f t="shared" si="10"/>
        <v>55.02928444104914</v>
      </c>
      <c r="I46" s="1000">
        <f t="shared" si="10"/>
        <v>57.28202630297125</v>
      </c>
      <c r="J46" s="1000">
        <f t="shared" si="10"/>
        <v>65.9293099302717</v>
      </c>
      <c r="K46" s="1000">
        <f t="shared" si="10"/>
        <v>57.72811918063314</v>
      </c>
      <c r="L46" s="1000">
        <f t="shared" si="10"/>
        <v>52.531389226407455</v>
      </c>
      <c r="M46" s="1000">
        <f t="shared" si="10"/>
        <v>53.31695331695332</v>
      </c>
      <c r="N46" s="1000">
        <f t="shared" si="10"/>
        <v>54.62674961119751</v>
      </c>
      <c r="O46" s="1000">
        <f t="shared" si="10"/>
        <v>68.25951825951826</v>
      </c>
      <c r="P46" s="1000">
        <f t="shared" si="10"/>
        <v>60.74918566775245</v>
      </c>
    </row>
    <row r="47" spans="1:17" s="257" customFormat="1" ht="7.5" customHeight="1">
      <c r="A47" s="253"/>
      <c r="B47" s="253"/>
      <c r="C47" s="253"/>
      <c r="D47" s="253"/>
      <c r="E47" s="223"/>
      <c r="F47" s="548"/>
      <c r="G47" s="548"/>
      <c r="H47" s="548"/>
      <c r="I47" s="548"/>
      <c r="J47" s="548"/>
      <c r="K47" s="548"/>
      <c r="L47" s="548"/>
      <c r="M47" s="548"/>
      <c r="N47" s="548"/>
      <c r="O47" s="548"/>
      <c r="P47" s="548"/>
      <c r="Q47" s="223"/>
    </row>
    <row r="48" spans="1:17" s="257" customFormat="1" ht="12.75" customHeight="1">
      <c r="A48" s="280" t="s">
        <v>554</v>
      </c>
      <c r="B48" s="223"/>
      <c r="C48" s="223"/>
      <c r="D48" s="223"/>
      <c r="E48" s="223"/>
      <c r="F48" s="548"/>
      <c r="G48" s="548"/>
      <c r="H48" s="548"/>
      <c r="I48" s="548"/>
      <c r="J48" s="548"/>
      <c r="K48" s="548"/>
      <c r="L48" s="548"/>
      <c r="M48" s="548"/>
      <c r="N48" s="548"/>
      <c r="O48" s="548"/>
      <c r="P48" s="548"/>
      <c r="Q48" s="223"/>
    </row>
    <row r="49" spans="1:17" s="257" customFormat="1" ht="12.75" customHeight="1">
      <c r="A49" s="223"/>
      <c r="B49" s="280" t="s">
        <v>555</v>
      </c>
      <c r="C49" s="280"/>
      <c r="D49" s="223"/>
      <c r="E49" s="223"/>
      <c r="F49" s="548"/>
      <c r="G49" s="548"/>
      <c r="H49" s="548"/>
      <c r="I49" s="548"/>
      <c r="J49" s="548"/>
      <c r="K49" s="548"/>
      <c r="L49" s="548"/>
      <c r="M49" s="548"/>
      <c r="N49" s="548"/>
      <c r="O49" s="548"/>
      <c r="P49" s="548"/>
      <c r="Q49" s="223"/>
    </row>
    <row r="50" spans="1:17" s="257" customFormat="1" ht="12.75" customHeight="1">
      <c r="A50" s="223"/>
      <c r="B50" s="280" t="s">
        <v>556</v>
      </c>
      <c r="C50" s="280"/>
      <c r="D50" s="223"/>
      <c r="E50" s="223"/>
      <c r="F50" s="548"/>
      <c r="G50" s="548"/>
      <c r="H50" s="552"/>
      <c r="I50" s="548"/>
      <c r="J50" s="548"/>
      <c r="K50" s="548"/>
      <c r="L50" s="548"/>
      <c r="M50" s="548"/>
      <c r="N50" s="548"/>
      <c r="O50" s="548"/>
      <c r="P50" s="548"/>
      <c r="Q50" s="223"/>
    </row>
    <row r="51" spans="1:17" s="257" customFormat="1" ht="7.5" customHeight="1">
      <c r="A51" s="223"/>
      <c r="B51" s="223"/>
      <c r="C51" s="223"/>
      <c r="D51" s="223"/>
      <c r="E51" s="223"/>
      <c r="F51" s="548"/>
      <c r="G51" s="548"/>
      <c r="H51" s="548"/>
      <c r="I51" s="548"/>
      <c r="J51" s="548"/>
      <c r="K51" s="548"/>
      <c r="L51" s="548"/>
      <c r="M51" s="548"/>
      <c r="N51" s="548"/>
      <c r="O51" s="548"/>
      <c r="P51" s="548"/>
      <c r="Q51" s="223"/>
    </row>
    <row r="52" spans="1:17" s="257" customFormat="1" ht="12.75" customHeight="1">
      <c r="A52" s="223"/>
      <c r="B52" s="1163" t="s">
        <v>328</v>
      </c>
      <c r="C52" s="1163"/>
      <c r="D52" s="1134"/>
      <c r="E52" s="223"/>
      <c r="F52" s="548">
        <f>SUM(G52:P52)</f>
        <v>520725</v>
      </c>
      <c r="G52" s="549">
        <v>94539</v>
      </c>
      <c r="H52" s="549">
        <v>92499</v>
      </c>
      <c r="I52" s="549">
        <v>99924</v>
      </c>
      <c r="J52" s="549">
        <v>97326</v>
      </c>
      <c r="K52" s="549">
        <v>29364</v>
      </c>
      <c r="L52" s="549">
        <v>29142</v>
      </c>
      <c r="M52" s="549">
        <v>24381</v>
      </c>
      <c r="N52" s="549">
        <v>25132</v>
      </c>
      <c r="O52" s="549">
        <v>28418</v>
      </c>
      <c r="P52" s="549">
        <v>0</v>
      </c>
      <c r="Q52" s="223"/>
    </row>
    <row r="53" spans="1:17" s="257" customFormat="1" ht="12.75" customHeight="1">
      <c r="A53" s="223"/>
      <c r="B53" s="1314" t="s">
        <v>557</v>
      </c>
      <c r="C53" s="1314"/>
      <c r="D53" s="1321"/>
      <c r="E53" s="223"/>
      <c r="F53" s="548">
        <f>SUM(G53:P53)</f>
        <v>43066</v>
      </c>
      <c r="G53" s="549">
        <v>0</v>
      </c>
      <c r="H53" s="549">
        <v>0</v>
      </c>
      <c r="I53" s="549">
        <v>0</v>
      </c>
      <c r="J53" s="549">
        <v>0</v>
      </c>
      <c r="K53" s="549">
        <v>0</v>
      </c>
      <c r="L53" s="549">
        <v>0</v>
      </c>
      <c r="M53" s="549">
        <v>7516</v>
      </c>
      <c r="N53" s="549">
        <v>9305</v>
      </c>
      <c r="O53" s="549">
        <v>12032</v>
      </c>
      <c r="P53" s="549">
        <v>14213</v>
      </c>
      <c r="Q53" s="223"/>
    </row>
    <row r="54" spans="1:17" s="257" customFormat="1" ht="12.75" customHeight="1">
      <c r="A54" s="223"/>
      <c r="B54" s="1163" t="s">
        <v>329</v>
      </c>
      <c r="C54" s="1163"/>
      <c r="D54" s="1134"/>
      <c r="E54" s="223"/>
      <c r="F54" s="548">
        <f>SUM(G54:P54)</f>
        <v>647</v>
      </c>
      <c r="G54" s="549">
        <v>0</v>
      </c>
      <c r="H54" s="549">
        <v>0</v>
      </c>
      <c r="I54" s="549">
        <v>0</v>
      </c>
      <c r="J54" s="549">
        <v>0</v>
      </c>
      <c r="K54" s="549">
        <v>0</v>
      </c>
      <c r="L54" s="549">
        <v>0</v>
      </c>
      <c r="M54" s="549">
        <v>0</v>
      </c>
      <c r="N54" s="549">
        <v>23</v>
      </c>
      <c r="O54" s="549">
        <v>624</v>
      </c>
      <c r="P54" s="549">
        <v>0</v>
      </c>
      <c r="Q54" s="223"/>
    </row>
    <row r="55" spans="1:17" s="257" customFormat="1" ht="12.75" customHeight="1">
      <c r="A55" s="223"/>
      <c r="B55" s="1314" t="s">
        <v>558</v>
      </c>
      <c r="C55" s="1318"/>
      <c r="D55" s="1322"/>
      <c r="E55" s="223"/>
      <c r="F55" s="548">
        <f>SUM(G55:P55)</f>
        <v>13847</v>
      </c>
      <c r="G55" s="549">
        <v>2163</v>
      </c>
      <c r="H55" s="549">
        <v>2608</v>
      </c>
      <c r="I55" s="549">
        <v>1997</v>
      </c>
      <c r="J55" s="549">
        <v>1725</v>
      </c>
      <c r="K55" s="549">
        <v>2318</v>
      </c>
      <c r="L55" s="549">
        <v>1860</v>
      </c>
      <c r="M55" s="549">
        <v>526</v>
      </c>
      <c r="N55" s="549">
        <v>396</v>
      </c>
      <c r="O55" s="549">
        <v>254</v>
      </c>
      <c r="P55" s="549">
        <v>0</v>
      </c>
      <c r="Q55" s="223"/>
    </row>
    <row r="56" spans="1:17" s="257" customFormat="1" ht="12.75" customHeight="1">
      <c r="A56" s="223"/>
      <c r="B56" s="340" t="s">
        <v>559</v>
      </c>
      <c r="C56" s="340"/>
      <c r="D56" s="83"/>
      <c r="E56" s="223"/>
      <c r="F56" s="548">
        <f>SUM(G56:P56)</f>
        <v>432</v>
      </c>
      <c r="G56" s="549">
        <v>0</v>
      </c>
      <c r="H56" s="549">
        <v>130</v>
      </c>
      <c r="I56" s="549">
        <v>49</v>
      </c>
      <c r="J56" s="549">
        <v>86</v>
      </c>
      <c r="K56" s="549">
        <v>0</v>
      </c>
      <c r="L56" s="549">
        <v>109</v>
      </c>
      <c r="M56" s="549">
        <v>34</v>
      </c>
      <c r="N56" s="549">
        <v>24</v>
      </c>
      <c r="O56" s="549">
        <v>0</v>
      </c>
      <c r="P56" s="549">
        <v>0</v>
      </c>
      <c r="Q56" s="223"/>
    </row>
    <row r="57" spans="1:17" s="257" customFormat="1" ht="12.75" customHeight="1">
      <c r="A57" s="223"/>
      <c r="B57" s="1314" t="s">
        <v>560</v>
      </c>
      <c r="C57" s="1317"/>
      <c r="D57" s="1317"/>
      <c r="E57" s="223"/>
      <c r="F57" s="548"/>
      <c r="G57" s="548"/>
      <c r="H57" s="548"/>
      <c r="I57" s="548"/>
      <c r="J57" s="548"/>
      <c r="K57" s="548"/>
      <c r="L57" s="548"/>
      <c r="M57" s="548"/>
      <c r="N57" s="548"/>
      <c r="O57" s="548"/>
      <c r="P57" s="548"/>
      <c r="Q57" s="223"/>
    </row>
    <row r="58" spans="1:17" s="257" customFormat="1" ht="12.75" customHeight="1">
      <c r="A58" s="223"/>
      <c r="B58" s="340"/>
      <c r="C58" s="1314" t="s">
        <v>331</v>
      </c>
      <c r="D58" s="1151"/>
      <c r="E58" s="223"/>
      <c r="F58" s="548"/>
      <c r="G58" s="549"/>
      <c r="H58" s="549"/>
      <c r="I58" s="549"/>
      <c r="J58" s="549"/>
      <c r="K58" s="549"/>
      <c r="L58" s="549"/>
      <c r="M58" s="549"/>
      <c r="N58" s="549"/>
      <c r="O58" s="549"/>
      <c r="P58" s="549"/>
      <c r="Q58" s="223"/>
    </row>
    <row r="59" spans="1:17" s="257" customFormat="1" ht="12.75" customHeight="1">
      <c r="A59" s="223"/>
      <c r="B59" s="340"/>
      <c r="C59" s="1314" t="s">
        <v>561</v>
      </c>
      <c r="D59" s="1151"/>
      <c r="E59" s="223"/>
      <c r="F59" s="548">
        <f>SUM(G59:P59)</f>
        <v>520</v>
      </c>
      <c r="G59" s="549">
        <v>88</v>
      </c>
      <c r="H59" s="549">
        <v>91</v>
      </c>
      <c r="I59" s="549">
        <v>178</v>
      </c>
      <c r="J59" s="549">
        <v>86</v>
      </c>
      <c r="K59" s="549">
        <v>15</v>
      </c>
      <c r="L59" s="549">
        <v>47</v>
      </c>
      <c r="M59" s="549">
        <v>15</v>
      </c>
      <c r="N59" s="549">
        <v>0</v>
      </c>
      <c r="O59" s="549">
        <v>0</v>
      </c>
      <c r="P59" s="549">
        <v>0</v>
      </c>
      <c r="Q59" s="223"/>
    </row>
    <row r="60" spans="1:17" s="257" customFormat="1" ht="12.75" customHeight="1">
      <c r="A60" s="223"/>
      <c r="B60" s="280" t="s">
        <v>332</v>
      </c>
      <c r="C60" s="280"/>
      <c r="D60" s="223"/>
      <c r="E60" s="223"/>
      <c r="F60" s="548"/>
      <c r="G60" s="548"/>
      <c r="H60" s="548"/>
      <c r="I60" s="548"/>
      <c r="J60" s="548"/>
      <c r="K60" s="548"/>
      <c r="L60" s="548"/>
      <c r="M60" s="548"/>
      <c r="N60" s="548"/>
      <c r="O60" s="548"/>
      <c r="P60" s="548"/>
      <c r="Q60" s="223"/>
    </row>
    <row r="61" spans="1:17" s="257" customFormat="1" ht="12.75" customHeight="1">
      <c r="A61" s="223"/>
      <c r="B61" s="280"/>
      <c r="C61" s="280" t="s">
        <v>333</v>
      </c>
      <c r="D61" s="223"/>
      <c r="E61" s="223"/>
      <c r="F61" s="548"/>
      <c r="G61" s="548"/>
      <c r="H61" s="548"/>
      <c r="I61" s="548"/>
      <c r="J61" s="548"/>
      <c r="K61" s="548"/>
      <c r="L61" s="548"/>
      <c r="M61" s="548"/>
      <c r="N61" s="548"/>
      <c r="O61" s="548"/>
      <c r="P61" s="548"/>
      <c r="Q61" s="223"/>
    </row>
    <row r="62" spans="1:17" s="257" customFormat="1" ht="12.75" customHeight="1">
      <c r="A62" s="223"/>
      <c r="B62" s="223"/>
      <c r="C62" s="1314" t="s">
        <v>562</v>
      </c>
      <c r="D62" s="1318"/>
      <c r="E62" s="223"/>
      <c r="F62" s="548">
        <f>SUM(G62:P62)</f>
        <v>3065</v>
      </c>
      <c r="G62" s="549">
        <v>162</v>
      </c>
      <c r="H62" s="549">
        <v>179</v>
      </c>
      <c r="I62" s="549">
        <v>111</v>
      </c>
      <c r="J62" s="549">
        <v>48</v>
      </c>
      <c r="K62" s="549">
        <v>500</v>
      </c>
      <c r="L62" s="549">
        <v>228</v>
      </c>
      <c r="M62" s="549">
        <v>530</v>
      </c>
      <c r="N62" s="549">
        <v>567</v>
      </c>
      <c r="O62" s="549">
        <v>740</v>
      </c>
      <c r="P62" s="549">
        <v>0</v>
      </c>
      <c r="Q62" s="223"/>
    </row>
    <row r="63" spans="1:17" s="257" customFormat="1" ht="12.75" customHeight="1">
      <c r="A63" s="223"/>
      <c r="B63" s="84" t="s">
        <v>334</v>
      </c>
      <c r="C63" s="340"/>
      <c r="D63" s="340"/>
      <c r="E63" s="223"/>
      <c r="F63" s="548"/>
      <c r="G63" s="548"/>
      <c r="H63" s="548"/>
      <c r="I63" s="548"/>
      <c r="J63" s="548"/>
      <c r="K63" s="548"/>
      <c r="L63" s="548"/>
      <c r="M63" s="548"/>
      <c r="N63" s="548"/>
      <c r="O63" s="548"/>
      <c r="P63" s="548"/>
      <c r="Q63" s="223"/>
    </row>
    <row r="64" spans="1:17" s="257" customFormat="1" ht="12.75" customHeight="1">
      <c r="A64" s="223"/>
      <c r="B64" s="100"/>
      <c r="C64" s="1319" t="s">
        <v>335</v>
      </c>
      <c r="D64" s="1320"/>
      <c r="E64" s="223"/>
      <c r="F64" s="548">
        <f>SUM(G64:P64)</f>
        <v>0</v>
      </c>
      <c r="G64" s="549">
        <v>0</v>
      </c>
      <c r="H64" s="549">
        <v>0</v>
      </c>
      <c r="I64" s="549">
        <v>0</v>
      </c>
      <c r="J64" s="549">
        <v>0</v>
      </c>
      <c r="K64" s="549">
        <v>0</v>
      </c>
      <c r="L64" s="549">
        <v>0</v>
      </c>
      <c r="M64" s="549">
        <v>0</v>
      </c>
      <c r="N64" s="549">
        <v>0</v>
      </c>
      <c r="O64" s="549">
        <v>0</v>
      </c>
      <c r="P64" s="549">
        <v>0</v>
      </c>
      <c r="Q64" s="223"/>
    </row>
    <row r="65" spans="1:17" s="257" customFormat="1" ht="12.75" customHeight="1">
      <c r="A65" s="223"/>
      <c r="B65" s="84" t="s">
        <v>336</v>
      </c>
      <c r="C65" s="553"/>
      <c r="D65" s="554"/>
      <c r="E65" s="223"/>
      <c r="F65" s="548"/>
      <c r="G65" s="548"/>
      <c r="H65" s="548"/>
      <c r="I65" s="548"/>
      <c r="J65" s="548"/>
      <c r="K65" s="548"/>
      <c r="L65" s="548"/>
      <c r="M65" s="548"/>
      <c r="N65" s="548"/>
      <c r="O65" s="548"/>
      <c r="P65" s="548"/>
      <c r="Q65" s="223"/>
    </row>
    <row r="66" spans="1:17" s="257" customFormat="1" ht="12.75" customHeight="1">
      <c r="A66" s="223"/>
      <c r="B66" s="100"/>
      <c r="C66" s="1319" t="s">
        <v>337</v>
      </c>
      <c r="D66" s="1320"/>
      <c r="E66" s="223"/>
      <c r="F66" s="548">
        <f>SUM(G66:P66)</f>
        <v>295</v>
      </c>
      <c r="G66" s="549">
        <v>0</v>
      </c>
      <c r="H66" s="549">
        <v>0</v>
      </c>
      <c r="I66" s="549">
        <v>0</v>
      </c>
      <c r="J66" s="549">
        <v>0</v>
      </c>
      <c r="K66" s="549">
        <v>0</v>
      </c>
      <c r="L66" s="549">
        <v>0</v>
      </c>
      <c r="M66" s="549">
        <v>0</v>
      </c>
      <c r="N66" s="549">
        <v>0</v>
      </c>
      <c r="O66" s="549">
        <v>295</v>
      </c>
      <c r="P66" s="549">
        <v>0</v>
      </c>
      <c r="Q66" s="223"/>
    </row>
    <row r="67" spans="1:17" s="257" customFormat="1" ht="12.75" customHeight="1">
      <c r="A67" s="223"/>
      <c r="B67" s="1314" t="s">
        <v>563</v>
      </c>
      <c r="C67" s="1314"/>
      <c r="D67" s="1315"/>
      <c r="E67" s="223"/>
      <c r="F67" s="548">
        <f>SUM(G67:P67)</f>
        <v>3060</v>
      </c>
      <c r="G67" s="549">
        <v>0</v>
      </c>
      <c r="H67" s="549">
        <v>0</v>
      </c>
      <c r="I67" s="549">
        <v>0</v>
      </c>
      <c r="J67" s="549">
        <v>0</v>
      </c>
      <c r="K67" s="549">
        <v>0</v>
      </c>
      <c r="L67" s="549">
        <v>0</v>
      </c>
      <c r="M67" s="549">
        <v>0</v>
      </c>
      <c r="N67" s="549">
        <v>0</v>
      </c>
      <c r="O67" s="549">
        <v>1624</v>
      </c>
      <c r="P67" s="549">
        <v>1436</v>
      </c>
      <c r="Q67" s="223"/>
    </row>
    <row r="68" spans="1:17" s="257" customFormat="1" ht="7.5" customHeight="1">
      <c r="A68" s="555"/>
      <c r="B68" s="555"/>
      <c r="C68" s="555"/>
      <c r="D68" s="555"/>
      <c r="E68" s="223"/>
      <c r="F68" s="548"/>
      <c r="G68" s="548"/>
      <c r="H68" s="548"/>
      <c r="I68" s="548"/>
      <c r="J68" s="548"/>
      <c r="K68" s="548"/>
      <c r="L68" s="548"/>
      <c r="M68" s="548"/>
      <c r="N68" s="548"/>
      <c r="O68" s="548"/>
      <c r="P68" s="548"/>
      <c r="Q68" s="223"/>
    </row>
    <row r="69" spans="1:22" s="257" customFormat="1" ht="6" customHeight="1">
      <c r="A69" s="254" t="s">
        <v>46</v>
      </c>
      <c r="B69" s="223"/>
      <c r="C69" s="240"/>
      <c r="D69" s="240"/>
      <c r="E69" s="240"/>
      <c r="F69" s="240"/>
      <c r="G69" s="240"/>
      <c r="H69" s="240"/>
      <c r="I69" s="240"/>
      <c r="J69" s="240"/>
      <c r="K69" s="240"/>
      <c r="L69" s="223"/>
      <c r="M69" s="223"/>
      <c r="N69" s="223"/>
      <c r="O69" s="223"/>
      <c r="P69" s="223"/>
      <c r="Q69" s="223"/>
      <c r="R69" s="287"/>
      <c r="S69" s="287"/>
      <c r="T69" s="287"/>
      <c r="U69" s="287"/>
      <c r="V69" s="287"/>
    </row>
    <row r="70" spans="1:29" s="257" customFormat="1" ht="11.25" customHeight="1">
      <c r="A70" s="1095" t="s">
        <v>564</v>
      </c>
      <c r="B70" s="1316"/>
      <c r="C70" s="1316"/>
      <c r="D70" s="1316"/>
      <c r="E70" s="1316"/>
      <c r="F70" s="1316"/>
      <c r="G70" s="1316"/>
      <c r="H70" s="1316"/>
      <c r="I70" s="1316"/>
      <c r="J70" s="1316"/>
      <c r="K70" s="1316"/>
      <c r="L70" s="1316"/>
      <c r="M70" s="1316"/>
      <c r="N70" s="1316"/>
      <c r="O70" s="1316"/>
      <c r="P70" s="1316"/>
      <c r="Q70" s="556"/>
      <c r="R70" s="556"/>
      <c r="S70" s="556"/>
      <c r="T70" s="556"/>
      <c r="U70" s="556"/>
      <c r="V70" s="556"/>
      <c r="W70" s="556"/>
      <c r="X70" s="556"/>
      <c r="Y70" s="556"/>
      <c r="Z70" s="556"/>
      <c r="AA70" s="556"/>
      <c r="AB70" s="556"/>
      <c r="AC70" s="556"/>
    </row>
    <row r="71" spans="1:29" s="257" customFormat="1" ht="9.75">
      <c r="A71" s="1316"/>
      <c r="B71" s="1316"/>
      <c r="C71" s="1316"/>
      <c r="D71" s="1316"/>
      <c r="E71" s="1316"/>
      <c r="F71" s="1316"/>
      <c r="G71" s="1316"/>
      <c r="H71" s="1316"/>
      <c r="I71" s="1316"/>
      <c r="J71" s="1316"/>
      <c r="K71" s="1316"/>
      <c r="L71" s="1316"/>
      <c r="M71" s="1316"/>
      <c r="N71" s="1316"/>
      <c r="O71" s="1316"/>
      <c r="P71" s="1316"/>
      <c r="Q71" s="556"/>
      <c r="R71" s="556"/>
      <c r="S71" s="556"/>
      <c r="T71" s="556"/>
      <c r="U71" s="556"/>
      <c r="V71" s="556"/>
      <c r="W71" s="556"/>
      <c r="X71" s="556"/>
      <c r="Y71" s="556"/>
      <c r="Z71" s="556"/>
      <c r="AA71" s="556"/>
      <c r="AB71" s="556"/>
      <c r="AC71" s="556"/>
    </row>
    <row r="72" spans="1:16" s="257" customFormat="1" ht="9.75">
      <c r="A72" s="1043"/>
      <c r="B72" s="1043"/>
      <c r="C72" s="1043"/>
      <c r="D72" s="1043"/>
      <c r="E72" s="1043"/>
      <c r="F72" s="1043"/>
      <c r="G72" s="1043"/>
      <c r="H72" s="1043"/>
      <c r="I72" s="1043"/>
      <c r="J72" s="1043"/>
      <c r="K72" s="1043"/>
      <c r="L72" s="1043"/>
      <c r="M72" s="1043"/>
      <c r="N72" s="1043"/>
      <c r="O72" s="1043"/>
      <c r="P72" s="1043"/>
    </row>
    <row r="73" spans="2:16" s="257" customFormat="1" ht="9.75">
      <c r="B73" s="556"/>
      <c r="C73" s="556"/>
      <c r="D73" s="556"/>
      <c r="E73" s="556"/>
      <c r="F73" s="556"/>
      <c r="G73" s="556"/>
      <c r="H73" s="556"/>
      <c r="I73" s="556"/>
      <c r="J73" s="556"/>
      <c r="K73" s="556"/>
      <c r="L73" s="556"/>
      <c r="M73" s="556"/>
      <c r="N73" s="556"/>
      <c r="O73" s="556"/>
      <c r="P73" s="557"/>
    </row>
    <row r="74" spans="2:16" s="257" customFormat="1" ht="9.75">
      <c r="B74" s="558"/>
      <c r="C74" s="558"/>
      <c r="D74" s="556"/>
      <c r="E74" s="556"/>
      <c r="F74" s="556"/>
      <c r="G74" s="556"/>
      <c r="H74" s="556"/>
      <c r="I74" s="556"/>
      <c r="J74" s="556"/>
      <c r="K74" s="556"/>
      <c r="L74" s="556"/>
      <c r="M74" s="556"/>
      <c r="N74" s="556"/>
      <c r="O74" s="556"/>
      <c r="P74" s="557"/>
    </row>
    <row r="75" spans="2:16" s="257" customFormat="1" ht="9.75">
      <c r="B75" s="556"/>
      <c r="C75" s="556"/>
      <c r="D75" s="556"/>
      <c r="E75" s="556"/>
      <c r="F75" s="556"/>
      <c r="G75" s="556"/>
      <c r="H75" s="556"/>
      <c r="I75" s="556"/>
      <c r="J75" s="556"/>
      <c r="K75" s="556"/>
      <c r="L75" s="556"/>
      <c r="M75" s="556"/>
      <c r="N75" s="556"/>
      <c r="O75" s="556"/>
      <c r="P75" s="557"/>
    </row>
    <row r="76" spans="2:16" s="257" customFormat="1" ht="9.75">
      <c r="B76" s="558"/>
      <c r="C76" s="558"/>
      <c r="D76" s="556"/>
      <c r="E76" s="556"/>
      <c r="F76" s="556"/>
      <c r="G76" s="556"/>
      <c r="H76" s="556"/>
      <c r="I76" s="556"/>
      <c r="J76" s="556"/>
      <c r="K76" s="556"/>
      <c r="L76" s="556"/>
      <c r="M76" s="556"/>
      <c r="N76" s="556"/>
      <c r="O76" s="556"/>
      <c r="P76" s="557"/>
    </row>
    <row r="77" spans="2:16" s="257" customFormat="1" ht="9.75">
      <c r="B77" s="556"/>
      <c r="C77" s="556"/>
      <c r="D77" s="556"/>
      <c r="E77" s="556"/>
      <c r="F77" s="556"/>
      <c r="G77" s="556"/>
      <c r="H77" s="556"/>
      <c r="I77" s="556"/>
      <c r="J77" s="556"/>
      <c r="K77" s="556"/>
      <c r="L77" s="556"/>
      <c r="M77" s="556"/>
      <c r="N77" s="556"/>
      <c r="O77" s="556"/>
      <c r="P77" s="557"/>
    </row>
    <row r="78" spans="6:16" s="257" customFormat="1" ht="9.75">
      <c r="F78" s="557"/>
      <c r="G78" s="557"/>
      <c r="H78" s="557"/>
      <c r="I78" s="557"/>
      <c r="J78" s="557"/>
      <c r="K78" s="557"/>
      <c r="L78" s="557"/>
      <c r="M78" s="557"/>
      <c r="N78" s="557"/>
      <c r="O78" s="557"/>
      <c r="P78" s="557"/>
    </row>
    <row r="79" spans="6:16" s="257" customFormat="1" ht="9.75">
      <c r="F79" s="557"/>
      <c r="G79" s="557"/>
      <c r="H79" s="557"/>
      <c r="I79" s="557"/>
      <c r="J79" s="557"/>
      <c r="K79" s="557"/>
      <c r="L79" s="557"/>
      <c r="M79" s="557"/>
      <c r="N79" s="557"/>
      <c r="O79" s="557"/>
      <c r="P79" s="557"/>
    </row>
    <row r="80" spans="6:16" s="257" customFormat="1" ht="9.75">
      <c r="F80" s="557"/>
      <c r="G80" s="557"/>
      <c r="H80" s="557"/>
      <c r="I80" s="557"/>
      <c r="J80" s="557"/>
      <c r="K80" s="557"/>
      <c r="L80" s="557"/>
      <c r="M80" s="557"/>
      <c r="N80" s="557"/>
      <c r="O80" s="557"/>
      <c r="P80" s="557"/>
    </row>
    <row r="81" spans="6:16" s="257" customFormat="1" ht="9.75">
      <c r="F81" s="557"/>
      <c r="G81" s="557"/>
      <c r="H81" s="557"/>
      <c r="I81" s="557"/>
      <c r="J81" s="557"/>
      <c r="K81" s="557"/>
      <c r="L81" s="557"/>
      <c r="M81" s="557"/>
      <c r="N81" s="557"/>
      <c r="O81" s="557"/>
      <c r="P81" s="557"/>
    </row>
    <row r="82" spans="6:16" s="257" customFormat="1" ht="9.75">
      <c r="F82" s="557"/>
      <c r="G82" s="557"/>
      <c r="H82" s="557"/>
      <c r="I82" s="557"/>
      <c r="J82" s="557"/>
      <c r="K82" s="557"/>
      <c r="L82" s="557"/>
      <c r="M82" s="557"/>
      <c r="N82" s="557"/>
      <c r="O82" s="557"/>
      <c r="P82" s="557"/>
    </row>
    <row r="83" spans="6:16" s="257" customFormat="1" ht="9.75">
      <c r="F83" s="557"/>
      <c r="G83" s="557"/>
      <c r="H83" s="557"/>
      <c r="I83" s="557"/>
      <c r="J83" s="557"/>
      <c r="K83" s="557"/>
      <c r="L83" s="557"/>
      <c r="M83" s="557"/>
      <c r="N83" s="557"/>
      <c r="O83" s="557"/>
      <c r="P83" s="557"/>
    </row>
    <row r="84" spans="6:16" s="257" customFormat="1" ht="9.75">
      <c r="F84" s="557"/>
      <c r="G84" s="557"/>
      <c r="H84" s="557"/>
      <c r="I84" s="557"/>
      <c r="J84" s="557"/>
      <c r="K84" s="557"/>
      <c r="L84" s="557"/>
      <c r="M84" s="557"/>
      <c r="N84" s="557"/>
      <c r="O84" s="557"/>
      <c r="P84" s="557"/>
    </row>
    <row r="85" spans="6:16" s="257" customFormat="1" ht="9.75">
      <c r="F85" s="557"/>
      <c r="G85" s="557"/>
      <c r="H85" s="557"/>
      <c r="I85" s="557"/>
      <c r="J85" s="557"/>
      <c r="K85" s="557"/>
      <c r="L85" s="557"/>
      <c r="M85" s="557"/>
      <c r="N85" s="557"/>
      <c r="O85" s="557"/>
      <c r="P85" s="557"/>
    </row>
    <row r="86" spans="6:16" s="257" customFormat="1" ht="9.75">
      <c r="F86" s="557"/>
      <c r="G86" s="557"/>
      <c r="H86" s="557"/>
      <c r="I86" s="557"/>
      <c r="J86" s="557"/>
      <c r="K86" s="557"/>
      <c r="L86" s="557"/>
      <c r="M86" s="557"/>
      <c r="N86" s="557"/>
      <c r="O86" s="557"/>
      <c r="P86" s="557"/>
    </row>
    <row r="87" spans="6:16" s="257" customFormat="1" ht="9.75">
      <c r="F87" s="557"/>
      <c r="G87" s="557"/>
      <c r="H87" s="557"/>
      <c r="I87" s="557"/>
      <c r="J87" s="557"/>
      <c r="K87" s="557"/>
      <c r="L87" s="557"/>
      <c r="M87" s="557"/>
      <c r="N87" s="557"/>
      <c r="O87" s="557"/>
      <c r="P87" s="557"/>
    </row>
    <row r="88" spans="6:16" s="257" customFormat="1" ht="9.75">
      <c r="F88" s="557"/>
      <c r="G88" s="557"/>
      <c r="H88" s="557"/>
      <c r="I88" s="557"/>
      <c r="J88" s="557"/>
      <c r="K88" s="557"/>
      <c r="L88" s="557"/>
      <c r="M88" s="557"/>
      <c r="N88" s="557"/>
      <c r="O88" s="557"/>
      <c r="P88" s="557"/>
    </row>
    <row r="89" spans="6:16" s="257" customFormat="1" ht="9.75">
      <c r="F89" s="557"/>
      <c r="G89" s="557"/>
      <c r="H89" s="557"/>
      <c r="I89" s="557"/>
      <c r="J89" s="557"/>
      <c r="K89" s="557"/>
      <c r="L89" s="557"/>
      <c r="M89" s="557"/>
      <c r="N89" s="557"/>
      <c r="O89" s="557"/>
      <c r="P89" s="557"/>
    </row>
    <row r="90" spans="6:16" s="257" customFormat="1" ht="9.75">
      <c r="F90" s="557"/>
      <c r="G90" s="557"/>
      <c r="H90" s="557"/>
      <c r="I90" s="557"/>
      <c r="J90" s="557"/>
      <c r="K90" s="557"/>
      <c r="L90" s="557"/>
      <c r="M90" s="557"/>
      <c r="N90" s="557"/>
      <c r="O90" s="557"/>
      <c r="P90" s="557"/>
    </row>
    <row r="91" spans="6:16" s="257" customFormat="1" ht="9.75">
      <c r="F91" s="557"/>
      <c r="G91" s="557"/>
      <c r="H91" s="557"/>
      <c r="I91" s="557"/>
      <c r="J91" s="557"/>
      <c r="K91" s="557"/>
      <c r="L91" s="557"/>
      <c r="M91" s="557"/>
      <c r="N91" s="557"/>
      <c r="O91" s="557"/>
      <c r="P91" s="557"/>
    </row>
    <row r="92" spans="6:16" s="257" customFormat="1" ht="9.75">
      <c r="F92" s="557"/>
      <c r="G92" s="557"/>
      <c r="H92" s="557"/>
      <c r="I92" s="557"/>
      <c r="J92" s="557"/>
      <c r="K92" s="557"/>
      <c r="L92" s="557"/>
      <c r="M92" s="557"/>
      <c r="N92" s="557"/>
      <c r="O92" s="557"/>
      <c r="P92" s="557"/>
    </row>
    <row r="93" spans="6:16" s="257" customFormat="1" ht="9.75">
      <c r="F93" s="557"/>
      <c r="G93" s="557"/>
      <c r="H93" s="557"/>
      <c r="I93" s="557"/>
      <c r="J93" s="557"/>
      <c r="K93" s="557"/>
      <c r="L93" s="557"/>
      <c r="M93" s="557"/>
      <c r="N93" s="557"/>
      <c r="O93" s="557"/>
      <c r="P93" s="557"/>
    </row>
    <row r="94" spans="6:16" s="257" customFormat="1" ht="9.75">
      <c r="F94" s="557"/>
      <c r="G94" s="557"/>
      <c r="H94" s="557"/>
      <c r="I94" s="557"/>
      <c r="J94" s="557"/>
      <c r="K94" s="557"/>
      <c r="L94" s="557"/>
      <c r="M94" s="557"/>
      <c r="N94" s="557"/>
      <c r="O94" s="557"/>
      <c r="P94" s="557"/>
    </row>
    <row r="95" spans="6:16" s="257" customFormat="1" ht="9.75">
      <c r="F95" s="557"/>
      <c r="G95" s="557"/>
      <c r="H95" s="557"/>
      <c r="I95" s="557"/>
      <c r="J95" s="557"/>
      <c r="K95" s="557"/>
      <c r="L95" s="557"/>
      <c r="M95" s="557"/>
      <c r="N95" s="557"/>
      <c r="O95" s="557"/>
      <c r="P95" s="557"/>
    </row>
    <row r="96" spans="6:16" s="257" customFormat="1" ht="9.75">
      <c r="F96" s="557"/>
      <c r="G96" s="557"/>
      <c r="H96" s="557"/>
      <c r="I96" s="557"/>
      <c r="J96" s="557"/>
      <c r="K96" s="557"/>
      <c r="L96" s="557"/>
      <c r="M96" s="557"/>
      <c r="N96" s="557"/>
      <c r="O96" s="557"/>
      <c r="P96" s="557"/>
    </row>
    <row r="97" spans="6:16" s="257" customFormat="1" ht="9.75">
      <c r="F97" s="557"/>
      <c r="G97" s="557"/>
      <c r="H97" s="557"/>
      <c r="I97" s="557"/>
      <c r="J97" s="557"/>
      <c r="K97" s="557"/>
      <c r="L97" s="557"/>
      <c r="M97" s="557"/>
      <c r="N97" s="557"/>
      <c r="O97" s="557"/>
      <c r="P97" s="557"/>
    </row>
    <row r="98" spans="6:16" s="257" customFormat="1" ht="9.75">
      <c r="F98" s="557"/>
      <c r="G98" s="557"/>
      <c r="H98" s="557"/>
      <c r="I98" s="557"/>
      <c r="J98" s="557"/>
      <c r="K98" s="557"/>
      <c r="L98" s="557"/>
      <c r="M98" s="557"/>
      <c r="N98" s="557"/>
      <c r="O98" s="557"/>
      <c r="P98" s="557"/>
    </row>
    <row r="99" spans="6:16" s="257" customFormat="1" ht="9.75">
      <c r="F99" s="557"/>
      <c r="G99" s="557"/>
      <c r="H99" s="557"/>
      <c r="I99" s="557"/>
      <c r="J99" s="557"/>
      <c r="K99" s="557"/>
      <c r="L99" s="557"/>
      <c r="M99" s="557"/>
      <c r="N99" s="557"/>
      <c r="O99" s="557"/>
      <c r="P99" s="557"/>
    </row>
    <row r="100" spans="6:16" s="257" customFormat="1" ht="9.75">
      <c r="F100" s="557"/>
      <c r="G100" s="557"/>
      <c r="H100" s="557"/>
      <c r="I100" s="557"/>
      <c r="J100" s="557"/>
      <c r="K100" s="557"/>
      <c r="L100" s="557"/>
      <c r="M100" s="557"/>
      <c r="N100" s="557"/>
      <c r="O100" s="557"/>
      <c r="P100" s="557"/>
    </row>
    <row r="101" spans="6:16" s="257" customFormat="1" ht="9.75">
      <c r="F101" s="557"/>
      <c r="G101" s="557"/>
      <c r="H101" s="557"/>
      <c r="I101" s="557"/>
      <c r="J101" s="557"/>
      <c r="K101" s="557"/>
      <c r="L101" s="557"/>
      <c r="M101" s="557"/>
      <c r="N101" s="557"/>
      <c r="O101" s="557"/>
      <c r="P101" s="557"/>
    </row>
    <row r="102" spans="6:16" s="257" customFormat="1" ht="9.75">
      <c r="F102" s="557"/>
      <c r="G102" s="557"/>
      <c r="H102" s="557"/>
      <c r="I102" s="557"/>
      <c r="J102" s="557"/>
      <c r="K102" s="557"/>
      <c r="L102" s="557"/>
      <c r="M102" s="557"/>
      <c r="N102" s="557"/>
      <c r="O102" s="557"/>
      <c r="P102" s="557"/>
    </row>
    <row r="103" spans="6:16" s="257" customFormat="1" ht="9.75">
      <c r="F103" s="557"/>
      <c r="G103" s="557"/>
      <c r="H103" s="557"/>
      <c r="I103" s="557"/>
      <c r="J103" s="557"/>
      <c r="K103" s="557"/>
      <c r="L103" s="557"/>
      <c r="M103" s="557"/>
      <c r="N103" s="557"/>
      <c r="O103" s="557"/>
      <c r="P103" s="557"/>
    </row>
    <row r="104" spans="6:16" s="257" customFormat="1" ht="9.75">
      <c r="F104" s="557"/>
      <c r="G104" s="557"/>
      <c r="H104" s="557"/>
      <c r="I104" s="557"/>
      <c r="J104" s="557"/>
      <c r="K104" s="557"/>
      <c r="L104" s="557"/>
      <c r="M104" s="557"/>
      <c r="N104" s="557"/>
      <c r="O104" s="557"/>
      <c r="P104" s="557"/>
    </row>
    <row r="105" spans="6:16" s="257" customFormat="1" ht="9.75">
      <c r="F105" s="557"/>
      <c r="G105" s="557"/>
      <c r="H105" s="557"/>
      <c r="I105" s="557"/>
      <c r="J105" s="557"/>
      <c r="K105" s="557"/>
      <c r="L105" s="557"/>
      <c r="M105" s="557"/>
      <c r="N105" s="557"/>
      <c r="O105" s="557"/>
      <c r="P105" s="557"/>
    </row>
    <row r="106" spans="6:16" s="257" customFormat="1" ht="9.75">
      <c r="F106" s="557"/>
      <c r="G106" s="557"/>
      <c r="H106" s="557"/>
      <c r="I106" s="557"/>
      <c r="J106" s="557"/>
      <c r="K106" s="557"/>
      <c r="L106" s="557"/>
      <c r="M106" s="557"/>
      <c r="N106" s="557"/>
      <c r="O106" s="557"/>
      <c r="P106" s="557"/>
    </row>
    <row r="107" spans="6:16" s="257" customFormat="1" ht="9.75">
      <c r="F107" s="557"/>
      <c r="G107" s="557"/>
      <c r="H107" s="557"/>
      <c r="I107" s="557"/>
      <c r="J107" s="557"/>
      <c r="K107" s="557"/>
      <c r="L107" s="557"/>
      <c r="M107" s="557"/>
      <c r="N107" s="557"/>
      <c r="O107" s="557"/>
      <c r="P107" s="557"/>
    </row>
    <row r="108" spans="6:16" s="257" customFormat="1" ht="9.75">
      <c r="F108" s="557"/>
      <c r="G108" s="557"/>
      <c r="H108" s="557"/>
      <c r="I108" s="557"/>
      <c r="J108" s="557"/>
      <c r="K108" s="557"/>
      <c r="L108" s="557"/>
      <c r="M108" s="557"/>
      <c r="N108" s="557"/>
      <c r="O108" s="557"/>
      <c r="P108" s="557"/>
    </row>
    <row r="109" spans="6:16" s="257" customFormat="1" ht="9.75">
      <c r="F109" s="557"/>
      <c r="G109" s="557"/>
      <c r="H109" s="557"/>
      <c r="I109" s="557"/>
      <c r="J109" s="557"/>
      <c r="K109" s="557"/>
      <c r="L109" s="557"/>
      <c r="M109" s="557"/>
      <c r="N109" s="557"/>
      <c r="O109" s="557"/>
      <c r="P109" s="557"/>
    </row>
    <row r="110" spans="6:16" s="257" customFormat="1" ht="9.75">
      <c r="F110" s="557"/>
      <c r="G110" s="557"/>
      <c r="H110" s="557"/>
      <c r="I110" s="557"/>
      <c r="J110" s="557"/>
      <c r="K110" s="557"/>
      <c r="L110" s="557"/>
      <c r="M110" s="557"/>
      <c r="N110" s="557"/>
      <c r="O110" s="557"/>
      <c r="P110" s="557"/>
    </row>
    <row r="111" spans="6:16" s="257" customFormat="1" ht="9.75">
      <c r="F111" s="557"/>
      <c r="G111" s="557"/>
      <c r="H111" s="557"/>
      <c r="I111" s="557"/>
      <c r="J111" s="557"/>
      <c r="K111" s="557"/>
      <c r="L111" s="557"/>
      <c r="M111" s="557"/>
      <c r="N111" s="557"/>
      <c r="O111" s="557"/>
      <c r="P111" s="557"/>
    </row>
    <row r="112" spans="6:16" s="257" customFormat="1" ht="9.75">
      <c r="F112" s="557"/>
      <c r="G112" s="557"/>
      <c r="H112" s="557"/>
      <c r="I112" s="557"/>
      <c r="J112" s="557"/>
      <c r="K112" s="557"/>
      <c r="L112" s="557"/>
      <c r="M112" s="557"/>
      <c r="N112" s="557"/>
      <c r="O112" s="557"/>
      <c r="P112" s="557"/>
    </row>
    <row r="113" spans="6:16" s="257" customFormat="1" ht="9.75">
      <c r="F113" s="557"/>
      <c r="G113" s="557"/>
      <c r="H113" s="557"/>
      <c r="I113" s="557"/>
      <c r="J113" s="557"/>
      <c r="K113" s="557"/>
      <c r="L113" s="557"/>
      <c r="M113" s="557"/>
      <c r="N113" s="557"/>
      <c r="O113" s="557"/>
      <c r="P113" s="557"/>
    </row>
    <row r="114" spans="6:16" s="257" customFormat="1" ht="9.75">
      <c r="F114" s="557"/>
      <c r="G114" s="557"/>
      <c r="H114" s="557"/>
      <c r="I114" s="557"/>
      <c r="J114" s="557"/>
      <c r="K114" s="557"/>
      <c r="L114" s="557"/>
      <c r="M114" s="557"/>
      <c r="N114" s="557"/>
      <c r="O114" s="557"/>
      <c r="P114" s="557"/>
    </row>
    <row r="115" spans="6:16" s="257" customFormat="1" ht="9.75">
      <c r="F115" s="557"/>
      <c r="G115" s="557"/>
      <c r="H115" s="557"/>
      <c r="I115" s="557"/>
      <c r="J115" s="557"/>
      <c r="K115" s="557"/>
      <c r="L115" s="557"/>
      <c r="M115" s="557"/>
      <c r="N115" s="557"/>
      <c r="O115" s="557"/>
      <c r="P115" s="557"/>
    </row>
    <row r="116" spans="6:16" s="257" customFormat="1" ht="9.75">
      <c r="F116" s="557"/>
      <c r="G116" s="557"/>
      <c r="H116" s="557"/>
      <c r="I116" s="557"/>
      <c r="J116" s="557"/>
      <c r="K116" s="557"/>
      <c r="L116" s="557"/>
      <c r="M116" s="557"/>
      <c r="N116" s="557"/>
      <c r="O116" s="557"/>
      <c r="P116" s="557"/>
    </row>
    <row r="117" spans="6:16" s="257" customFormat="1" ht="9.75">
      <c r="F117" s="557"/>
      <c r="G117" s="557"/>
      <c r="H117" s="557"/>
      <c r="I117" s="557"/>
      <c r="J117" s="557"/>
      <c r="K117" s="557"/>
      <c r="L117" s="557"/>
      <c r="M117" s="557"/>
      <c r="N117" s="557"/>
      <c r="O117" s="557"/>
      <c r="P117" s="557"/>
    </row>
    <row r="118" spans="6:16" s="257" customFormat="1" ht="9.75">
      <c r="F118" s="557"/>
      <c r="G118" s="557"/>
      <c r="H118" s="557"/>
      <c r="I118" s="557"/>
      <c r="J118" s="557"/>
      <c r="K118" s="557"/>
      <c r="L118" s="557"/>
      <c r="M118" s="557"/>
      <c r="N118" s="557"/>
      <c r="O118" s="557"/>
      <c r="P118" s="557"/>
    </row>
    <row r="119" spans="6:16" s="257" customFormat="1" ht="9.75">
      <c r="F119" s="557"/>
      <c r="G119" s="557"/>
      <c r="H119" s="557"/>
      <c r="I119" s="557"/>
      <c r="J119" s="557"/>
      <c r="K119" s="557"/>
      <c r="L119" s="557"/>
      <c r="M119" s="557"/>
      <c r="N119" s="557"/>
      <c r="O119" s="557"/>
      <c r="P119" s="557"/>
    </row>
    <row r="120" spans="6:16" s="257" customFormat="1" ht="9.75">
      <c r="F120" s="557"/>
      <c r="G120" s="557"/>
      <c r="H120" s="557"/>
      <c r="I120" s="557"/>
      <c r="J120" s="557"/>
      <c r="K120" s="557"/>
      <c r="L120" s="557"/>
      <c r="M120" s="557"/>
      <c r="N120" s="557"/>
      <c r="O120" s="557"/>
      <c r="P120" s="557"/>
    </row>
    <row r="121" spans="6:16" s="257" customFormat="1" ht="9.75">
      <c r="F121" s="557"/>
      <c r="G121" s="557"/>
      <c r="H121" s="557"/>
      <c r="I121" s="557"/>
      <c r="J121" s="557"/>
      <c r="K121" s="557"/>
      <c r="L121" s="557"/>
      <c r="M121" s="557"/>
      <c r="N121" s="557"/>
      <c r="O121" s="557"/>
      <c r="P121" s="557"/>
    </row>
    <row r="122" spans="6:16" s="257" customFormat="1" ht="9.75">
      <c r="F122" s="557"/>
      <c r="G122" s="557"/>
      <c r="H122" s="557"/>
      <c r="I122" s="557"/>
      <c r="J122" s="557"/>
      <c r="K122" s="557"/>
      <c r="L122" s="557"/>
      <c r="M122" s="557"/>
      <c r="N122" s="557"/>
      <c r="O122" s="557"/>
      <c r="P122" s="557"/>
    </row>
    <row r="123" spans="6:16" s="257" customFormat="1" ht="9.75">
      <c r="F123" s="557"/>
      <c r="G123" s="557"/>
      <c r="H123" s="557"/>
      <c r="I123" s="557"/>
      <c r="J123" s="557"/>
      <c r="K123" s="557"/>
      <c r="L123" s="557"/>
      <c r="M123" s="557"/>
      <c r="N123" s="557"/>
      <c r="O123" s="557"/>
      <c r="P123" s="557"/>
    </row>
    <row r="124" spans="6:16" s="257" customFormat="1" ht="9.75">
      <c r="F124" s="557"/>
      <c r="G124" s="557"/>
      <c r="H124" s="557"/>
      <c r="I124" s="557"/>
      <c r="J124" s="557"/>
      <c r="K124" s="557"/>
      <c r="L124" s="557"/>
      <c r="M124" s="557"/>
      <c r="N124" s="557"/>
      <c r="O124" s="557"/>
      <c r="P124" s="557"/>
    </row>
    <row r="125" spans="6:16" s="257" customFormat="1" ht="9.75">
      <c r="F125" s="557"/>
      <c r="G125" s="557"/>
      <c r="H125" s="557"/>
      <c r="I125" s="557"/>
      <c r="J125" s="557"/>
      <c r="K125" s="557"/>
      <c r="L125" s="557"/>
      <c r="M125" s="557"/>
      <c r="N125" s="557"/>
      <c r="O125" s="557"/>
      <c r="P125" s="557"/>
    </row>
    <row r="126" spans="6:16" s="257" customFormat="1" ht="9.75">
      <c r="F126" s="557"/>
      <c r="G126" s="557"/>
      <c r="H126" s="557"/>
      <c r="I126" s="557"/>
      <c r="J126" s="557"/>
      <c r="K126" s="557"/>
      <c r="L126" s="557"/>
      <c r="M126" s="557"/>
      <c r="N126" s="557"/>
      <c r="O126" s="557"/>
      <c r="P126" s="557"/>
    </row>
    <row r="127" spans="6:16" s="257" customFormat="1" ht="9.75">
      <c r="F127" s="557"/>
      <c r="G127" s="557"/>
      <c r="H127" s="557"/>
      <c r="I127" s="557"/>
      <c r="J127" s="557"/>
      <c r="K127" s="557"/>
      <c r="L127" s="557"/>
      <c r="M127" s="557"/>
      <c r="N127" s="557"/>
      <c r="O127" s="557"/>
      <c r="P127" s="557"/>
    </row>
    <row r="128" spans="6:16" s="257" customFormat="1" ht="9.75">
      <c r="F128" s="557"/>
      <c r="G128" s="557"/>
      <c r="H128" s="557"/>
      <c r="I128" s="557"/>
      <c r="J128" s="557"/>
      <c r="K128" s="557"/>
      <c r="L128" s="557"/>
      <c r="M128" s="557"/>
      <c r="N128" s="557"/>
      <c r="O128" s="557"/>
      <c r="P128" s="557"/>
    </row>
    <row r="129" spans="6:16" s="257" customFormat="1" ht="9.75">
      <c r="F129" s="557"/>
      <c r="G129" s="557"/>
      <c r="H129" s="557"/>
      <c r="I129" s="557"/>
      <c r="J129" s="557"/>
      <c r="K129" s="557"/>
      <c r="L129" s="557"/>
      <c r="M129" s="557"/>
      <c r="N129" s="557"/>
      <c r="O129" s="557"/>
      <c r="P129" s="557"/>
    </row>
    <row r="130" spans="6:16" s="257" customFormat="1" ht="9.75">
      <c r="F130" s="557"/>
      <c r="G130" s="557"/>
      <c r="H130" s="557"/>
      <c r="I130" s="557"/>
      <c r="J130" s="557"/>
      <c r="K130" s="557"/>
      <c r="L130" s="557"/>
      <c r="M130" s="557"/>
      <c r="N130" s="557"/>
      <c r="O130" s="557"/>
      <c r="P130" s="557"/>
    </row>
    <row r="131" spans="6:16" s="257" customFormat="1" ht="9.75">
      <c r="F131" s="557"/>
      <c r="G131" s="557"/>
      <c r="H131" s="557"/>
      <c r="I131" s="557"/>
      <c r="J131" s="557"/>
      <c r="K131" s="557"/>
      <c r="L131" s="557"/>
      <c r="M131" s="557"/>
      <c r="N131" s="557"/>
      <c r="O131" s="557"/>
      <c r="P131" s="557"/>
    </row>
    <row r="132" spans="6:16" s="257" customFormat="1" ht="9.75">
      <c r="F132" s="557"/>
      <c r="G132" s="557"/>
      <c r="H132" s="557"/>
      <c r="I132" s="557"/>
      <c r="J132" s="557"/>
      <c r="K132" s="557"/>
      <c r="L132" s="557"/>
      <c r="M132" s="557"/>
      <c r="N132" s="557"/>
      <c r="O132" s="557"/>
      <c r="P132" s="557"/>
    </row>
    <row r="133" spans="6:16" s="257" customFormat="1" ht="9.75">
      <c r="F133" s="557"/>
      <c r="G133" s="557"/>
      <c r="H133" s="557"/>
      <c r="I133" s="557"/>
      <c r="J133" s="557"/>
      <c r="K133" s="557"/>
      <c r="L133" s="557"/>
      <c r="M133" s="557"/>
      <c r="N133" s="557"/>
      <c r="O133" s="557"/>
      <c r="P133" s="557"/>
    </row>
    <row r="134" spans="6:16" s="257" customFormat="1" ht="9.75">
      <c r="F134" s="557"/>
      <c r="G134" s="557"/>
      <c r="H134" s="557"/>
      <c r="I134" s="557"/>
      <c r="J134" s="557"/>
      <c r="K134" s="557"/>
      <c r="L134" s="557"/>
      <c r="M134" s="557"/>
      <c r="N134" s="557"/>
      <c r="O134" s="557"/>
      <c r="P134" s="557"/>
    </row>
    <row r="135" spans="6:16" s="257" customFormat="1" ht="9.75">
      <c r="F135" s="557"/>
      <c r="G135" s="557"/>
      <c r="H135" s="557"/>
      <c r="I135" s="557"/>
      <c r="J135" s="557"/>
      <c r="K135" s="557"/>
      <c r="L135" s="557"/>
      <c r="M135" s="557"/>
      <c r="N135" s="557"/>
      <c r="O135" s="557"/>
      <c r="P135" s="557"/>
    </row>
    <row r="136" spans="6:16" s="257" customFormat="1" ht="9.75">
      <c r="F136" s="557"/>
      <c r="G136" s="557"/>
      <c r="H136" s="557"/>
      <c r="I136" s="557"/>
      <c r="J136" s="557"/>
      <c r="K136" s="557"/>
      <c r="L136" s="557"/>
      <c r="M136" s="557"/>
      <c r="N136" s="557"/>
      <c r="O136" s="557"/>
      <c r="P136" s="557"/>
    </row>
    <row r="137" spans="6:16" s="257" customFormat="1" ht="9.75">
      <c r="F137" s="557"/>
      <c r="G137" s="557"/>
      <c r="H137" s="557"/>
      <c r="I137" s="557"/>
      <c r="J137" s="557"/>
      <c r="K137" s="557"/>
      <c r="L137" s="557"/>
      <c r="M137" s="557"/>
      <c r="N137" s="557"/>
      <c r="O137" s="557"/>
      <c r="P137" s="557"/>
    </row>
    <row r="138" spans="6:16" s="257" customFormat="1" ht="9.75">
      <c r="F138" s="557"/>
      <c r="G138" s="557"/>
      <c r="H138" s="557"/>
      <c r="I138" s="557"/>
      <c r="J138" s="557"/>
      <c r="K138" s="557"/>
      <c r="L138" s="557"/>
      <c r="M138" s="557"/>
      <c r="N138" s="557"/>
      <c r="O138" s="557"/>
      <c r="P138" s="557"/>
    </row>
    <row r="139" spans="6:16" s="257" customFormat="1" ht="9.75">
      <c r="F139" s="557"/>
      <c r="G139" s="557"/>
      <c r="H139" s="557"/>
      <c r="I139" s="557"/>
      <c r="J139" s="557"/>
      <c r="K139" s="557"/>
      <c r="L139" s="557"/>
      <c r="M139" s="557"/>
      <c r="N139" s="557"/>
      <c r="O139" s="557"/>
      <c r="P139" s="557"/>
    </row>
    <row r="140" spans="6:16" s="257" customFormat="1" ht="9.75">
      <c r="F140" s="557"/>
      <c r="G140" s="557"/>
      <c r="H140" s="557"/>
      <c r="I140" s="557"/>
      <c r="J140" s="557"/>
      <c r="K140" s="557"/>
      <c r="L140" s="557"/>
      <c r="M140" s="557"/>
      <c r="N140" s="557"/>
      <c r="O140" s="557"/>
      <c r="P140" s="557"/>
    </row>
    <row r="141" spans="6:16" s="257" customFormat="1" ht="9.75">
      <c r="F141" s="557"/>
      <c r="G141" s="557"/>
      <c r="H141" s="557"/>
      <c r="I141" s="557"/>
      <c r="J141" s="557"/>
      <c r="K141" s="557"/>
      <c r="L141" s="557"/>
      <c r="M141" s="557"/>
      <c r="N141" s="557"/>
      <c r="O141" s="557"/>
      <c r="P141" s="557"/>
    </row>
    <row r="142" spans="6:16" s="257" customFormat="1" ht="9.75">
      <c r="F142" s="557"/>
      <c r="G142" s="557"/>
      <c r="H142" s="557"/>
      <c r="I142" s="557"/>
      <c r="J142" s="557"/>
      <c r="K142" s="557"/>
      <c r="L142" s="557"/>
      <c r="M142" s="557"/>
      <c r="N142" s="557"/>
      <c r="O142" s="557"/>
      <c r="P142" s="557"/>
    </row>
    <row r="143" spans="6:16" s="257" customFormat="1" ht="9.75">
      <c r="F143" s="557"/>
      <c r="G143" s="557"/>
      <c r="H143" s="557"/>
      <c r="I143" s="557"/>
      <c r="J143" s="557"/>
      <c r="K143" s="557"/>
      <c r="L143" s="557"/>
      <c r="M143" s="557"/>
      <c r="N143" s="557"/>
      <c r="O143" s="557"/>
      <c r="P143" s="557"/>
    </row>
    <row r="144" spans="6:16" s="257" customFormat="1" ht="9.75">
      <c r="F144" s="557"/>
      <c r="G144" s="557"/>
      <c r="H144" s="557"/>
      <c r="I144" s="557"/>
      <c r="J144" s="557"/>
      <c r="K144" s="557"/>
      <c r="L144" s="557"/>
      <c r="M144" s="557"/>
      <c r="N144" s="557"/>
      <c r="O144" s="557"/>
      <c r="P144" s="557"/>
    </row>
    <row r="145" spans="6:16" s="257" customFormat="1" ht="9.75">
      <c r="F145" s="557"/>
      <c r="G145" s="557"/>
      <c r="H145" s="557"/>
      <c r="I145" s="557"/>
      <c r="J145" s="557"/>
      <c r="K145" s="557"/>
      <c r="L145" s="557"/>
      <c r="M145" s="557"/>
      <c r="N145" s="557"/>
      <c r="O145" s="557"/>
      <c r="P145" s="557"/>
    </row>
    <row r="146" spans="6:16" s="257" customFormat="1" ht="9.75">
      <c r="F146" s="557"/>
      <c r="G146" s="557"/>
      <c r="H146" s="557"/>
      <c r="I146" s="557"/>
      <c r="J146" s="557"/>
      <c r="K146" s="557"/>
      <c r="L146" s="557"/>
      <c r="M146" s="557"/>
      <c r="N146" s="557"/>
      <c r="O146" s="557"/>
      <c r="P146" s="557"/>
    </row>
    <row r="147" spans="6:16" s="257" customFormat="1" ht="9.75">
      <c r="F147" s="557"/>
      <c r="G147" s="557"/>
      <c r="H147" s="557"/>
      <c r="I147" s="557"/>
      <c r="J147" s="557"/>
      <c r="K147" s="557"/>
      <c r="L147" s="557"/>
      <c r="M147" s="557"/>
      <c r="N147" s="557"/>
      <c r="O147" s="557"/>
      <c r="P147" s="557"/>
    </row>
    <row r="148" spans="6:16" s="257" customFormat="1" ht="9.75">
      <c r="F148" s="557"/>
      <c r="G148" s="557"/>
      <c r="H148" s="557"/>
      <c r="I148" s="557"/>
      <c r="J148" s="557"/>
      <c r="K148" s="557"/>
      <c r="L148" s="557"/>
      <c r="M148" s="557"/>
      <c r="N148" s="557"/>
      <c r="O148" s="557"/>
      <c r="P148" s="557"/>
    </row>
    <row r="149" spans="6:16" s="257" customFormat="1" ht="9.75">
      <c r="F149" s="557"/>
      <c r="G149" s="557"/>
      <c r="H149" s="557"/>
      <c r="I149" s="557"/>
      <c r="J149" s="557"/>
      <c r="K149" s="557"/>
      <c r="L149" s="557"/>
      <c r="M149" s="557"/>
      <c r="N149" s="557"/>
      <c r="O149" s="557"/>
      <c r="P149" s="557"/>
    </row>
    <row r="150" spans="6:16" s="257" customFormat="1" ht="9.75">
      <c r="F150" s="557"/>
      <c r="G150" s="557"/>
      <c r="H150" s="557"/>
      <c r="I150" s="557"/>
      <c r="J150" s="557"/>
      <c r="K150" s="557"/>
      <c r="L150" s="557"/>
      <c r="M150" s="557"/>
      <c r="N150" s="557"/>
      <c r="O150" s="557"/>
      <c r="P150" s="557"/>
    </row>
    <row r="151" spans="6:16" s="257" customFormat="1" ht="9.75">
      <c r="F151" s="557"/>
      <c r="G151" s="557"/>
      <c r="H151" s="557"/>
      <c r="I151" s="557"/>
      <c r="J151" s="557"/>
      <c r="K151" s="557"/>
      <c r="L151" s="557"/>
      <c r="M151" s="557"/>
      <c r="N151" s="557"/>
      <c r="O151" s="557"/>
      <c r="P151" s="557"/>
    </row>
    <row r="152" spans="6:16" s="257" customFormat="1" ht="9.75">
      <c r="F152" s="557"/>
      <c r="G152" s="557"/>
      <c r="H152" s="557"/>
      <c r="I152" s="557"/>
      <c r="J152" s="557"/>
      <c r="K152" s="557"/>
      <c r="L152" s="557"/>
      <c r="M152" s="557"/>
      <c r="N152" s="557"/>
      <c r="O152" s="557"/>
      <c r="P152" s="557"/>
    </row>
    <row r="153" spans="6:16" s="257" customFormat="1" ht="9.75">
      <c r="F153" s="557"/>
      <c r="G153" s="557"/>
      <c r="H153" s="557"/>
      <c r="I153" s="557"/>
      <c r="J153" s="557"/>
      <c r="K153" s="557"/>
      <c r="L153" s="557"/>
      <c r="M153" s="557"/>
      <c r="N153" s="557"/>
      <c r="O153" s="557"/>
      <c r="P153" s="557"/>
    </row>
    <row r="154" spans="6:16" s="257" customFormat="1" ht="9.75">
      <c r="F154" s="557"/>
      <c r="G154" s="557"/>
      <c r="H154" s="557"/>
      <c r="I154" s="557"/>
      <c r="J154" s="557"/>
      <c r="K154" s="557"/>
      <c r="L154" s="557"/>
      <c r="M154" s="557"/>
      <c r="N154" s="557"/>
      <c r="O154" s="557"/>
      <c r="P154" s="557"/>
    </row>
    <row r="155" spans="6:16" s="257" customFormat="1" ht="9.75">
      <c r="F155" s="557"/>
      <c r="G155" s="557"/>
      <c r="H155" s="557"/>
      <c r="I155" s="557"/>
      <c r="J155" s="557"/>
      <c r="K155" s="557"/>
      <c r="L155" s="557"/>
      <c r="M155" s="557"/>
      <c r="N155" s="557"/>
      <c r="O155" s="557"/>
      <c r="P155" s="557"/>
    </row>
    <row r="156" spans="6:16" s="257" customFormat="1" ht="9.75">
      <c r="F156" s="557"/>
      <c r="G156" s="557"/>
      <c r="H156" s="557"/>
      <c r="I156" s="557"/>
      <c r="J156" s="557"/>
      <c r="K156" s="557"/>
      <c r="L156" s="557"/>
      <c r="M156" s="557"/>
      <c r="N156" s="557"/>
      <c r="O156" s="557"/>
      <c r="P156" s="557"/>
    </row>
    <row r="157" spans="6:16" s="257" customFormat="1" ht="9.75">
      <c r="F157" s="557"/>
      <c r="G157" s="557"/>
      <c r="H157" s="557"/>
      <c r="I157" s="557"/>
      <c r="J157" s="557"/>
      <c r="K157" s="557"/>
      <c r="L157" s="557"/>
      <c r="M157" s="557"/>
      <c r="N157" s="557"/>
      <c r="O157" s="557"/>
      <c r="P157" s="557"/>
    </row>
    <row r="158" spans="6:16" s="257" customFormat="1" ht="9.75">
      <c r="F158" s="557"/>
      <c r="G158" s="557"/>
      <c r="H158" s="557"/>
      <c r="I158" s="557"/>
      <c r="J158" s="557"/>
      <c r="K158" s="557"/>
      <c r="L158" s="557"/>
      <c r="M158" s="557"/>
      <c r="N158" s="557"/>
      <c r="O158" s="557"/>
      <c r="P158" s="557"/>
    </row>
    <row r="159" spans="6:16" s="257" customFormat="1" ht="9.75">
      <c r="F159" s="557"/>
      <c r="G159" s="557"/>
      <c r="H159" s="557"/>
      <c r="I159" s="557"/>
      <c r="J159" s="557"/>
      <c r="K159" s="557"/>
      <c r="L159" s="557"/>
      <c r="M159" s="557"/>
      <c r="N159" s="557"/>
      <c r="O159" s="557"/>
      <c r="P159" s="557"/>
    </row>
    <row r="160" spans="6:16" s="257" customFormat="1" ht="9.75">
      <c r="F160" s="557"/>
      <c r="G160" s="557"/>
      <c r="H160" s="557"/>
      <c r="I160" s="557"/>
      <c r="J160" s="557"/>
      <c r="K160" s="557"/>
      <c r="L160" s="557"/>
      <c r="M160" s="557"/>
      <c r="N160" s="557"/>
      <c r="O160" s="557"/>
      <c r="P160" s="557"/>
    </row>
    <row r="161" spans="6:16" s="257" customFormat="1" ht="9.75">
      <c r="F161" s="557"/>
      <c r="G161" s="557"/>
      <c r="H161" s="557"/>
      <c r="I161" s="557"/>
      <c r="J161" s="557"/>
      <c r="K161" s="557"/>
      <c r="L161" s="557"/>
      <c r="M161" s="557"/>
      <c r="N161" s="557"/>
      <c r="O161" s="557"/>
      <c r="P161" s="557"/>
    </row>
    <row r="162" spans="6:16" s="257" customFormat="1" ht="9.75">
      <c r="F162" s="557"/>
      <c r="G162" s="557"/>
      <c r="H162" s="557"/>
      <c r="I162" s="557"/>
      <c r="J162" s="557"/>
      <c r="K162" s="557"/>
      <c r="L162" s="557"/>
      <c r="M162" s="557"/>
      <c r="N162" s="557"/>
      <c r="O162" s="557"/>
      <c r="P162" s="557"/>
    </row>
    <row r="163" spans="6:16" s="257" customFormat="1" ht="9.75">
      <c r="F163" s="557"/>
      <c r="G163" s="557"/>
      <c r="H163" s="557"/>
      <c r="I163" s="557"/>
      <c r="J163" s="557"/>
      <c r="K163" s="557"/>
      <c r="L163" s="557"/>
      <c r="M163" s="557"/>
      <c r="N163" s="557"/>
      <c r="O163" s="557"/>
      <c r="P163" s="557"/>
    </row>
    <row r="164" spans="6:16" s="257" customFormat="1" ht="9.75">
      <c r="F164" s="557"/>
      <c r="G164" s="557"/>
      <c r="H164" s="557"/>
      <c r="I164" s="557"/>
      <c r="J164" s="557"/>
      <c r="K164" s="557"/>
      <c r="L164" s="557"/>
      <c r="M164" s="557"/>
      <c r="N164" s="557"/>
      <c r="O164" s="557"/>
      <c r="P164" s="557"/>
    </row>
    <row r="165" spans="6:16" s="257" customFormat="1" ht="9.75">
      <c r="F165" s="557"/>
      <c r="G165" s="557"/>
      <c r="H165" s="557"/>
      <c r="I165" s="557"/>
      <c r="J165" s="557"/>
      <c r="K165" s="557"/>
      <c r="L165" s="557"/>
      <c r="M165" s="557"/>
      <c r="N165" s="557"/>
      <c r="O165" s="557"/>
      <c r="P165" s="557"/>
    </row>
    <row r="166" spans="6:16" s="257" customFormat="1" ht="9.75">
      <c r="F166" s="557"/>
      <c r="G166" s="557"/>
      <c r="H166" s="557"/>
      <c r="I166" s="557"/>
      <c r="J166" s="557"/>
      <c r="K166" s="557"/>
      <c r="L166" s="557"/>
      <c r="M166" s="557"/>
      <c r="N166" s="557"/>
      <c r="O166" s="557"/>
      <c r="P166" s="557"/>
    </row>
    <row r="167" spans="6:16" s="257" customFormat="1" ht="9.75">
      <c r="F167" s="557"/>
      <c r="G167" s="557"/>
      <c r="H167" s="557"/>
      <c r="I167" s="557"/>
      <c r="J167" s="557"/>
      <c r="K167" s="557"/>
      <c r="L167" s="557"/>
      <c r="M167" s="557"/>
      <c r="N167" s="557"/>
      <c r="O167" s="557"/>
      <c r="P167" s="557"/>
    </row>
    <row r="168" spans="6:16" s="257" customFormat="1" ht="9.75">
      <c r="F168" s="557"/>
      <c r="G168" s="557"/>
      <c r="H168" s="557"/>
      <c r="I168" s="557"/>
      <c r="J168" s="557"/>
      <c r="K168" s="557"/>
      <c r="L168" s="557"/>
      <c r="M168" s="557"/>
      <c r="N168" s="557"/>
      <c r="O168" s="557"/>
      <c r="P168" s="557"/>
    </row>
    <row r="169" spans="6:16" s="257" customFormat="1" ht="9.75">
      <c r="F169" s="557"/>
      <c r="G169" s="557"/>
      <c r="H169" s="557"/>
      <c r="I169" s="557"/>
      <c r="J169" s="557"/>
      <c r="K169" s="557"/>
      <c r="L169" s="557"/>
      <c r="M169" s="557"/>
      <c r="N169" s="557"/>
      <c r="O169" s="557"/>
      <c r="P169" s="557"/>
    </row>
    <row r="170" spans="6:16" s="257" customFormat="1" ht="9.75">
      <c r="F170" s="557"/>
      <c r="G170" s="557"/>
      <c r="H170" s="557"/>
      <c r="I170" s="557"/>
      <c r="J170" s="557"/>
      <c r="K170" s="557"/>
      <c r="L170" s="557"/>
      <c r="M170" s="557"/>
      <c r="N170" s="557"/>
      <c r="O170" s="557"/>
      <c r="P170" s="557"/>
    </row>
    <row r="171" spans="6:16" s="257" customFormat="1" ht="9.75">
      <c r="F171" s="557"/>
      <c r="G171" s="557"/>
      <c r="H171" s="557"/>
      <c r="I171" s="557"/>
      <c r="J171" s="557"/>
      <c r="K171" s="557"/>
      <c r="L171" s="557"/>
      <c r="M171" s="557"/>
      <c r="N171" s="557"/>
      <c r="O171" s="557"/>
      <c r="P171" s="557"/>
    </row>
    <row r="172" spans="6:16" s="257" customFormat="1" ht="9.75">
      <c r="F172" s="557"/>
      <c r="G172" s="557"/>
      <c r="H172" s="557"/>
      <c r="I172" s="557"/>
      <c r="J172" s="557"/>
      <c r="K172" s="557"/>
      <c r="L172" s="557"/>
      <c r="M172" s="557"/>
      <c r="N172" s="557"/>
      <c r="O172" s="557"/>
      <c r="P172" s="557"/>
    </row>
    <row r="173" spans="6:16" s="257" customFormat="1" ht="9.75">
      <c r="F173" s="557"/>
      <c r="G173" s="557"/>
      <c r="H173" s="557"/>
      <c r="I173" s="557"/>
      <c r="J173" s="557"/>
      <c r="K173" s="557"/>
      <c r="L173" s="557"/>
      <c r="M173" s="557"/>
      <c r="N173" s="557"/>
      <c r="O173" s="557"/>
      <c r="P173" s="557"/>
    </row>
    <row r="174" spans="6:16" s="257" customFormat="1" ht="9.75">
      <c r="F174" s="557"/>
      <c r="G174" s="557"/>
      <c r="H174" s="557"/>
      <c r="I174" s="557"/>
      <c r="J174" s="557"/>
      <c r="K174" s="557"/>
      <c r="L174" s="557"/>
      <c r="M174" s="557"/>
      <c r="N174" s="557"/>
      <c r="O174" s="557"/>
      <c r="P174" s="557"/>
    </row>
    <row r="175" spans="6:16" s="257" customFormat="1" ht="9.75">
      <c r="F175" s="557"/>
      <c r="G175" s="557"/>
      <c r="H175" s="557"/>
      <c r="I175" s="557"/>
      <c r="J175" s="557"/>
      <c r="K175" s="557"/>
      <c r="L175" s="557"/>
      <c r="M175" s="557"/>
      <c r="N175" s="557"/>
      <c r="O175" s="557"/>
      <c r="P175" s="557"/>
    </row>
    <row r="176" spans="6:16" s="257" customFormat="1" ht="9.75">
      <c r="F176" s="557"/>
      <c r="G176" s="557"/>
      <c r="H176" s="557"/>
      <c r="I176" s="557"/>
      <c r="J176" s="557"/>
      <c r="K176" s="557"/>
      <c r="L176" s="557"/>
      <c r="M176" s="557"/>
      <c r="N176" s="557"/>
      <c r="O176" s="557"/>
      <c r="P176" s="557"/>
    </row>
    <row r="177" spans="6:16" s="257" customFormat="1" ht="9.75">
      <c r="F177" s="557"/>
      <c r="G177" s="557"/>
      <c r="H177" s="557"/>
      <c r="I177" s="557"/>
      <c r="J177" s="557"/>
      <c r="K177" s="557"/>
      <c r="L177" s="557"/>
      <c r="M177" s="557"/>
      <c r="N177" s="557"/>
      <c r="O177" s="557"/>
      <c r="P177" s="557"/>
    </row>
    <row r="178" spans="6:16" s="257" customFormat="1" ht="9.75">
      <c r="F178" s="557"/>
      <c r="G178" s="557"/>
      <c r="H178" s="557"/>
      <c r="I178" s="557"/>
      <c r="J178" s="557"/>
      <c r="K178" s="557"/>
      <c r="L178" s="557"/>
      <c r="M178" s="557"/>
      <c r="N178" s="557"/>
      <c r="O178" s="557"/>
      <c r="P178" s="557"/>
    </row>
    <row r="179" spans="6:16" s="257" customFormat="1" ht="9.75">
      <c r="F179" s="557"/>
      <c r="G179" s="557"/>
      <c r="H179" s="557"/>
      <c r="I179" s="557"/>
      <c r="J179" s="557"/>
      <c r="K179" s="557"/>
      <c r="L179" s="557"/>
      <c r="M179" s="557"/>
      <c r="N179" s="557"/>
      <c r="O179" s="557"/>
      <c r="P179" s="557"/>
    </row>
    <row r="180" spans="6:16" s="257" customFormat="1" ht="9.75">
      <c r="F180" s="557"/>
      <c r="G180" s="557"/>
      <c r="H180" s="557"/>
      <c r="I180" s="557"/>
      <c r="J180" s="557"/>
      <c r="K180" s="557"/>
      <c r="L180" s="557"/>
      <c r="M180" s="557"/>
      <c r="N180" s="557"/>
      <c r="O180" s="557"/>
      <c r="P180" s="557"/>
    </row>
    <row r="181" spans="6:16" s="257" customFormat="1" ht="9.75">
      <c r="F181" s="557"/>
      <c r="G181" s="557"/>
      <c r="H181" s="557"/>
      <c r="I181" s="557"/>
      <c r="J181" s="557"/>
      <c r="K181" s="557"/>
      <c r="L181" s="557"/>
      <c r="M181" s="557"/>
      <c r="N181" s="557"/>
      <c r="O181" s="557"/>
      <c r="P181" s="557"/>
    </row>
    <row r="182" spans="6:16" s="257" customFormat="1" ht="9.75">
      <c r="F182" s="557"/>
      <c r="G182" s="557"/>
      <c r="H182" s="557"/>
      <c r="I182" s="557"/>
      <c r="J182" s="557"/>
      <c r="K182" s="557"/>
      <c r="L182" s="557"/>
      <c r="M182" s="557"/>
      <c r="N182" s="557"/>
      <c r="O182" s="557"/>
      <c r="P182" s="557"/>
    </row>
    <row r="183" spans="6:16" s="257" customFormat="1" ht="9.75">
      <c r="F183" s="557"/>
      <c r="G183" s="557"/>
      <c r="H183" s="557"/>
      <c r="I183" s="557"/>
      <c r="J183" s="557"/>
      <c r="K183" s="557"/>
      <c r="L183" s="557"/>
      <c r="M183" s="557"/>
      <c r="N183" s="557"/>
      <c r="O183" s="557"/>
      <c r="P183" s="557"/>
    </row>
    <row r="184" spans="6:16" s="257" customFormat="1" ht="9.75">
      <c r="F184" s="557"/>
      <c r="G184" s="557"/>
      <c r="H184" s="557"/>
      <c r="I184" s="557"/>
      <c r="J184" s="557"/>
      <c r="K184" s="557"/>
      <c r="L184" s="557"/>
      <c r="M184" s="557"/>
      <c r="N184" s="557"/>
      <c r="O184" s="557"/>
      <c r="P184" s="557"/>
    </row>
    <row r="185" spans="6:16" s="257" customFormat="1" ht="9.75">
      <c r="F185" s="557"/>
      <c r="G185" s="557"/>
      <c r="H185" s="557"/>
      <c r="I185" s="557"/>
      <c r="J185" s="557"/>
      <c r="K185" s="557"/>
      <c r="L185" s="557"/>
      <c r="M185" s="557"/>
      <c r="N185" s="557"/>
      <c r="O185" s="557"/>
      <c r="P185" s="557"/>
    </row>
    <row r="186" spans="6:16" s="257" customFormat="1" ht="9.75">
      <c r="F186" s="557"/>
      <c r="G186" s="557"/>
      <c r="H186" s="557"/>
      <c r="I186" s="557"/>
      <c r="J186" s="557"/>
      <c r="K186" s="557"/>
      <c r="L186" s="557"/>
      <c r="M186" s="557"/>
      <c r="N186" s="557"/>
      <c r="O186" s="557"/>
      <c r="P186" s="557"/>
    </row>
    <row r="187" spans="6:16" s="257" customFormat="1" ht="9.75">
      <c r="F187" s="557"/>
      <c r="G187" s="557"/>
      <c r="H187" s="557"/>
      <c r="I187" s="557"/>
      <c r="J187" s="557"/>
      <c r="K187" s="557"/>
      <c r="L187" s="557"/>
      <c r="M187" s="557"/>
      <c r="N187" s="557"/>
      <c r="O187" s="557"/>
      <c r="P187" s="557"/>
    </row>
    <row r="188" spans="6:16" s="257" customFormat="1" ht="9.75">
      <c r="F188" s="557"/>
      <c r="G188" s="557"/>
      <c r="H188" s="557"/>
      <c r="I188" s="557"/>
      <c r="J188" s="557"/>
      <c r="K188" s="557"/>
      <c r="L188" s="557"/>
      <c r="M188" s="557"/>
      <c r="N188" s="557"/>
      <c r="O188" s="557"/>
      <c r="P188" s="557"/>
    </row>
    <row r="189" spans="6:16" s="257" customFormat="1" ht="9.75">
      <c r="F189" s="557"/>
      <c r="G189" s="557"/>
      <c r="H189" s="557"/>
      <c r="I189" s="557"/>
      <c r="J189" s="557"/>
      <c r="K189" s="557"/>
      <c r="L189" s="557"/>
      <c r="M189" s="557"/>
      <c r="N189" s="557"/>
      <c r="O189" s="557"/>
      <c r="P189" s="557"/>
    </row>
    <row r="190" spans="6:16" s="257" customFormat="1" ht="9.75">
      <c r="F190" s="557"/>
      <c r="G190" s="557"/>
      <c r="H190" s="557"/>
      <c r="I190" s="557"/>
      <c r="J190" s="557"/>
      <c r="K190" s="557"/>
      <c r="L190" s="557"/>
      <c r="M190" s="557"/>
      <c r="N190" s="557"/>
      <c r="O190" s="557"/>
      <c r="P190" s="557"/>
    </row>
    <row r="191" spans="6:16" s="257" customFormat="1" ht="9.75">
      <c r="F191" s="557"/>
      <c r="G191" s="557"/>
      <c r="H191" s="557"/>
      <c r="I191" s="557"/>
      <c r="J191" s="557"/>
      <c r="K191" s="557"/>
      <c r="L191" s="557"/>
      <c r="M191" s="557"/>
      <c r="N191" s="557"/>
      <c r="O191" s="557"/>
      <c r="P191" s="557"/>
    </row>
    <row r="192" spans="6:16" s="257" customFormat="1" ht="9.75">
      <c r="F192" s="557"/>
      <c r="G192" s="557"/>
      <c r="H192" s="557"/>
      <c r="I192" s="557"/>
      <c r="J192" s="557"/>
      <c r="K192" s="557"/>
      <c r="L192" s="557"/>
      <c r="M192" s="557"/>
      <c r="N192" s="557"/>
      <c r="O192" s="557"/>
      <c r="P192" s="557"/>
    </row>
    <row r="193" spans="6:16" s="257" customFormat="1" ht="9.75">
      <c r="F193" s="557"/>
      <c r="G193" s="557"/>
      <c r="H193" s="557"/>
      <c r="I193" s="557"/>
      <c r="J193" s="557"/>
      <c r="K193" s="557"/>
      <c r="L193" s="557"/>
      <c r="M193" s="557"/>
      <c r="N193" s="557"/>
      <c r="O193" s="557"/>
      <c r="P193" s="557"/>
    </row>
    <row r="194" spans="6:16" s="257" customFormat="1" ht="9.75">
      <c r="F194" s="557"/>
      <c r="G194" s="557"/>
      <c r="H194" s="557"/>
      <c r="I194" s="557"/>
      <c r="J194" s="557"/>
      <c r="K194" s="557"/>
      <c r="L194" s="557"/>
      <c r="M194" s="557"/>
      <c r="N194" s="557"/>
      <c r="O194" s="557"/>
      <c r="P194" s="557"/>
    </row>
    <row r="195" spans="6:16" s="257" customFormat="1" ht="9.75">
      <c r="F195" s="557"/>
      <c r="G195" s="557"/>
      <c r="H195" s="557"/>
      <c r="I195" s="557"/>
      <c r="J195" s="557"/>
      <c r="K195" s="557"/>
      <c r="L195" s="557"/>
      <c r="M195" s="557"/>
      <c r="N195" s="557"/>
      <c r="O195" s="557"/>
      <c r="P195" s="557"/>
    </row>
    <row r="196" spans="6:16" s="257" customFormat="1" ht="9.75">
      <c r="F196" s="557"/>
      <c r="G196" s="557"/>
      <c r="H196" s="557"/>
      <c r="I196" s="557"/>
      <c r="J196" s="557"/>
      <c r="K196" s="557"/>
      <c r="L196" s="557"/>
      <c r="M196" s="557"/>
      <c r="N196" s="557"/>
      <c r="O196" s="557"/>
      <c r="P196" s="557"/>
    </row>
    <row r="197" spans="6:16" s="257" customFormat="1" ht="9.75">
      <c r="F197" s="557"/>
      <c r="G197" s="557"/>
      <c r="H197" s="557"/>
      <c r="I197" s="557"/>
      <c r="J197" s="557"/>
      <c r="K197" s="557"/>
      <c r="L197" s="557"/>
      <c r="M197" s="557"/>
      <c r="N197" s="557"/>
      <c r="O197" s="557"/>
      <c r="P197" s="557"/>
    </row>
    <row r="198" spans="6:16" s="257" customFormat="1" ht="9.75">
      <c r="F198" s="557"/>
      <c r="G198" s="557"/>
      <c r="H198" s="557"/>
      <c r="I198" s="557"/>
      <c r="J198" s="557"/>
      <c r="K198" s="557"/>
      <c r="L198" s="557"/>
      <c r="M198" s="557"/>
      <c r="N198" s="557"/>
      <c r="O198" s="557"/>
      <c r="P198" s="557"/>
    </row>
    <row r="199" spans="6:16" s="257" customFormat="1" ht="9.75">
      <c r="F199" s="557"/>
      <c r="G199" s="557"/>
      <c r="H199" s="557"/>
      <c r="I199" s="557"/>
      <c r="J199" s="557"/>
      <c r="K199" s="557"/>
      <c r="L199" s="557"/>
      <c r="M199" s="557"/>
      <c r="N199" s="557"/>
      <c r="O199" s="557"/>
      <c r="P199" s="557"/>
    </row>
    <row r="200" spans="6:16" s="257" customFormat="1" ht="9.75">
      <c r="F200" s="557"/>
      <c r="G200" s="557"/>
      <c r="H200" s="557"/>
      <c r="I200" s="557"/>
      <c r="J200" s="557"/>
      <c r="K200" s="557"/>
      <c r="L200" s="557"/>
      <c r="M200" s="557"/>
      <c r="N200" s="557"/>
      <c r="O200" s="557"/>
      <c r="P200" s="557"/>
    </row>
    <row r="201" spans="6:16" s="257" customFormat="1" ht="9.75">
      <c r="F201" s="557"/>
      <c r="G201" s="557"/>
      <c r="H201" s="557"/>
      <c r="I201" s="557"/>
      <c r="J201" s="557"/>
      <c r="K201" s="557"/>
      <c r="L201" s="557"/>
      <c r="M201" s="557"/>
      <c r="N201" s="557"/>
      <c r="O201" s="557"/>
      <c r="P201" s="557"/>
    </row>
    <row r="202" spans="6:16" s="257" customFormat="1" ht="9.75">
      <c r="F202" s="557"/>
      <c r="G202" s="557"/>
      <c r="H202" s="557"/>
      <c r="I202" s="557"/>
      <c r="J202" s="557"/>
      <c r="K202" s="557"/>
      <c r="L202" s="557"/>
      <c r="M202" s="557"/>
      <c r="N202" s="557"/>
      <c r="O202" s="557"/>
      <c r="P202" s="557"/>
    </row>
    <row r="203" spans="6:16" s="257" customFormat="1" ht="9.75">
      <c r="F203" s="557"/>
      <c r="G203" s="557"/>
      <c r="H203" s="557"/>
      <c r="I203" s="557"/>
      <c r="J203" s="557"/>
      <c r="K203" s="557"/>
      <c r="L203" s="557"/>
      <c r="M203" s="557"/>
      <c r="N203" s="557"/>
      <c r="O203" s="557"/>
      <c r="P203" s="557"/>
    </row>
    <row r="204" spans="6:16" s="257" customFormat="1" ht="9.75">
      <c r="F204" s="557"/>
      <c r="G204" s="557"/>
      <c r="H204" s="557"/>
      <c r="I204" s="557"/>
      <c r="J204" s="557"/>
      <c r="K204" s="557"/>
      <c r="L204" s="557"/>
      <c r="M204" s="557"/>
      <c r="N204" s="557"/>
      <c r="O204" s="557"/>
      <c r="P204" s="557"/>
    </row>
    <row r="205" spans="6:16" s="257" customFormat="1" ht="9.75">
      <c r="F205" s="557"/>
      <c r="G205" s="557"/>
      <c r="H205" s="557"/>
      <c r="I205" s="557"/>
      <c r="J205" s="557"/>
      <c r="K205" s="557"/>
      <c r="L205" s="557"/>
      <c r="M205" s="557"/>
      <c r="N205" s="557"/>
      <c r="O205" s="557"/>
      <c r="P205" s="557"/>
    </row>
    <row r="206" spans="6:16" s="257" customFormat="1" ht="9.75">
      <c r="F206" s="557"/>
      <c r="G206" s="557"/>
      <c r="H206" s="557"/>
      <c r="I206" s="557"/>
      <c r="J206" s="557"/>
      <c r="K206" s="557"/>
      <c r="L206" s="557"/>
      <c r="M206" s="557"/>
      <c r="N206" s="557"/>
      <c r="O206" s="557"/>
      <c r="P206" s="557"/>
    </row>
    <row r="207" spans="6:16" s="257" customFormat="1" ht="9.75">
      <c r="F207" s="557"/>
      <c r="G207" s="557"/>
      <c r="H207" s="557"/>
      <c r="I207" s="557"/>
      <c r="J207" s="557"/>
      <c r="K207" s="557"/>
      <c r="L207" s="557"/>
      <c r="M207" s="557"/>
      <c r="N207" s="557"/>
      <c r="O207" s="557"/>
      <c r="P207" s="557"/>
    </row>
    <row r="208" spans="6:16" s="257" customFormat="1" ht="9.75">
      <c r="F208" s="557"/>
      <c r="G208" s="557"/>
      <c r="H208" s="557"/>
      <c r="I208" s="557"/>
      <c r="J208" s="557"/>
      <c r="K208" s="557"/>
      <c r="L208" s="557"/>
      <c r="M208" s="557"/>
      <c r="N208" s="557"/>
      <c r="O208" s="557"/>
      <c r="P208" s="557"/>
    </row>
    <row r="209" spans="6:16" s="257" customFormat="1" ht="9.75">
      <c r="F209" s="557"/>
      <c r="G209" s="557"/>
      <c r="H209" s="557"/>
      <c r="I209" s="557"/>
      <c r="J209" s="557"/>
      <c r="K209" s="557"/>
      <c r="L209" s="557"/>
      <c r="M209" s="557"/>
      <c r="N209" s="557"/>
      <c r="O209" s="557"/>
      <c r="P209" s="557"/>
    </row>
    <row r="210" spans="6:16" s="257" customFormat="1" ht="9.75">
      <c r="F210" s="557"/>
      <c r="G210" s="557"/>
      <c r="H210" s="557"/>
      <c r="I210" s="557"/>
      <c r="J210" s="557"/>
      <c r="K210" s="557"/>
      <c r="L210" s="557"/>
      <c r="M210" s="557"/>
      <c r="N210" s="557"/>
      <c r="O210" s="557"/>
      <c r="P210" s="557"/>
    </row>
    <row r="211" spans="6:16" s="257" customFormat="1" ht="9.75">
      <c r="F211" s="557"/>
      <c r="G211" s="557"/>
      <c r="H211" s="557"/>
      <c r="I211" s="557"/>
      <c r="J211" s="557"/>
      <c r="K211" s="557"/>
      <c r="L211" s="557"/>
      <c r="M211" s="557"/>
      <c r="N211" s="557"/>
      <c r="O211" s="557"/>
      <c r="P211" s="557"/>
    </row>
    <row r="212" spans="6:16" s="257" customFormat="1" ht="9.75">
      <c r="F212" s="557"/>
      <c r="G212" s="557"/>
      <c r="H212" s="557"/>
      <c r="I212" s="557"/>
      <c r="J212" s="557"/>
      <c r="K212" s="557"/>
      <c r="L212" s="557"/>
      <c r="M212" s="557"/>
      <c r="N212" s="557"/>
      <c r="O212" s="557"/>
      <c r="P212" s="557"/>
    </row>
    <row r="213" spans="6:16" s="257" customFormat="1" ht="9.75">
      <c r="F213" s="557"/>
      <c r="G213" s="557"/>
      <c r="H213" s="557"/>
      <c r="I213" s="557"/>
      <c r="J213" s="557"/>
      <c r="K213" s="557"/>
      <c r="L213" s="557"/>
      <c r="M213" s="557"/>
      <c r="N213" s="557"/>
      <c r="O213" s="557"/>
      <c r="P213" s="557"/>
    </row>
    <row r="214" spans="6:16" s="257" customFormat="1" ht="9.75">
      <c r="F214" s="557"/>
      <c r="G214" s="557"/>
      <c r="H214" s="557"/>
      <c r="I214" s="557"/>
      <c r="J214" s="557"/>
      <c r="K214" s="557"/>
      <c r="L214" s="557"/>
      <c r="M214" s="557"/>
      <c r="N214" s="557"/>
      <c r="O214" s="557"/>
      <c r="P214" s="557"/>
    </row>
    <row r="215" spans="6:16" s="257" customFormat="1" ht="9.75">
      <c r="F215" s="557"/>
      <c r="G215" s="557"/>
      <c r="H215" s="557"/>
      <c r="I215" s="557"/>
      <c r="J215" s="557"/>
      <c r="K215" s="557"/>
      <c r="L215" s="557"/>
      <c r="M215" s="557"/>
      <c r="N215" s="557"/>
      <c r="O215" s="557"/>
      <c r="P215" s="557"/>
    </row>
    <row r="216" spans="6:16" s="257" customFormat="1" ht="9.75">
      <c r="F216" s="557"/>
      <c r="G216" s="557"/>
      <c r="H216" s="557"/>
      <c r="I216" s="557"/>
      <c r="J216" s="557"/>
      <c r="K216" s="557"/>
      <c r="L216" s="557"/>
      <c r="M216" s="557"/>
      <c r="N216" s="557"/>
      <c r="O216" s="557"/>
      <c r="P216" s="557"/>
    </row>
    <row r="217" spans="6:16" s="257" customFormat="1" ht="9.75">
      <c r="F217" s="557"/>
      <c r="G217" s="557"/>
      <c r="H217" s="557"/>
      <c r="I217" s="557"/>
      <c r="J217" s="557"/>
      <c r="K217" s="557"/>
      <c r="L217" s="557"/>
      <c r="M217" s="557"/>
      <c r="N217" s="557"/>
      <c r="O217" s="557"/>
      <c r="P217" s="557"/>
    </row>
    <row r="218" spans="6:16" s="257" customFormat="1" ht="9.75">
      <c r="F218" s="557"/>
      <c r="G218" s="557"/>
      <c r="H218" s="557"/>
      <c r="I218" s="557"/>
      <c r="J218" s="557"/>
      <c r="K218" s="557"/>
      <c r="L218" s="557"/>
      <c r="M218" s="557"/>
      <c r="N218" s="557"/>
      <c r="O218" s="557"/>
      <c r="P218" s="557"/>
    </row>
    <row r="219" spans="6:16" s="257" customFormat="1" ht="9.75">
      <c r="F219" s="557"/>
      <c r="G219" s="557"/>
      <c r="H219" s="557"/>
      <c r="I219" s="557"/>
      <c r="J219" s="557"/>
      <c r="K219" s="557"/>
      <c r="L219" s="557"/>
      <c r="M219" s="557"/>
      <c r="N219" s="557"/>
      <c r="O219" s="557"/>
      <c r="P219" s="557"/>
    </row>
    <row r="220" spans="6:16" s="257" customFormat="1" ht="9.75">
      <c r="F220" s="557"/>
      <c r="G220" s="557"/>
      <c r="H220" s="557"/>
      <c r="I220" s="557"/>
      <c r="J220" s="557"/>
      <c r="K220" s="557"/>
      <c r="L220" s="557"/>
      <c r="M220" s="557"/>
      <c r="N220" s="557"/>
      <c r="O220" s="557"/>
      <c r="P220" s="557"/>
    </row>
    <row r="221" spans="6:16" s="257" customFormat="1" ht="9.75">
      <c r="F221" s="557"/>
      <c r="G221" s="557"/>
      <c r="H221" s="557"/>
      <c r="I221" s="557"/>
      <c r="J221" s="557"/>
      <c r="K221" s="557"/>
      <c r="L221" s="557"/>
      <c r="M221" s="557"/>
      <c r="N221" s="557"/>
      <c r="O221" s="557"/>
      <c r="P221" s="557"/>
    </row>
    <row r="222" spans="6:16" s="257" customFormat="1" ht="9.75">
      <c r="F222" s="557"/>
      <c r="G222" s="557"/>
      <c r="H222" s="557"/>
      <c r="I222" s="557"/>
      <c r="J222" s="557"/>
      <c r="K222" s="557"/>
      <c r="L222" s="557"/>
      <c r="M222" s="557"/>
      <c r="N222" s="557"/>
      <c r="O222" s="557"/>
      <c r="P222" s="557"/>
    </row>
    <row r="223" spans="6:16" s="257" customFormat="1" ht="9.75">
      <c r="F223" s="557"/>
      <c r="G223" s="557"/>
      <c r="H223" s="557"/>
      <c r="I223" s="557"/>
      <c r="J223" s="557"/>
      <c r="K223" s="557"/>
      <c r="L223" s="557"/>
      <c r="M223" s="557"/>
      <c r="N223" s="557"/>
      <c r="O223" s="557"/>
      <c r="P223" s="557"/>
    </row>
    <row r="224" spans="6:16" s="257" customFormat="1" ht="9.75">
      <c r="F224" s="557"/>
      <c r="G224" s="557"/>
      <c r="H224" s="557"/>
      <c r="I224" s="557"/>
      <c r="J224" s="557"/>
      <c r="K224" s="557"/>
      <c r="L224" s="557"/>
      <c r="M224" s="557"/>
      <c r="N224" s="557"/>
      <c r="O224" s="557"/>
      <c r="P224" s="557"/>
    </row>
    <row r="225" spans="6:16" s="257" customFormat="1" ht="9.75">
      <c r="F225" s="557"/>
      <c r="G225" s="557"/>
      <c r="H225" s="557"/>
      <c r="I225" s="557"/>
      <c r="J225" s="557"/>
      <c r="K225" s="557"/>
      <c r="L225" s="557"/>
      <c r="M225" s="557"/>
      <c r="N225" s="557"/>
      <c r="O225" s="557"/>
      <c r="P225" s="557"/>
    </row>
    <row r="226" spans="6:16" s="257" customFormat="1" ht="9.75">
      <c r="F226" s="557"/>
      <c r="G226" s="557"/>
      <c r="H226" s="557"/>
      <c r="I226" s="557"/>
      <c r="J226" s="557"/>
      <c r="K226" s="557"/>
      <c r="L226" s="557"/>
      <c r="M226" s="557"/>
      <c r="N226" s="557"/>
      <c r="O226" s="557"/>
      <c r="P226" s="557"/>
    </row>
    <row r="227" spans="6:16" s="257" customFormat="1" ht="9.75">
      <c r="F227" s="557"/>
      <c r="G227" s="557"/>
      <c r="H227" s="557"/>
      <c r="I227" s="557"/>
      <c r="J227" s="557"/>
      <c r="K227" s="557"/>
      <c r="L227" s="557"/>
      <c r="M227" s="557"/>
      <c r="N227" s="557"/>
      <c r="O227" s="557"/>
      <c r="P227" s="557"/>
    </row>
    <row r="228" spans="6:16" s="257" customFormat="1" ht="9.75">
      <c r="F228" s="557"/>
      <c r="G228" s="557"/>
      <c r="H228" s="557"/>
      <c r="I228" s="557"/>
      <c r="J228" s="557"/>
      <c r="K228" s="557"/>
      <c r="L228" s="557"/>
      <c r="M228" s="557"/>
      <c r="N228" s="557"/>
      <c r="O228" s="557"/>
      <c r="P228" s="557"/>
    </row>
    <row r="229" spans="6:16" s="257" customFormat="1" ht="9.75">
      <c r="F229" s="557"/>
      <c r="G229" s="557"/>
      <c r="H229" s="557"/>
      <c r="I229" s="557"/>
      <c r="J229" s="557"/>
      <c r="K229" s="557"/>
      <c r="L229" s="557"/>
      <c r="M229" s="557"/>
      <c r="N229" s="557"/>
      <c r="O229" s="557"/>
      <c r="P229" s="557"/>
    </row>
    <row r="230" spans="6:16" s="257" customFormat="1" ht="9.75">
      <c r="F230" s="557"/>
      <c r="G230" s="557"/>
      <c r="H230" s="557"/>
      <c r="I230" s="557"/>
      <c r="J230" s="557"/>
      <c r="K230" s="557"/>
      <c r="L230" s="557"/>
      <c r="M230" s="557"/>
      <c r="N230" s="557"/>
      <c r="O230" s="557"/>
      <c r="P230" s="557"/>
    </row>
    <row r="231" spans="6:16" s="257" customFormat="1" ht="9.75">
      <c r="F231" s="557"/>
      <c r="G231" s="557"/>
      <c r="H231" s="557"/>
      <c r="I231" s="557"/>
      <c r="J231" s="557"/>
      <c r="K231" s="557"/>
      <c r="L231" s="557"/>
      <c r="M231" s="557"/>
      <c r="N231" s="557"/>
      <c r="O231" s="557"/>
      <c r="P231" s="557"/>
    </row>
    <row r="232" spans="6:16" s="257" customFormat="1" ht="9.75">
      <c r="F232" s="557"/>
      <c r="G232" s="557"/>
      <c r="H232" s="557"/>
      <c r="I232" s="557"/>
      <c r="J232" s="557"/>
      <c r="K232" s="557"/>
      <c r="L232" s="557"/>
      <c r="M232" s="557"/>
      <c r="N232" s="557"/>
      <c r="O232" s="557"/>
      <c r="P232" s="557"/>
    </row>
    <row r="233" spans="6:16" s="257" customFormat="1" ht="9.75">
      <c r="F233" s="557"/>
      <c r="G233" s="557"/>
      <c r="H233" s="557"/>
      <c r="I233" s="557"/>
      <c r="J233" s="557"/>
      <c r="K233" s="557"/>
      <c r="L233" s="557"/>
      <c r="M233" s="557"/>
      <c r="N233" s="557"/>
      <c r="O233" s="557"/>
      <c r="P233" s="557"/>
    </row>
    <row r="234" spans="6:16" s="257" customFormat="1" ht="9.75">
      <c r="F234" s="557"/>
      <c r="G234" s="557"/>
      <c r="H234" s="557"/>
      <c r="I234" s="557"/>
      <c r="J234" s="557"/>
      <c r="K234" s="557"/>
      <c r="L234" s="557"/>
      <c r="M234" s="557"/>
      <c r="N234" s="557"/>
      <c r="O234" s="557"/>
      <c r="P234" s="557"/>
    </row>
    <row r="235" spans="6:16" s="257" customFormat="1" ht="9.75">
      <c r="F235" s="557"/>
      <c r="G235" s="557"/>
      <c r="H235" s="557"/>
      <c r="I235" s="557"/>
      <c r="J235" s="557"/>
      <c r="K235" s="557"/>
      <c r="L235" s="557"/>
      <c r="M235" s="557"/>
      <c r="N235" s="557"/>
      <c r="O235" s="557"/>
      <c r="P235" s="557"/>
    </row>
    <row r="236" spans="6:16" s="257" customFormat="1" ht="9.75">
      <c r="F236" s="557"/>
      <c r="G236" s="557"/>
      <c r="H236" s="557"/>
      <c r="I236" s="557"/>
      <c r="J236" s="557"/>
      <c r="K236" s="557"/>
      <c r="L236" s="557"/>
      <c r="M236" s="557"/>
      <c r="N236" s="557"/>
      <c r="O236" s="557"/>
      <c r="P236" s="557"/>
    </row>
    <row r="237" spans="6:16" s="257" customFormat="1" ht="9.75">
      <c r="F237" s="557"/>
      <c r="G237" s="557"/>
      <c r="H237" s="557"/>
      <c r="I237" s="557"/>
      <c r="J237" s="557"/>
      <c r="K237" s="557"/>
      <c r="L237" s="557"/>
      <c r="M237" s="557"/>
      <c r="N237" s="557"/>
      <c r="O237" s="557"/>
      <c r="P237" s="557"/>
    </row>
    <row r="238" spans="6:16" s="257" customFormat="1" ht="9.75">
      <c r="F238" s="557"/>
      <c r="G238" s="557"/>
      <c r="H238" s="557"/>
      <c r="I238" s="557"/>
      <c r="J238" s="557"/>
      <c r="K238" s="557"/>
      <c r="L238" s="557"/>
      <c r="M238" s="557"/>
      <c r="N238" s="557"/>
      <c r="O238" s="557"/>
      <c r="P238" s="557"/>
    </row>
    <row r="239" spans="6:16" s="257" customFormat="1" ht="9.75">
      <c r="F239" s="557"/>
      <c r="G239" s="557"/>
      <c r="H239" s="557"/>
      <c r="I239" s="557"/>
      <c r="J239" s="557"/>
      <c r="K239" s="557"/>
      <c r="L239" s="557"/>
      <c r="M239" s="557"/>
      <c r="N239" s="557"/>
      <c r="O239" s="557"/>
      <c r="P239" s="557"/>
    </row>
    <row r="240" spans="6:16" s="257" customFormat="1" ht="9.75">
      <c r="F240" s="557"/>
      <c r="G240" s="557"/>
      <c r="H240" s="557"/>
      <c r="I240" s="557"/>
      <c r="J240" s="557"/>
      <c r="K240" s="557"/>
      <c r="L240" s="557"/>
      <c r="M240" s="557"/>
      <c r="N240" s="557"/>
      <c r="O240" s="557"/>
      <c r="P240" s="557"/>
    </row>
    <row r="241" spans="6:16" s="257" customFormat="1" ht="9.75">
      <c r="F241" s="557"/>
      <c r="G241" s="557"/>
      <c r="H241" s="557"/>
      <c r="I241" s="557"/>
      <c r="J241" s="557"/>
      <c r="K241" s="557"/>
      <c r="L241" s="557"/>
      <c r="M241" s="557"/>
      <c r="N241" s="557"/>
      <c r="O241" s="557"/>
      <c r="P241" s="557"/>
    </row>
    <row r="242" spans="6:16" s="257" customFormat="1" ht="9.75">
      <c r="F242" s="557"/>
      <c r="G242" s="557"/>
      <c r="H242" s="557"/>
      <c r="I242" s="557"/>
      <c r="J242" s="557"/>
      <c r="K242" s="557"/>
      <c r="L242" s="557"/>
      <c r="M242" s="557"/>
      <c r="N242" s="557"/>
      <c r="O242" s="557"/>
      <c r="P242" s="557"/>
    </row>
    <row r="243" spans="6:16" s="257" customFormat="1" ht="9.75">
      <c r="F243" s="557"/>
      <c r="G243" s="557"/>
      <c r="H243" s="557"/>
      <c r="I243" s="557"/>
      <c r="J243" s="557"/>
      <c r="K243" s="557"/>
      <c r="L243" s="557"/>
      <c r="M243" s="557"/>
      <c r="N243" s="557"/>
      <c r="O243" s="557"/>
      <c r="P243" s="557"/>
    </row>
    <row r="244" spans="6:16" s="257" customFormat="1" ht="9.75">
      <c r="F244" s="557"/>
      <c r="G244" s="557"/>
      <c r="H244" s="557"/>
      <c r="I244" s="557"/>
      <c r="J244" s="557"/>
      <c r="K244" s="557"/>
      <c r="L244" s="557"/>
      <c r="M244" s="557"/>
      <c r="N244" s="557"/>
      <c r="O244" s="557"/>
      <c r="P244" s="557"/>
    </row>
    <row r="245" spans="6:16" s="257" customFormat="1" ht="9.75">
      <c r="F245" s="557"/>
      <c r="G245" s="557"/>
      <c r="H245" s="557"/>
      <c r="I245" s="557"/>
      <c r="J245" s="557"/>
      <c r="K245" s="557"/>
      <c r="L245" s="557"/>
      <c r="M245" s="557"/>
      <c r="N245" s="557"/>
      <c r="O245" s="557"/>
      <c r="P245" s="557"/>
    </row>
    <row r="246" spans="6:16" s="257" customFormat="1" ht="9.75">
      <c r="F246" s="557"/>
      <c r="G246" s="557"/>
      <c r="H246" s="557"/>
      <c r="I246" s="557"/>
      <c r="J246" s="557"/>
      <c r="K246" s="557"/>
      <c r="L246" s="557"/>
      <c r="M246" s="557"/>
      <c r="N246" s="557"/>
      <c r="O246" s="557"/>
      <c r="P246" s="557"/>
    </row>
    <row r="247" spans="6:16" s="257" customFormat="1" ht="9.75">
      <c r="F247" s="557"/>
      <c r="G247" s="557"/>
      <c r="H247" s="557"/>
      <c r="I247" s="557"/>
      <c r="J247" s="557"/>
      <c r="K247" s="557"/>
      <c r="L247" s="557"/>
      <c r="M247" s="557"/>
      <c r="N247" s="557"/>
      <c r="O247" s="557"/>
      <c r="P247" s="557"/>
    </row>
    <row r="248" spans="6:16" s="257" customFormat="1" ht="9.75">
      <c r="F248" s="557"/>
      <c r="G248" s="557"/>
      <c r="H248" s="557"/>
      <c r="I248" s="557"/>
      <c r="J248" s="557"/>
      <c r="K248" s="557"/>
      <c r="L248" s="557"/>
      <c r="M248" s="557"/>
      <c r="N248" s="557"/>
      <c r="O248" s="557"/>
      <c r="P248" s="557"/>
    </row>
    <row r="249" spans="6:16" s="257" customFormat="1" ht="9.75">
      <c r="F249" s="557"/>
      <c r="G249" s="557"/>
      <c r="H249" s="557"/>
      <c r="I249" s="557"/>
      <c r="J249" s="557"/>
      <c r="K249" s="557"/>
      <c r="L249" s="557"/>
      <c r="M249" s="557"/>
      <c r="N249" s="557"/>
      <c r="O249" s="557"/>
      <c r="P249" s="557"/>
    </row>
    <row r="250" spans="6:16" s="257" customFormat="1" ht="9.75">
      <c r="F250" s="557"/>
      <c r="G250" s="557"/>
      <c r="H250" s="557"/>
      <c r="I250" s="557"/>
      <c r="J250" s="557"/>
      <c r="K250" s="557"/>
      <c r="L250" s="557"/>
      <c r="M250" s="557"/>
      <c r="N250" s="557"/>
      <c r="O250" s="557"/>
      <c r="P250" s="557"/>
    </row>
    <row r="251" spans="6:16" s="257" customFormat="1" ht="9.75">
      <c r="F251" s="557"/>
      <c r="G251" s="557"/>
      <c r="H251" s="557"/>
      <c r="I251" s="557"/>
      <c r="J251" s="557"/>
      <c r="K251" s="557"/>
      <c r="L251" s="557"/>
      <c r="M251" s="557"/>
      <c r="N251" s="557"/>
      <c r="O251" s="557"/>
      <c r="P251" s="557"/>
    </row>
    <row r="252" spans="6:16" s="257" customFormat="1" ht="9.75">
      <c r="F252" s="557"/>
      <c r="G252" s="557"/>
      <c r="H252" s="557"/>
      <c r="I252" s="557"/>
      <c r="J252" s="557"/>
      <c r="K252" s="557"/>
      <c r="L252" s="557"/>
      <c r="M252" s="557"/>
      <c r="N252" s="557"/>
      <c r="O252" s="557"/>
      <c r="P252" s="557"/>
    </row>
    <row r="253" spans="6:16" s="257" customFormat="1" ht="9.75">
      <c r="F253" s="557"/>
      <c r="G253" s="557"/>
      <c r="H253" s="557"/>
      <c r="I253" s="557"/>
      <c r="J253" s="557"/>
      <c r="K253" s="557"/>
      <c r="L253" s="557"/>
      <c r="M253" s="557"/>
      <c r="N253" s="557"/>
      <c r="O253" s="557"/>
      <c r="P253" s="557"/>
    </row>
    <row r="254" spans="6:16" s="257" customFormat="1" ht="9.75">
      <c r="F254" s="557"/>
      <c r="G254" s="557"/>
      <c r="H254" s="557"/>
      <c r="I254" s="557"/>
      <c r="J254" s="557"/>
      <c r="K254" s="557"/>
      <c r="L254" s="557"/>
      <c r="M254" s="557"/>
      <c r="N254" s="557"/>
      <c r="O254" s="557"/>
      <c r="P254" s="557"/>
    </row>
    <row r="255" spans="6:16" s="257" customFormat="1" ht="9.75">
      <c r="F255" s="557"/>
      <c r="G255" s="557"/>
      <c r="H255" s="557"/>
      <c r="I255" s="557"/>
      <c r="J255" s="557"/>
      <c r="K255" s="557"/>
      <c r="L255" s="557"/>
      <c r="M255" s="557"/>
      <c r="N255" s="557"/>
      <c r="O255" s="557"/>
      <c r="P255" s="557"/>
    </row>
    <row r="256" spans="6:16" s="257" customFormat="1" ht="9.75">
      <c r="F256" s="557"/>
      <c r="G256" s="557"/>
      <c r="H256" s="557"/>
      <c r="I256" s="557"/>
      <c r="J256" s="557"/>
      <c r="K256" s="557"/>
      <c r="L256" s="557"/>
      <c r="M256" s="557"/>
      <c r="N256" s="557"/>
      <c r="O256" s="557"/>
      <c r="P256" s="557"/>
    </row>
    <row r="257" spans="6:16" s="257" customFormat="1" ht="9.75">
      <c r="F257" s="557"/>
      <c r="G257" s="557"/>
      <c r="H257" s="557"/>
      <c r="I257" s="557"/>
      <c r="J257" s="557"/>
      <c r="K257" s="557"/>
      <c r="L257" s="557"/>
      <c r="M257" s="557"/>
      <c r="N257" s="557"/>
      <c r="O257" s="557"/>
      <c r="P257" s="557"/>
    </row>
    <row r="258" spans="6:16" s="257" customFormat="1" ht="9.75">
      <c r="F258" s="557"/>
      <c r="G258" s="557"/>
      <c r="H258" s="557"/>
      <c r="I258" s="557"/>
      <c r="J258" s="557"/>
      <c r="K258" s="557"/>
      <c r="L258" s="557"/>
      <c r="M258" s="557"/>
      <c r="N258" s="557"/>
      <c r="O258" s="557"/>
      <c r="P258" s="557"/>
    </row>
    <row r="259" spans="6:16" s="257" customFormat="1" ht="9.75">
      <c r="F259" s="557"/>
      <c r="G259" s="557"/>
      <c r="H259" s="557"/>
      <c r="I259" s="557"/>
      <c r="J259" s="557"/>
      <c r="K259" s="557"/>
      <c r="L259" s="557"/>
      <c r="M259" s="557"/>
      <c r="N259" s="557"/>
      <c r="O259" s="557"/>
      <c r="P259" s="557"/>
    </row>
    <row r="260" spans="6:16" s="257" customFormat="1" ht="9.75">
      <c r="F260" s="557"/>
      <c r="G260" s="557"/>
      <c r="H260" s="557"/>
      <c r="I260" s="557"/>
      <c r="J260" s="557"/>
      <c r="K260" s="557"/>
      <c r="L260" s="557"/>
      <c r="M260" s="557"/>
      <c r="N260" s="557"/>
      <c r="O260" s="557"/>
      <c r="P260" s="557"/>
    </row>
    <row r="261" spans="6:16" s="257" customFormat="1" ht="9.75">
      <c r="F261" s="557"/>
      <c r="G261" s="557"/>
      <c r="H261" s="557"/>
      <c r="I261" s="557"/>
      <c r="J261" s="557"/>
      <c r="K261" s="557"/>
      <c r="L261" s="557"/>
      <c r="M261" s="557"/>
      <c r="N261" s="557"/>
      <c r="O261" s="557"/>
      <c r="P261" s="557"/>
    </row>
    <row r="262" spans="6:16" s="257" customFormat="1" ht="9.75">
      <c r="F262" s="557"/>
      <c r="G262" s="557"/>
      <c r="H262" s="557"/>
      <c r="I262" s="557"/>
      <c r="J262" s="557"/>
      <c r="K262" s="557"/>
      <c r="L262" s="557"/>
      <c r="M262" s="557"/>
      <c r="N262" s="557"/>
      <c r="O262" s="557"/>
      <c r="P262" s="557"/>
    </row>
    <row r="263" spans="6:16" s="257" customFormat="1" ht="9.75">
      <c r="F263" s="557"/>
      <c r="G263" s="557"/>
      <c r="H263" s="557"/>
      <c r="I263" s="557"/>
      <c r="J263" s="557"/>
      <c r="K263" s="557"/>
      <c r="L263" s="557"/>
      <c r="M263" s="557"/>
      <c r="N263" s="557"/>
      <c r="O263" s="557"/>
      <c r="P263" s="557"/>
    </row>
    <row r="264" spans="6:16" s="257" customFormat="1" ht="9.75">
      <c r="F264" s="557"/>
      <c r="G264" s="557"/>
      <c r="H264" s="557"/>
      <c r="I264" s="557"/>
      <c r="J264" s="557"/>
      <c r="K264" s="557"/>
      <c r="L264" s="557"/>
      <c r="M264" s="557"/>
      <c r="N264" s="557"/>
      <c r="O264" s="557"/>
      <c r="P264" s="557"/>
    </row>
    <row r="265" spans="6:16" s="257" customFormat="1" ht="9.75">
      <c r="F265" s="557"/>
      <c r="G265" s="557"/>
      <c r="H265" s="557"/>
      <c r="I265" s="557"/>
      <c r="J265" s="557"/>
      <c r="K265" s="557"/>
      <c r="L265" s="557"/>
      <c r="M265" s="557"/>
      <c r="N265" s="557"/>
      <c r="O265" s="557"/>
      <c r="P265" s="557"/>
    </row>
    <row r="266" spans="6:16" s="257" customFormat="1" ht="9.75">
      <c r="F266" s="557"/>
      <c r="G266" s="557"/>
      <c r="H266" s="557"/>
      <c r="I266" s="557"/>
      <c r="J266" s="557"/>
      <c r="K266" s="557"/>
      <c r="L266" s="557"/>
      <c r="M266" s="557"/>
      <c r="N266" s="557"/>
      <c r="O266" s="557"/>
      <c r="P266" s="557"/>
    </row>
    <row r="267" spans="6:16" s="257" customFormat="1" ht="9.75">
      <c r="F267" s="557"/>
      <c r="G267" s="557"/>
      <c r="H267" s="557"/>
      <c r="I267" s="557"/>
      <c r="J267" s="557"/>
      <c r="K267" s="557"/>
      <c r="L267" s="557"/>
      <c r="M267" s="557"/>
      <c r="N267" s="557"/>
      <c r="O267" s="557"/>
      <c r="P267" s="557"/>
    </row>
    <row r="268" spans="6:16" s="257" customFormat="1" ht="9.75">
      <c r="F268" s="557"/>
      <c r="G268" s="557"/>
      <c r="H268" s="557"/>
      <c r="I268" s="557"/>
      <c r="J268" s="557"/>
      <c r="K268" s="557"/>
      <c r="L268" s="557"/>
      <c r="M268" s="557"/>
      <c r="N268" s="557"/>
      <c r="O268" s="557"/>
      <c r="P268" s="557"/>
    </row>
    <row r="269" spans="6:16" s="257" customFormat="1" ht="9.75">
      <c r="F269" s="557"/>
      <c r="G269" s="557"/>
      <c r="H269" s="557"/>
      <c r="I269" s="557"/>
      <c r="J269" s="557"/>
      <c r="K269" s="557"/>
      <c r="L269" s="557"/>
      <c r="M269" s="557"/>
      <c r="N269" s="557"/>
      <c r="O269" s="557"/>
      <c r="P269" s="557"/>
    </row>
    <row r="270" spans="6:16" s="257" customFormat="1" ht="9.75">
      <c r="F270" s="557"/>
      <c r="G270" s="557"/>
      <c r="H270" s="557"/>
      <c r="I270" s="557"/>
      <c r="J270" s="557"/>
      <c r="K270" s="557"/>
      <c r="L270" s="557"/>
      <c r="M270" s="557"/>
      <c r="N270" s="557"/>
      <c r="O270" s="557"/>
      <c r="P270" s="557"/>
    </row>
    <row r="271" spans="6:16" s="257" customFormat="1" ht="9.75">
      <c r="F271" s="557"/>
      <c r="G271" s="557"/>
      <c r="H271" s="557"/>
      <c r="I271" s="557"/>
      <c r="J271" s="557"/>
      <c r="K271" s="557"/>
      <c r="L271" s="557"/>
      <c r="M271" s="557"/>
      <c r="N271" s="557"/>
      <c r="O271" s="557"/>
      <c r="P271" s="557"/>
    </row>
    <row r="272" spans="6:16" s="257" customFormat="1" ht="9.75">
      <c r="F272" s="557"/>
      <c r="G272" s="557"/>
      <c r="H272" s="557"/>
      <c r="I272" s="557"/>
      <c r="J272" s="557"/>
      <c r="K272" s="557"/>
      <c r="L272" s="557"/>
      <c r="M272" s="557"/>
      <c r="N272" s="557"/>
      <c r="O272" s="557"/>
      <c r="P272" s="557"/>
    </row>
    <row r="273" spans="6:16" s="257" customFormat="1" ht="9.75">
      <c r="F273" s="557"/>
      <c r="G273" s="557"/>
      <c r="H273" s="557"/>
      <c r="I273" s="557"/>
      <c r="J273" s="557"/>
      <c r="K273" s="557"/>
      <c r="L273" s="557"/>
      <c r="M273" s="557"/>
      <c r="N273" s="557"/>
      <c r="O273" s="557"/>
      <c r="P273" s="557"/>
    </row>
    <row r="274" spans="6:16" s="257" customFormat="1" ht="9.75">
      <c r="F274" s="557"/>
      <c r="G274" s="557"/>
      <c r="H274" s="557"/>
      <c r="I274" s="557"/>
      <c r="J274" s="557"/>
      <c r="K274" s="557"/>
      <c r="L274" s="557"/>
      <c r="M274" s="557"/>
      <c r="N274" s="557"/>
      <c r="O274" s="557"/>
      <c r="P274" s="557"/>
    </row>
    <row r="275" spans="6:16" s="257" customFormat="1" ht="9.75">
      <c r="F275" s="557"/>
      <c r="G275" s="557"/>
      <c r="H275" s="557"/>
      <c r="I275" s="557"/>
      <c r="J275" s="557"/>
      <c r="K275" s="557"/>
      <c r="L275" s="557"/>
      <c r="M275" s="557"/>
      <c r="N275" s="557"/>
      <c r="O275" s="557"/>
      <c r="P275" s="557"/>
    </row>
    <row r="276" spans="6:16" s="257" customFormat="1" ht="9.75">
      <c r="F276" s="557"/>
      <c r="G276" s="557"/>
      <c r="H276" s="557"/>
      <c r="I276" s="557"/>
      <c r="J276" s="557"/>
      <c r="K276" s="557"/>
      <c r="L276" s="557"/>
      <c r="M276" s="557"/>
      <c r="N276" s="557"/>
      <c r="O276" s="557"/>
      <c r="P276" s="557"/>
    </row>
    <row r="277" spans="6:16" s="257" customFormat="1" ht="9.75">
      <c r="F277" s="557"/>
      <c r="G277" s="557"/>
      <c r="H277" s="557"/>
      <c r="I277" s="557"/>
      <c r="J277" s="557"/>
      <c r="K277" s="557"/>
      <c r="L277" s="557"/>
      <c r="M277" s="557"/>
      <c r="N277" s="557"/>
      <c r="O277" s="557"/>
      <c r="P277" s="557"/>
    </row>
    <row r="278" spans="6:16" s="257" customFormat="1" ht="9.75">
      <c r="F278" s="557"/>
      <c r="G278" s="557"/>
      <c r="H278" s="557"/>
      <c r="I278" s="557"/>
      <c r="J278" s="557"/>
      <c r="K278" s="557"/>
      <c r="L278" s="557"/>
      <c r="M278" s="557"/>
      <c r="N278" s="557"/>
      <c r="O278" s="557"/>
      <c r="P278" s="557"/>
    </row>
    <row r="279" spans="6:16" s="257" customFormat="1" ht="9.75">
      <c r="F279" s="557"/>
      <c r="G279" s="557"/>
      <c r="H279" s="557"/>
      <c r="I279" s="557"/>
      <c r="J279" s="557"/>
      <c r="K279" s="557"/>
      <c r="L279" s="557"/>
      <c r="M279" s="557"/>
      <c r="N279" s="557"/>
      <c r="O279" s="557"/>
      <c r="P279" s="557"/>
    </row>
    <row r="280" spans="6:16" s="257" customFormat="1" ht="9.75">
      <c r="F280" s="557"/>
      <c r="G280" s="557"/>
      <c r="H280" s="557"/>
      <c r="I280" s="557"/>
      <c r="J280" s="557"/>
      <c r="K280" s="557"/>
      <c r="L280" s="557"/>
      <c r="M280" s="557"/>
      <c r="N280" s="557"/>
      <c r="O280" s="557"/>
      <c r="P280" s="557"/>
    </row>
    <row r="281" spans="6:16" s="257" customFormat="1" ht="9.75">
      <c r="F281" s="557"/>
      <c r="G281" s="557"/>
      <c r="H281" s="557"/>
      <c r="I281" s="557"/>
      <c r="J281" s="557"/>
      <c r="K281" s="557"/>
      <c r="L281" s="557"/>
      <c r="M281" s="557"/>
      <c r="N281" s="557"/>
      <c r="O281" s="557"/>
      <c r="P281" s="557"/>
    </row>
    <row r="282" spans="6:16" s="257" customFormat="1" ht="9.75">
      <c r="F282" s="557"/>
      <c r="G282" s="557"/>
      <c r="H282" s="557"/>
      <c r="I282" s="557"/>
      <c r="J282" s="557"/>
      <c r="K282" s="557"/>
      <c r="L282" s="557"/>
      <c r="M282" s="557"/>
      <c r="N282" s="557"/>
      <c r="O282" s="557"/>
      <c r="P282" s="557"/>
    </row>
    <row r="283" spans="6:16" s="257" customFormat="1" ht="9.75">
      <c r="F283" s="557"/>
      <c r="G283" s="557"/>
      <c r="H283" s="557"/>
      <c r="I283" s="557"/>
      <c r="J283" s="557"/>
      <c r="K283" s="557"/>
      <c r="L283" s="557"/>
      <c r="M283" s="557"/>
      <c r="N283" s="557"/>
      <c r="O283" s="557"/>
      <c r="P283" s="557"/>
    </row>
    <row r="284" spans="6:16" s="257" customFormat="1" ht="9.75">
      <c r="F284" s="557"/>
      <c r="G284" s="557"/>
      <c r="H284" s="557"/>
      <c r="I284" s="557"/>
      <c r="J284" s="557"/>
      <c r="K284" s="557"/>
      <c r="L284" s="557"/>
      <c r="M284" s="557"/>
      <c r="N284" s="557"/>
      <c r="O284" s="557"/>
      <c r="P284" s="557"/>
    </row>
    <row r="285" spans="6:16" s="257" customFormat="1" ht="9.75">
      <c r="F285" s="557"/>
      <c r="G285" s="557"/>
      <c r="H285" s="557"/>
      <c r="I285" s="557"/>
      <c r="J285" s="557"/>
      <c r="K285" s="557"/>
      <c r="L285" s="557"/>
      <c r="M285" s="557"/>
      <c r="N285" s="557"/>
      <c r="O285" s="557"/>
      <c r="P285" s="557"/>
    </row>
    <row r="286" spans="6:16" s="257" customFormat="1" ht="9.75">
      <c r="F286" s="557"/>
      <c r="G286" s="557"/>
      <c r="H286" s="557"/>
      <c r="I286" s="557"/>
      <c r="J286" s="557"/>
      <c r="K286" s="557"/>
      <c r="L286" s="557"/>
      <c r="M286" s="557"/>
      <c r="N286" s="557"/>
      <c r="O286" s="557"/>
      <c r="P286" s="557"/>
    </row>
    <row r="287" spans="6:16" s="257" customFormat="1" ht="9.75">
      <c r="F287" s="557"/>
      <c r="G287" s="557"/>
      <c r="H287" s="557"/>
      <c r="I287" s="557"/>
      <c r="J287" s="557"/>
      <c r="K287" s="557"/>
      <c r="L287" s="557"/>
      <c r="M287" s="557"/>
      <c r="N287" s="557"/>
      <c r="O287" s="557"/>
      <c r="P287" s="557"/>
    </row>
    <row r="288" spans="6:16" s="257" customFormat="1" ht="9.75">
      <c r="F288" s="557"/>
      <c r="G288" s="557"/>
      <c r="H288" s="557"/>
      <c r="I288" s="557"/>
      <c r="J288" s="557"/>
      <c r="K288" s="557"/>
      <c r="L288" s="557"/>
      <c r="M288" s="557"/>
      <c r="N288" s="557"/>
      <c r="O288" s="557"/>
      <c r="P288" s="557"/>
    </row>
    <row r="289" spans="6:16" s="257" customFormat="1" ht="9.75">
      <c r="F289" s="557"/>
      <c r="G289" s="557"/>
      <c r="H289" s="557"/>
      <c r="I289" s="557"/>
      <c r="J289" s="557"/>
      <c r="K289" s="557"/>
      <c r="L289" s="557"/>
      <c r="M289" s="557"/>
      <c r="N289" s="557"/>
      <c r="O289" s="557"/>
      <c r="P289" s="557"/>
    </row>
    <row r="290" spans="6:16" s="257" customFormat="1" ht="9.75">
      <c r="F290" s="557"/>
      <c r="G290" s="557"/>
      <c r="H290" s="557"/>
      <c r="I290" s="557"/>
      <c r="J290" s="557"/>
      <c r="K290" s="557"/>
      <c r="L290" s="557"/>
      <c r="M290" s="557"/>
      <c r="N290" s="557"/>
      <c r="O290" s="557"/>
      <c r="P290" s="557"/>
    </row>
    <row r="291" spans="6:16" s="257" customFormat="1" ht="9.75">
      <c r="F291" s="557"/>
      <c r="G291" s="557"/>
      <c r="H291" s="557"/>
      <c r="I291" s="557"/>
      <c r="J291" s="557"/>
      <c r="K291" s="557"/>
      <c r="L291" s="557"/>
      <c r="M291" s="557"/>
      <c r="N291" s="557"/>
      <c r="O291" s="557"/>
      <c r="P291" s="557"/>
    </row>
    <row r="292" spans="6:16" s="257" customFormat="1" ht="9.75">
      <c r="F292" s="557"/>
      <c r="G292" s="557"/>
      <c r="H292" s="557"/>
      <c r="I292" s="557"/>
      <c r="J292" s="557"/>
      <c r="K292" s="557"/>
      <c r="L292" s="557"/>
      <c r="M292" s="557"/>
      <c r="N292" s="557"/>
      <c r="O292" s="557"/>
      <c r="P292" s="557"/>
    </row>
    <row r="293" spans="6:16" s="257" customFormat="1" ht="9.75">
      <c r="F293" s="557"/>
      <c r="G293" s="557"/>
      <c r="H293" s="557"/>
      <c r="I293" s="557"/>
      <c r="J293" s="557"/>
      <c r="K293" s="557"/>
      <c r="L293" s="557"/>
      <c r="M293" s="557"/>
      <c r="N293" s="557"/>
      <c r="O293" s="557"/>
      <c r="P293" s="557"/>
    </row>
    <row r="294" spans="6:16" s="257" customFormat="1" ht="9.75">
      <c r="F294" s="557"/>
      <c r="G294" s="557"/>
      <c r="H294" s="557"/>
      <c r="I294" s="557"/>
      <c r="J294" s="557"/>
      <c r="K294" s="557"/>
      <c r="L294" s="557"/>
      <c r="M294" s="557"/>
      <c r="N294" s="557"/>
      <c r="O294" s="557"/>
      <c r="P294" s="557"/>
    </row>
    <row r="295" spans="6:16" s="257" customFormat="1" ht="9.75">
      <c r="F295" s="557"/>
      <c r="G295" s="557"/>
      <c r="H295" s="557"/>
      <c r="I295" s="557"/>
      <c r="J295" s="557"/>
      <c r="K295" s="557"/>
      <c r="L295" s="557"/>
      <c r="M295" s="557"/>
      <c r="N295" s="557"/>
      <c r="O295" s="557"/>
      <c r="P295" s="557"/>
    </row>
    <row r="296" spans="6:16" s="257" customFormat="1" ht="9.75">
      <c r="F296" s="557"/>
      <c r="G296" s="557"/>
      <c r="H296" s="557"/>
      <c r="I296" s="557"/>
      <c r="J296" s="557"/>
      <c r="K296" s="557"/>
      <c r="L296" s="557"/>
      <c r="M296" s="557"/>
      <c r="N296" s="557"/>
      <c r="O296" s="557"/>
      <c r="P296" s="557"/>
    </row>
    <row r="297" spans="6:16" s="257" customFormat="1" ht="9.75">
      <c r="F297" s="557"/>
      <c r="G297" s="557"/>
      <c r="H297" s="557"/>
      <c r="I297" s="557"/>
      <c r="J297" s="557"/>
      <c r="K297" s="557"/>
      <c r="L297" s="557"/>
      <c r="M297" s="557"/>
      <c r="N297" s="557"/>
      <c r="O297" s="557"/>
      <c r="P297" s="557"/>
    </row>
    <row r="298" spans="6:16" s="257" customFormat="1" ht="9.75">
      <c r="F298" s="557"/>
      <c r="G298" s="557"/>
      <c r="H298" s="557"/>
      <c r="I298" s="557"/>
      <c r="J298" s="557"/>
      <c r="K298" s="557"/>
      <c r="L298" s="557"/>
      <c r="M298" s="557"/>
      <c r="N298" s="557"/>
      <c r="O298" s="557"/>
      <c r="P298" s="557"/>
    </row>
    <row r="299" spans="6:16" s="257" customFormat="1" ht="9.75">
      <c r="F299" s="557"/>
      <c r="G299" s="557"/>
      <c r="H299" s="557"/>
      <c r="I299" s="557"/>
      <c r="J299" s="557"/>
      <c r="K299" s="557"/>
      <c r="L299" s="557"/>
      <c r="M299" s="557"/>
      <c r="N299" s="557"/>
      <c r="O299" s="557"/>
      <c r="P299" s="557"/>
    </row>
    <row r="300" spans="6:16" s="257" customFormat="1" ht="9.75">
      <c r="F300" s="557"/>
      <c r="G300" s="557"/>
      <c r="H300" s="557"/>
      <c r="I300" s="557"/>
      <c r="J300" s="557"/>
      <c r="K300" s="557"/>
      <c r="L300" s="557"/>
      <c r="M300" s="557"/>
      <c r="N300" s="557"/>
      <c r="O300" s="557"/>
      <c r="P300" s="557"/>
    </row>
    <row r="301" spans="6:16" s="257" customFormat="1" ht="9.75">
      <c r="F301" s="557"/>
      <c r="G301" s="557"/>
      <c r="H301" s="557"/>
      <c r="I301" s="557"/>
      <c r="J301" s="557"/>
      <c r="K301" s="557"/>
      <c r="L301" s="557"/>
      <c r="M301" s="557"/>
      <c r="N301" s="557"/>
      <c r="O301" s="557"/>
      <c r="P301" s="557"/>
    </row>
    <row r="302" spans="6:16" s="257" customFormat="1" ht="9.75">
      <c r="F302" s="557"/>
      <c r="G302" s="557"/>
      <c r="H302" s="557"/>
      <c r="I302" s="557"/>
      <c r="J302" s="557"/>
      <c r="K302" s="557"/>
      <c r="L302" s="557"/>
      <c r="M302" s="557"/>
      <c r="N302" s="557"/>
      <c r="O302" s="557"/>
      <c r="P302" s="557"/>
    </row>
    <row r="303" spans="6:16" s="257" customFormat="1" ht="9.75">
      <c r="F303" s="557"/>
      <c r="G303" s="557"/>
      <c r="H303" s="557"/>
      <c r="I303" s="557"/>
      <c r="J303" s="557"/>
      <c r="K303" s="557"/>
      <c r="L303" s="557"/>
      <c r="M303" s="557"/>
      <c r="N303" s="557"/>
      <c r="O303" s="557"/>
      <c r="P303" s="557"/>
    </row>
    <row r="304" spans="6:16" s="257" customFormat="1" ht="9.75">
      <c r="F304" s="557"/>
      <c r="G304" s="557"/>
      <c r="H304" s="557"/>
      <c r="I304" s="557"/>
      <c r="J304" s="557"/>
      <c r="K304" s="557"/>
      <c r="L304" s="557"/>
      <c r="M304" s="557"/>
      <c r="N304" s="557"/>
      <c r="O304" s="557"/>
      <c r="P304" s="557"/>
    </row>
    <row r="305" spans="6:16" s="257" customFormat="1" ht="9.75">
      <c r="F305" s="557"/>
      <c r="G305" s="557"/>
      <c r="H305" s="557"/>
      <c r="I305" s="557"/>
      <c r="J305" s="557"/>
      <c r="K305" s="557"/>
      <c r="L305" s="557"/>
      <c r="M305" s="557"/>
      <c r="N305" s="557"/>
      <c r="O305" s="557"/>
      <c r="P305" s="557"/>
    </row>
    <row r="306" spans="6:16" s="257" customFormat="1" ht="9.75">
      <c r="F306" s="557"/>
      <c r="G306" s="557"/>
      <c r="H306" s="557"/>
      <c r="I306" s="557"/>
      <c r="J306" s="557"/>
      <c r="K306" s="557"/>
      <c r="L306" s="557"/>
      <c r="M306" s="557"/>
      <c r="N306" s="557"/>
      <c r="O306" s="557"/>
      <c r="P306" s="557"/>
    </row>
    <row r="307" spans="6:16" s="257" customFormat="1" ht="9.75">
      <c r="F307" s="557"/>
      <c r="G307" s="557"/>
      <c r="H307" s="557"/>
      <c r="I307" s="557"/>
      <c r="J307" s="557"/>
      <c r="K307" s="557"/>
      <c r="L307" s="557"/>
      <c r="M307" s="557"/>
      <c r="N307" s="557"/>
      <c r="O307" s="557"/>
      <c r="P307" s="557"/>
    </row>
    <row r="308" spans="6:16" s="257" customFormat="1" ht="9.75">
      <c r="F308" s="557"/>
      <c r="G308" s="557"/>
      <c r="H308" s="557"/>
      <c r="I308" s="557"/>
      <c r="J308" s="557"/>
      <c r="K308" s="557"/>
      <c r="L308" s="557"/>
      <c r="M308" s="557"/>
      <c r="N308" s="557"/>
      <c r="O308" s="557"/>
      <c r="P308" s="557"/>
    </row>
    <row r="309" spans="6:16" s="257" customFormat="1" ht="9.75">
      <c r="F309" s="557"/>
      <c r="G309" s="557"/>
      <c r="H309" s="557"/>
      <c r="I309" s="557"/>
      <c r="J309" s="557"/>
      <c r="K309" s="557"/>
      <c r="L309" s="557"/>
      <c r="M309" s="557"/>
      <c r="N309" s="557"/>
      <c r="O309" s="557"/>
      <c r="P309" s="557"/>
    </row>
    <row r="310" spans="6:16" s="257" customFormat="1" ht="9.75">
      <c r="F310" s="557"/>
      <c r="G310" s="557"/>
      <c r="H310" s="557"/>
      <c r="I310" s="557"/>
      <c r="J310" s="557"/>
      <c r="K310" s="557"/>
      <c r="L310" s="557"/>
      <c r="M310" s="557"/>
      <c r="N310" s="557"/>
      <c r="O310" s="557"/>
      <c r="P310" s="557"/>
    </row>
    <row r="311" spans="6:16" s="257" customFormat="1" ht="9.75">
      <c r="F311" s="557"/>
      <c r="G311" s="557"/>
      <c r="H311" s="557"/>
      <c r="I311" s="557"/>
      <c r="J311" s="557"/>
      <c r="K311" s="557"/>
      <c r="L311" s="557"/>
      <c r="M311" s="557"/>
      <c r="N311" s="557"/>
      <c r="O311" s="557"/>
      <c r="P311" s="557"/>
    </row>
    <row r="312" spans="6:16" s="257" customFormat="1" ht="9.75">
      <c r="F312" s="557"/>
      <c r="G312" s="557"/>
      <c r="H312" s="557"/>
      <c r="I312" s="557"/>
      <c r="J312" s="557"/>
      <c r="K312" s="557"/>
      <c r="L312" s="557"/>
      <c r="M312" s="557"/>
      <c r="N312" s="557"/>
      <c r="O312" s="557"/>
      <c r="P312" s="557"/>
    </row>
    <row r="313" spans="6:16" s="257" customFormat="1" ht="9.75">
      <c r="F313" s="557"/>
      <c r="G313" s="557"/>
      <c r="H313" s="557"/>
      <c r="I313" s="557"/>
      <c r="J313" s="557"/>
      <c r="K313" s="557"/>
      <c r="L313" s="557"/>
      <c r="M313" s="557"/>
      <c r="N313" s="557"/>
      <c r="O313" s="557"/>
      <c r="P313" s="557"/>
    </row>
    <row r="314" spans="6:16" s="257" customFormat="1" ht="9.75">
      <c r="F314" s="557"/>
      <c r="G314" s="557"/>
      <c r="H314" s="557"/>
      <c r="I314" s="557"/>
      <c r="J314" s="557"/>
      <c r="K314" s="557"/>
      <c r="L314" s="557"/>
      <c r="M314" s="557"/>
      <c r="N314" s="557"/>
      <c r="O314" s="557"/>
      <c r="P314" s="557"/>
    </row>
    <row r="315" spans="6:16" s="257" customFormat="1" ht="9.75">
      <c r="F315" s="557"/>
      <c r="G315" s="557"/>
      <c r="H315" s="557"/>
      <c r="I315" s="557"/>
      <c r="J315" s="557"/>
      <c r="K315" s="557"/>
      <c r="L315" s="557"/>
      <c r="M315" s="557"/>
      <c r="N315" s="557"/>
      <c r="O315" s="557"/>
      <c r="P315" s="557"/>
    </row>
    <row r="316" spans="6:16" s="257" customFormat="1" ht="9.75">
      <c r="F316" s="557"/>
      <c r="G316" s="557"/>
      <c r="H316" s="557"/>
      <c r="I316" s="557"/>
      <c r="J316" s="557"/>
      <c r="K316" s="557"/>
      <c r="L316" s="557"/>
      <c r="M316" s="557"/>
      <c r="N316" s="557"/>
      <c r="O316" s="557"/>
      <c r="P316" s="557"/>
    </row>
    <row r="317" spans="6:16" s="257" customFormat="1" ht="9.75">
      <c r="F317" s="557"/>
      <c r="G317" s="557"/>
      <c r="H317" s="557"/>
      <c r="I317" s="557"/>
      <c r="J317" s="557"/>
      <c r="K317" s="557"/>
      <c r="L317" s="557"/>
      <c r="M317" s="557"/>
      <c r="N317" s="557"/>
      <c r="O317" s="557"/>
      <c r="P317" s="557"/>
    </row>
    <row r="318" spans="6:16" s="257" customFormat="1" ht="9.75">
      <c r="F318" s="557"/>
      <c r="G318" s="557"/>
      <c r="H318" s="557"/>
      <c r="I318" s="557"/>
      <c r="J318" s="557"/>
      <c r="K318" s="557"/>
      <c r="L318" s="557"/>
      <c r="M318" s="557"/>
      <c r="N318" s="557"/>
      <c r="O318" s="557"/>
      <c r="P318" s="557"/>
    </row>
    <row r="319" spans="6:16" s="257" customFormat="1" ht="9.75">
      <c r="F319" s="557"/>
      <c r="G319" s="557"/>
      <c r="H319" s="557"/>
      <c r="I319" s="557"/>
      <c r="J319" s="557"/>
      <c r="K319" s="557"/>
      <c r="L319" s="557"/>
      <c r="M319" s="557"/>
      <c r="N319" s="557"/>
      <c r="O319" s="557"/>
      <c r="P319" s="557"/>
    </row>
    <row r="320" spans="6:16" s="257" customFormat="1" ht="9.75">
      <c r="F320" s="557"/>
      <c r="G320" s="557"/>
      <c r="H320" s="557"/>
      <c r="I320" s="557"/>
      <c r="J320" s="557"/>
      <c r="K320" s="557"/>
      <c r="L320" s="557"/>
      <c r="M320" s="557"/>
      <c r="N320" s="557"/>
      <c r="O320" s="557"/>
      <c r="P320" s="557"/>
    </row>
    <row r="321" spans="6:16" s="257" customFormat="1" ht="9.75">
      <c r="F321" s="557"/>
      <c r="G321" s="557"/>
      <c r="H321" s="557"/>
      <c r="I321" s="557"/>
      <c r="J321" s="557"/>
      <c r="K321" s="557"/>
      <c r="L321" s="557"/>
      <c r="M321" s="557"/>
      <c r="N321" s="557"/>
      <c r="O321" s="557"/>
      <c r="P321" s="557"/>
    </row>
    <row r="322" spans="6:16" s="257" customFormat="1" ht="9.75">
      <c r="F322" s="557"/>
      <c r="G322" s="557"/>
      <c r="H322" s="557"/>
      <c r="I322" s="557"/>
      <c r="J322" s="557"/>
      <c r="K322" s="557"/>
      <c r="L322" s="557"/>
      <c r="M322" s="557"/>
      <c r="N322" s="557"/>
      <c r="O322" s="557"/>
      <c r="P322" s="557"/>
    </row>
    <row r="323" spans="6:16" s="257" customFormat="1" ht="9.75">
      <c r="F323" s="557"/>
      <c r="G323" s="557"/>
      <c r="H323" s="557"/>
      <c r="I323" s="557"/>
      <c r="J323" s="557"/>
      <c r="K323" s="557"/>
      <c r="L323" s="557"/>
      <c r="M323" s="557"/>
      <c r="N323" s="557"/>
      <c r="O323" s="557"/>
      <c r="P323" s="557"/>
    </row>
    <row r="324" spans="6:16" s="257" customFormat="1" ht="9.75">
      <c r="F324" s="557"/>
      <c r="G324" s="557"/>
      <c r="H324" s="557"/>
      <c r="I324" s="557"/>
      <c r="J324" s="557"/>
      <c r="K324" s="557"/>
      <c r="L324" s="557"/>
      <c r="M324" s="557"/>
      <c r="N324" s="557"/>
      <c r="O324" s="557"/>
      <c r="P324" s="557"/>
    </row>
    <row r="325" spans="6:16" s="257" customFormat="1" ht="9.75">
      <c r="F325" s="557"/>
      <c r="G325" s="557"/>
      <c r="H325" s="557"/>
      <c r="I325" s="557"/>
      <c r="J325" s="557"/>
      <c r="K325" s="557"/>
      <c r="L325" s="557"/>
      <c r="M325" s="557"/>
      <c r="N325" s="557"/>
      <c r="O325" s="557"/>
      <c r="P325" s="557"/>
    </row>
    <row r="326" spans="6:16" s="257" customFormat="1" ht="9.75">
      <c r="F326" s="557"/>
      <c r="G326" s="557"/>
      <c r="H326" s="557"/>
      <c r="I326" s="557"/>
      <c r="J326" s="557"/>
      <c r="K326" s="557"/>
      <c r="L326" s="557"/>
      <c r="M326" s="557"/>
      <c r="N326" s="557"/>
      <c r="O326" s="557"/>
      <c r="P326" s="557"/>
    </row>
    <row r="327" spans="6:16" s="257" customFormat="1" ht="9.75">
      <c r="F327" s="557"/>
      <c r="G327" s="557"/>
      <c r="H327" s="557"/>
      <c r="I327" s="557"/>
      <c r="J327" s="557"/>
      <c r="K327" s="557"/>
      <c r="L327" s="557"/>
      <c r="M327" s="557"/>
      <c r="N327" s="557"/>
      <c r="O327" s="557"/>
      <c r="P327" s="557"/>
    </row>
    <row r="328" spans="6:16" s="257" customFormat="1" ht="9.75">
      <c r="F328" s="557"/>
      <c r="G328" s="557"/>
      <c r="H328" s="557"/>
      <c r="I328" s="557"/>
      <c r="J328" s="557"/>
      <c r="K328" s="557"/>
      <c r="L328" s="557"/>
      <c r="M328" s="557"/>
      <c r="N328" s="557"/>
      <c r="O328" s="557"/>
      <c r="P328" s="557"/>
    </row>
    <row r="329" spans="6:16" s="257" customFormat="1" ht="9.75">
      <c r="F329" s="557"/>
      <c r="G329" s="557"/>
      <c r="H329" s="557"/>
      <c r="I329" s="557"/>
      <c r="J329" s="557"/>
      <c r="K329" s="557"/>
      <c r="L329" s="557"/>
      <c r="M329" s="557"/>
      <c r="N329" s="557"/>
      <c r="O329" s="557"/>
      <c r="P329" s="557"/>
    </row>
    <row r="330" spans="6:16" s="257" customFormat="1" ht="9.75">
      <c r="F330" s="557"/>
      <c r="G330" s="557"/>
      <c r="H330" s="557"/>
      <c r="I330" s="557"/>
      <c r="J330" s="557"/>
      <c r="K330" s="557"/>
      <c r="L330" s="557"/>
      <c r="M330" s="557"/>
      <c r="N330" s="557"/>
      <c r="O330" s="557"/>
      <c r="P330" s="557"/>
    </row>
    <row r="331" spans="6:16" s="257" customFormat="1" ht="9.75">
      <c r="F331" s="557"/>
      <c r="G331" s="557"/>
      <c r="H331" s="557"/>
      <c r="I331" s="557"/>
      <c r="J331" s="557"/>
      <c r="K331" s="557"/>
      <c r="L331" s="557"/>
      <c r="M331" s="557"/>
      <c r="N331" s="557"/>
      <c r="O331" s="557"/>
      <c r="P331" s="557"/>
    </row>
    <row r="332" spans="6:16" s="257" customFormat="1" ht="9.75">
      <c r="F332" s="557"/>
      <c r="G332" s="557"/>
      <c r="H332" s="557"/>
      <c r="I332" s="557"/>
      <c r="J332" s="557"/>
      <c r="K332" s="557"/>
      <c r="L332" s="557"/>
      <c r="M332" s="557"/>
      <c r="N332" s="557"/>
      <c r="O332" s="557"/>
      <c r="P332" s="557"/>
    </row>
    <row r="333" spans="6:16" s="257" customFormat="1" ht="9.75">
      <c r="F333" s="557"/>
      <c r="G333" s="557"/>
      <c r="H333" s="557"/>
      <c r="I333" s="557"/>
      <c r="J333" s="557"/>
      <c r="K333" s="557"/>
      <c r="L333" s="557"/>
      <c r="M333" s="557"/>
      <c r="N333" s="557"/>
      <c r="O333" s="557"/>
      <c r="P333" s="557"/>
    </row>
    <row r="334" spans="6:16" s="257" customFormat="1" ht="9.75">
      <c r="F334" s="557"/>
      <c r="G334" s="557"/>
      <c r="H334" s="557"/>
      <c r="I334" s="557"/>
      <c r="J334" s="557"/>
      <c r="K334" s="557"/>
      <c r="L334" s="557"/>
      <c r="M334" s="557"/>
      <c r="N334" s="557"/>
      <c r="O334" s="557"/>
      <c r="P334" s="557"/>
    </row>
    <row r="335" spans="6:16" s="257" customFormat="1" ht="9.75">
      <c r="F335" s="557"/>
      <c r="G335" s="557"/>
      <c r="H335" s="557"/>
      <c r="I335" s="557"/>
      <c r="J335" s="557"/>
      <c r="K335" s="557"/>
      <c r="L335" s="557"/>
      <c r="M335" s="557"/>
      <c r="N335" s="557"/>
      <c r="O335" s="557"/>
      <c r="P335" s="557"/>
    </row>
    <row r="336" spans="6:16" s="257" customFormat="1" ht="9.75">
      <c r="F336" s="557"/>
      <c r="G336" s="557"/>
      <c r="H336" s="557"/>
      <c r="I336" s="557"/>
      <c r="J336" s="557"/>
      <c r="K336" s="557"/>
      <c r="L336" s="557"/>
      <c r="M336" s="557"/>
      <c r="N336" s="557"/>
      <c r="O336" s="557"/>
      <c r="P336" s="557"/>
    </row>
    <row r="337" spans="6:16" s="257" customFormat="1" ht="9.75">
      <c r="F337" s="557"/>
      <c r="G337" s="557"/>
      <c r="H337" s="557"/>
      <c r="I337" s="557"/>
      <c r="J337" s="557"/>
      <c r="K337" s="557"/>
      <c r="L337" s="557"/>
      <c r="M337" s="557"/>
      <c r="N337" s="557"/>
      <c r="O337" s="557"/>
      <c r="P337" s="557"/>
    </row>
    <row r="338" spans="6:16" s="257" customFormat="1" ht="9.75">
      <c r="F338" s="557"/>
      <c r="G338" s="557"/>
      <c r="H338" s="557"/>
      <c r="I338" s="557"/>
      <c r="J338" s="557"/>
      <c r="K338" s="557"/>
      <c r="L338" s="557"/>
      <c r="M338" s="557"/>
      <c r="N338" s="557"/>
      <c r="O338" s="557"/>
      <c r="P338" s="557"/>
    </row>
    <row r="339" spans="6:16" s="257" customFormat="1" ht="9.75">
      <c r="F339" s="557"/>
      <c r="G339" s="557"/>
      <c r="H339" s="557"/>
      <c r="I339" s="557"/>
      <c r="J339" s="557"/>
      <c r="K339" s="557"/>
      <c r="L339" s="557"/>
      <c r="M339" s="557"/>
      <c r="N339" s="557"/>
      <c r="O339" s="557"/>
      <c r="P339" s="557"/>
    </row>
    <row r="340" spans="6:16" s="257" customFormat="1" ht="9.75">
      <c r="F340" s="557"/>
      <c r="G340" s="557"/>
      <c r="H340" s="557"/>
      <c r="I340" s="557"/>
      <c r="J340" s="557"/>
      <c r="K340" s="557"/>
      <c r="L340" s="557"/>
      <c r="M340" s="557"/>
      <c r="N340" s="557"/>
      <c r="O340" s="557"/>
      <c r="P340" s="557"/>
    </row>
    <row r="341" spans="6:16" s="257" customFormat="1" ht="9.75">
      <c r="F341" s="557"/>
      <c r="G341" s="557"/>
      <c r="H341" s="557"/>
      <c r="I341" s="557"/>
      <c r="J341" s="557"/>
      <c r="K341" s="557"/>
      <c r="L341" s="557"/>
      <c r="M341" s="557"/>
      <c r="N341" s="557"/>
      <c r="O341" s="557"/>
      <c r="P341" s="557"/>
    </row>
    <row r="342" spans="6:16" s="257" customFormat="1" ht="9.75">
      <c r="F342" s="557"/>
      <c r="G342" s="557"/>
      <c r="H342" s="557"/>
      <c r="I342" s="557"/>
      <c r="J342" s="557"/>
      <c r="K342" s="557"/>
      <c r="L342" s="557"/>
      <c r="M342" s="557"/>
      <c r="N342" s="557"/>
      <c r="O342" s="557"/>
      <c r="P342" s="557"/>
    </row>
    <row r="343" spans="6:16" s="257" customFormat="1" ht="9.75">
      <c r="F343" s="557"/>
      <c r="G343" s="557"/>
      <c r="H343" s="557"/>
      <c r="I343" s="557"/>
      <c r="J343" s="557"/>
      <c r="K343" s="557"/>
      <c r="L343" s="557"/>
      <c r="M343" s="557"/>
      <c r="N343" s="557"/>
      <c r="O343" s="557"/>
      <c r="P343" s="557"/>
    </row>
    <row r="344" spans="6:16" s="257" customFormat="1" ht="9.75">
      <c r="F344" s="557"/>
      <c r="G344" s="557"/>
      <c r="H344" s="557"/>
      <c r="I344" s="557"/>
      <c r="J344" s="557"/>
      <c r="K344" s="557"/>
      <c r="L344" s="557"/>
      <c r="M344" s="557"/>
      <c r="N344" s="557"/>
      <c r="O344" s="557"/>
      <c r="P344" s="557"/>
    </row>
    <row r="345" spans="6:16" s="257" customFormat="1" ht="9.75">
      <c r="F345" s="557"/>
      <c r="G345" s="557"/>
      <c r="H345" s="557"/>
      <c r="I345" s="557"/>
      <c r="J345" s="557"/>
      <c r="K345" s="557"/>
      <c r="L345" s="557"/>
      <c r="M345" s="557"/>
      <c r="N345" s="557"/>
      <c r="O345" s="557"/>
      <c r="P345" s="557"/>
    </row>
    <row r="346" spans="6:16" s="257" customFormat="1" ht="9.75">
      <c r="F346" s="557"/>
      <c r="G346" s="557"/>
      <c r="H346" s="557"/>
      <c r="I346" s="557"/>
      <c r="J346" s="557"/>
      <c r="K346" s="557"/>
      <c r="L346" s="557"/>
      <c r="M346" s="557"/>
      <c r="N346" s="557"/>
      <c r="O346" s="557"/>
      <c r="P346" s="557"/>
    </row>
    <row r="347" spans="6:16" s="257" customFormat="1" ht="9.75">
      <c r="F347" s="557"/>
      <c r="G347" s="557"/>
      <c r="H347" s="557"/>
      <c r="I347" s="557"/>
      <c r="J347" s="557"/>
      <c r="K347" s="557"/>
      <c r="L347" s="557"/>
      <c r="M347" s="557"/>
      <c r="N347" s="557"/>
      <c r="O347" s="557"/>
      <c r="P347" s="557"/>
    </row>
    <row r="348" spans="6:16" s="257" customFormat="1" ht="9.75">
      <c r="F348" s="557"/>
      <c r="G348" s="557"/>
      <c r="H348" s="557"/>
      <c r="I348" s="557"/>
      <c r="J348" s="557"/>
      <c r="K348" s="557"/>
      <c r="L348" s="557"/>
      <c r="M348" s="557"/>
      <c r="N348" s="557"/>
      <c r="O348" s="557"/>
      <c r="P348" s="557"/>
    </row>
    <row r="349" spans="6:16" s="257" customFormat="1" ht="9.75">
      <c r="F349" s="557"/>
      <c r="G349" s="557"/>
      <c r="H349" s="557"/>
      <c r="I349" s="557"/>
      <c r="J349" s="557"/>
      <c r="K349" s="557"/>
      <c r="L349" s="557"/>
      <c r="M349" s="557"/>
      <c r="N349" s="557"/>
      <c r="O349" s="557"/>
      <c r="P349" s="557"/>
    </row>
    <row r="350" spans="6:16" s="257" customFormat="1" ht="9.75">
      <c r="F350" s="557"/>
      <c r="G350" s="557"/>
      <c r="H350" s="557"/>
      <c r="I350" s="557"/>
      <c r="J350" s="557"/>
      <c r="K350" s="557"/>
      <c r="L350" s="557"/>
      <c r="M350" s="557"/>
      <c r="N350" s="557"/>
      <c r="O350" s="557"/>
      <c r="P350" s="557"/>
    </row>
    <row r="351" spans="6:16" s="257" customFormat="1" ht="9.75">
      <c r="F351" s="557"/>
      <c r="G351" s="557"/>
      <c r="H351" s="557"/>
      <c r="I351" s="557"/>
      <c r="J351" s="557"/>
      <c r="K351" s="557"/>
      <c r="L351" s="557"/>
      <c r="M351" s="557"/>
      <c r="N351" s="557"/>
      <c r="O351" s="557"/>
      <c r="P351" s="557"/>
    </row>
    <row r="352" spans="6:16" s="257" customFormat="1" ht="9.75">
      <c r="F352" s="557"/>
      <c r="G352" s="557"/>
      <c r="H352" s="557"/>
      <c r="I352" s="557"/>
      <c r="J352" s="557"/>
      <c r="K352" s="557"/>
      <c r="L352" s="557"/>
      <c r="M352" s="557"/>
      <c r="N352" s="557"/>
      <c r="O352" s="557"/>
      <c r="P352" s="557"/>
    </row>
    <row r="353" spans="6:16" s="257" customFormat="1" ht="9.75">
      <c r="F353" s="557"/>
      <c r="G353" s="557"/>
      <c r="H353" s="557"/>
      <c r="I353" s="557"/>
      <c r="J353" s="557"/>
      <c r="K353" s="557"/>
      <c r="L353" s="557"/>
      <c r="M353" s="557"/>
      <c r="N353" s="557"/>
      <c r="O353" s="557"/>
      <c r="P353" s="557"/>
    </row>
    <row r="354" spans="6:16" s="257" customFormat="1" ht="9.75">
      <c r="F354" s="557"/>
      <c r="G354" s="557"/>
      <c r="H354" s="557"/>
      <c r="I354" s="557"/>
      <c r="J354" s="557"/>
      <c r="K354" s="557"/>
      <c r="L354" s="557"/>
      <c r="M354" s="557"/>
      <c r="N354" s="557"/>
      <c r="O354" s="557"/>
      <c r="P354" s="557"/>
    </row>
    <row r="355" spans="6:16" s="257" customFormat="1" ht="9.75">
      <c r="F355" s="557"/>
      <c r="G355" s="557"/>
      <c r="H355" s="557"/>
      <c r="I355" s="557"/>
      <c r="J355" s="557"/>
      <c r="K355" s="557"/>
      <c r="L355" s="557"/>
      <c r="M355" s="557"/>
      <c r="N355" s="557"/>
      <c r="O355" s="557"/>
      <c r="P355" s="557"/>
    </row>
    <row r="356" spans="6:16" s="257" customFormat="1" ht="9.75">
      <c r="F356" s="557"/>
      <c r="G356" s="557"/>
      <c r="H356" s="557"/>
      <c r="I356" s="557"/>
      <c r="J356" s="557"/>
      <c r="K356" s="557"/>
      <c r="L356" s="557"/>
      <c r="M356" s="557"/>
      <c r="N356" s="557"/>
      <c r="O356" s="557"/>
      <c r="P356" s="557"/>
    </row>
    <row r="357" spans="6:16" s="257" customFormat="1" ht="9.75">
      <c r="F357" s="557"/>
      <c r="G357" s="557"/>
      <c r="H357" s="557"/>
      <c r="I357" s="557"/>
      <c r="J357" s="557"/>
      <c r="K357" s="557"/>
      <c r="L357" s="557"/>
      <c r="M357" s="557"/>
      <c r="N357" s="557"/>
      <c r="O357" s="557"/>
      <c r="P357" s="557"/>
    </row>
    <row r="358" spans="6:16" s="257" customFormat="1" ht="9.75">
      <c r="F358" s="557"/>
      <c r="G358" s="557"/>
      <c r="H358" s="557"/>
      <c r="I358" s="557"/>
      <c r="J358" s="557"/>
      <c r="K358" s="557"/>
      <c r="L358" s="557"/>
      <c r="M358" s="557"/>
      <c r="N358" s="557"/>
      <c r="O358" s="557"/>
      <c r="P358" s="557"/>
    </row>
    <row r="359" spans="6:16" s="257" customFormat="1" ht="9.75">
      <c r="F359" s="557"/>
      <c r="G359" s="557"/>
      <c r="H359" s="557"/>
      <c r="I359" s="557"/>
      <c r="J359" s="557"/>
      <c r="K359" s="557"/>
      <c r="L359" s="557"/>
      <c r="M359" s="557"/>
      <c r="N359" s="557"/>
      <c r="O359" s="557"/>
      <c r="P359" s="557"/>
    </row>
    <row r="360" spans="6:16" s="257" customFormat="1" ht="9.75">
      <c r="F360" s="557"/>
      <c r="G360" s="557"/>
      <c r="H360" s="557"/>
      <c r="I360" s="557"/>
      <c r="J360" s="557"/>
      <c r="K360" s="557"/>
      <c r="L360" s="557"/>
      <c r="M360" s="557"/>
      <c r="N360" s="557"/>
      <c r="O360" s="557"/>
      <c r="P360" s="557"/>
    </row>
    <row r="361" spans="6:16" s="257" customFormat="1" ht="9.75">
      <c r="F361" s="557"/>
      <c r="G361" s="557"/>
      <c r="H361" s="557"/>
      <c r="I361" s="557"/>
      <c r="J361" s="557"/>
      <c r="K361" s="557"/>
      <c r="L361" s="557"/>
      <c r="M361" s="557"/>
      <c r="N361" s="557"/>
      <c r="O361" s="557"/>
      <c r="P361" s="557"/>
    </row>
    <row r="362" spans="6:16" s="257" customFormat="1" ht="9.75">
      <c r="F362" s="557"/>
      <c r="G362" s="557"/>
      <c r="H362" s="557"/>
      <c r="I362" s="557"/>
      <c r="J362" s="557"/>
      <c r="K362" s="557"/>
      <c r="L362" s="557"/>
      <c r="M362" s="557"/>
      <c r="N362" s="557"/>
      <c r="O362" s="557"/>
      <c r="P362" s="557"/>
    </row>
    <row r="363" spans="6:16" s="257" customFormat="1" ht="9.75">
      <c r="F363" s="557"/>
      <c r="G363" s="557"/>
      <c r="H363" s="557"/>
      <c r="I363" s="557"/>
      <c r="J363" s="557"/>
      <c r="K363" s="557"/>
      <c r="L363" s="557"/>
      <c r="M363" s="557"/>
      <c r="N363" s="557"/>
      <c r="O363" s="557"/>
      <c r="P363" s="557"/>
    </row>
    <row r="364" spans="6:16" s="257" customFormat="1" ht="9.75">
      <c r="F364" s="557"/>
      <c r="G364" s="557"/>
      <c r="H364" s="557"/>
      <c r="I364" s="557"/>
      <c r="J364" s="557"/>
      <c r="K364" s="557"/>
      <c r="L364" s="557"/>
      <c r="M364" s="557"/>
      <c r="N364" s="557"/>
      <c r="O364" s="557"/>
      <c r="P364" s="557"/>
    </row>
    <row r="365" spans="6:16" s="257" customFormat="1" ht="9.75">
      <c r="F365" s="557"/>
      <c r="G365" s="557"/>
      <c r="H365" s="557"/>
      <c r="I365" s="557"/>
      <c r="J365" s="557"/>
      <c r="K365" s="557"/>
      <c r="L365" s="557"/>
      <c r="M365" s="557"/>
      <c r="N365" s="557"/>
      <c r="O365" s="557"/>
      <c r="P365" s="557"/>
    </row>
    <row r="366" spans="6:16" s="257" customFormat="1" ht="9.75">
      <c r="F366" s="557"/>
      <c r="G366" s="557"/>
      <c r="H366" s="557"/>
      <c r="I366" s="557"/>
      <c r="J366" s="557"/>
      <c r="K366" s="557"/>
      <c r="L366" s="557"/>
      <c r="M366" s="557"/>
      <c r="N366" s="557"/>
      <c r="O366" s="557"/>
      <c r="P366" s="557"/>
    </row>
    <row r="367" spans="6:16" s="257" customFormat="1" ht="9.75">
      <c r="F367" s="557"/>
      <c r="G367" s="557"/>
      <c r="H367" s="557"/>
      <c r="I367" s="557"/>
      <c r="J367" s="557"/>
      <c r="K367" s="557"/>
      <c r="L367" s="557"/>
      <c r="M367" s="557"/>
      <c r="N367" s="557"/>
      <c r="O367" s="557"/>
      <c r="P367" s="557"/>
    </row>
    <row r="368" spans="6:16" s="257" customFormat="1" ht="9.75">
      <c r="F368" s="557"/>
      <c r="G368" s="557"/>
      <c r="H368" s="557"/>
      <c r="I368" s="557"/>
      <c r="J368" s="557"/>
      <c r="K368" s="557"/>
      <c r="L368" s="557"/>
      <c r="M368" s="557"/>
      <c r="N368" s="557"/>
      <c r="O368" s="557"/>
      <c r="P368" s="557"/>
    </row>
    <row r="369" spans="6:16" s="257" customFormat="1" ht="9.75">
      <c r="F369" s="557"/>
      <c r="G369" s="557"/>
      <c r="H369" s="557"/>
      <c r="I369" s="557"/>
      <c r="J369" s="557"/>
      <c r="K369" s="557"/>
      <c r="L369" s="557"/>
      <c r="M369" s="557"/>
      <c r="N369" s="557"/>
      <c r="O369" s="557"/>
      <c r="P369" s="557"/>
    </row>
    <row r="370" spans="6:16" s="257" customFormat="1" ht="9.75">
      <c r="F370" s="557"/>
      <c r="G370" s="557"/>
      <c r="H370" s="557"/>
      <c r="I370" s="557"/>
      <c r="J370" s="557"/>
      <c r="K370" s="557"/>
      <c r="L370" s="557"/>
      <c r="M370" s="557"/>
      <c r="N370" s="557"/>
      <c r="O370" s="557"/>
      <c r="P370" s="557"/>
    </row>
    <row r="371" spans="6:16" s="257" customFormat="1" ht="9.75">
      <c r="F371" s="557"/>
      <c r="G371" s="557"/>
      <c r="H371" s="557"/>
      <c r="I371" s="557"/>
      <c r="J371" s="557"/>
      <c r="K371" s="557"/>
      <c r="L371" s="557"/>
      <c r="M371" s="557"/>
      <c r="N371" s="557"/>
      <c r="O371" s="557"/>
      <c r="P371" s="557"/>
    </row>
    <row r="372" spans="6:16" s="257" customFormat="1" ht="9.75">
      <c r="F372" s="557"/>
      <c r="G372" s="557"/>
      <c r="H372" s="557"/>
      <c r="I372" s="557"/>
      <c r="J372" s="557"/>
      <c r="K372" s="557"/>
      <c r="L372" s="557"/>
      <c r="M372" s="557"/>
      <c r="N372" s="557"/>
      <c r="O372" s="557"/>
      <c r="P372" s="557"/>
    </row>
    <row r="373" spans="6:16" s="257" customFormat="1" ht="9.75">
      <c r="F373" s="557"/>
      <c r="G373" s="557"/>
      <c r="H373" s="557"/>
      <c r="I373" s="557"/>
      <c r="J373" s="557"/>
      <c r="K373" s="557"/>
      <c r="L373" s="557"/>
      <c r="M373" s="557"/>
      <c r="N373" s="557"/>
      <c r="O373" s="557"/>
      <c r="P373" s="557"/>
    </row>
  </sheetData>
  <sheetProtection/>
  <mergeCells count="36">
    <mergeCell ref="H7:H10"/>
    <mergeCell ref="I7:I10"/>
    <mergeCell ref="J7:J10"/>
    <mergeCell ref="K7:K10"/>
    <mergeCell ref="L7:L10"/>
    <mergeCell ref="M7:M10"/>
    <mergeCell ref="N7:N10"/>
    <mergeCell ref="O7:O10"/>
    <mergeCell ref="P7:P10"/>
    <mergeCell ref="A9:D9"/>
    <mergeCell ref="A12:D12"/>
    <mergeCell ref="A16:D16"/>
    <mergeCell ref="F6:F10"/>
    <mergeCell ref="G6:P6"/>
    <mergeCell ref="A7:D7"/>
    <mergeCell ref="G7:G10"/>
    <mergeCell ref="A20:D20"/>
    <mergeCell ref="A24:D24"/>
    <mergeCell ref="A28:D28"/>
    <mergeCell ref="A32:D32"/>
    <mergeCell ref="A36:D36"/>
    <mergeCell ref="A40:D40"/>
    <mergeCell ref="A41:D41"/>
    <mergeCell ref="B44:D44"/>
    <mergeCell ref="B52:D52"/>
    <mergeCell ref="B53:D53"/>
    <mergeCell ref="B54:D54"/>
    <mergeCell ref="B55:D55"/>
    <mergeCell ref="B67:D67"/>
    <mergeCell ref="A70:P72"/>
    <mergeCell ref="B57:D57"/>
    <mergeCell ref="C58:D58"/>
    <mergeCell ref="C59:D59"/>
    <mergeCell ref="C62:D62"/>
    <mergeCell ref="C64:D64"/>
    <mergeCell ref="C66:D66"/>
  </mergeCells>
  <printOptions/>
  <pageMargins left="0.4330708661417323" right="0.4330708661417323" top="0.5905511811023623" bottom="0.7874015748031497" header="0.3937007874015748" footer="0"/>
  <pageSetup horizontalDpi="600" verticalDpi="600" orientation="portrait" paperSize="9" scale="90" r:id="rId1"/>
  <headerFooter alignWithMargins="0">
    <oddFooter>&amp;C27</oddFooter>
  </headerFooter>
</worksheet>
</file>

<file path=xl/worksheets/sheet24.xml><?xml version="1.0" encoding="utf-8"?>
<worksheet xmlns="http://schemas.openxmlformats.org/spreadsheetml/2006/main" xmlns:r="http://schemas.openxmlformats.org/officeDocument/2006/relationships">
  <dimension ref="A1:X66"/>
  <sheetViews>
    <sheetView zoomScaleSheetLayoutView="100" zoomScalePageLayoutView="0" workbookViewId="0" topLeftCell="A1">
      <selection activeCell="M41" sqref="M41"/>
    </sheetView>
  </sheetViews>
  <sheetFormatPr defaultColWidth="11.421875" defaultRowHeight="15"/>
  <cols>
    <col min="1" max="1" width="2.421875" style="29" customWidth="1"/>
    <col min="2" max="2" width="1.8515625" style="29" customWidth="1"/>
    <col min="3" max="3" width="6.140625" style="29" customWidth="1"/>
    <col min="4" max="4" width="16.140625" style="29" customWidth="1"/>
    <col min="5" max="5" width="0.85546875" style="29" customWidth="1"/>
    <col min="6" max="7" width="8.28125" style="29" customWidth="1"/>
    <col min="8" max="15" width="7.28125" style="29" customWidth="1"/>
    <col min="16" max="16" width="1.1484375" style="29" customWidth="1"/>
    <col min="17" max="16384" width="11.421875" style="29" customWidth="1"/>
  </cols>
  <sheetData>
    <row r="1" spans="1:16" ht="12.75" customHeight="1">
      <c r="A1" s="342"/>
      <c r="B1" s="2"/>
      <c r="C1" s="2"/>
      <c r="D1" s="2"/>
      <c r="E1" s="2"/>
      <c r="F1" s="2"/>
      <c r="G1" s="2"/>
      <c r="H1" s="2"/>
      <c r="I1" s="2"/>
      <c r="J1" s="2"/>
      <c r="K1" s="2"/>
      <c r="L1" s="2"/>
      <c r="M1" s="2"/>
      <c r="N1" s="2"/>
      <c r="O1" s="2"/>
      <c r="P1" s="2"/>
    </row>
    <row r="2" spans="1:16" ht="25.5" customHeight="1">
      <c r="A2" s="1260" t="s">
        <v>565</v>
      </c>
      <c r="B2" s="1132"/>
      <c r="C2" s="1132"/>
      <c r="D2" s="1132"/>
      <c r="E2" s="1132"/>
      <c r="F2" s="1132"/>
      <c r="G2" s="1132"/>
      <c r="H2" s="1132"/>
      <c r="I2" s="1132"/>
      <c r="J2" s="1132"/>
      <c r="K2" s="1132"/>
      <c r="L2" s="1132"/>
      <c r="M2" s="1132"/>
      <c r="N2" s="1132"/>
      <c r="O2" s="1132"/>
      <c r="P2" s="63"/>
    </row>
    <row r="3" spans="1:16" ht="4.5" customHeight="1">
      <c r="A3" s="2"/>
      <c r="B3" s="2"/>
      <c r="C3" s="2"/>
      <c r="D3" s="2"/>
      <c r="E3" s="2"/>
      <c r="F3" s="2"/>
      <c r="G3" s="2"/>
      <c r="H3" s="2"/>
      <c r="I3" s="2"/>
      <c r="J3" s="2"/>
      <c r="K3" s="2"/>
      <c r="L3" s="2"/>
      <c r="M3" s="2"/>
      <c r="N3" s="2"/>
      <c r="O3" s="2"/>
      <c r="P3" s="2"/>
    </row>
    <row r="4" spans="1:16" ht="15" customHeight="1">
      <c r="A4" s="1107" t="s">
        <v>566</v>
      </c>
      <c r="B4" s="1107"/>
      <c r="C4" s="1107"/>
      <c r="D4" s="1107"/>
      <c r="E4" s="1022"/>
      <c r="F4" s="1002" t="s">
        <v>503</v>
      </c>
      <c r="G4" s="1016" t="s">
        <v>422</v>
      </c>
      <c r="H4" s="1017"/>
      <c r="I4" s="1017"/>
      <c r="J4" s="1017"/>
      <c r="K4" s="1017"/>
      <c r="L4" s="1017"/>
      <c r="M4" s="1017"/>
      <c r="N4" s="1017"/>
      <c r="O4" s="1017"/>
      <c r="P4" s="12"/>
    </row>
    <row r="5" spans="1:16" ht="15" customHeight="1">
      <c r="A5" s="1113"/>
      <c r="B5" s="1113"/>
      <c r="C5" s="1113"/>
      <c r="D5" s="1113"/>
      <c r="E5" s="1024"/>
      <c r="F5" s="1167"/>
      <c r="G5" s="1167" t="s">
        <v>342</v>
      </c>
      <c r="H5" s="1102" t="s">
        <v>343</v>
      </c>
      <c r="I5" s="1023"/>
      <c r="J5" s="1023"/>
      <c r="K5" s="1023"/>
      <c r="L5" s="1023"/>
      <c r="M5" s="1023"/>
      <c r="N5" s="1023"/>
      <c r="O5" s="1023"/>
      <c r="P5" s="12"/>
    </row>
    <row r="6" spans="1:16" ht="11.25" customHeight="1">
      <c r="A6" s="1113"/>
      <c r="B6" s="1113"/>
      <c r="C6" s="1113"/>
      <c r="D6" s="1113"/>
      <c r="E6" s="1024"/>
      <c r="F6" s="1167"/>
      <c r="G6" s="1336"/>
      <c r="H6" s="1002">
        <v>2</v>
      </c>
      <c r="I6" s="1002">
        <v>3</v>
      </c>
      <c r="J6" s="1002">
        <v>4</v>
      </c>
      <c r="K6" s="1002">
        <v>5</v>
      </c>
      <c r="L6" s="1002">
        <v>6</v>
      </c>
      <c r="M6" s="1005">
        <v>7</v>
      </c>
      <c r="N6" s="1005">
        <v>8</v>
      </c>
      <c r="O6" s="1011">
        <v>9</v>
      </c>
      <c r="P6" s="12"/>
    </row>
    <row r="7" spans="1:16" ht="11.25" customHeight="1">
      <c r="A7" s="1113"/>
      <c r="B7" s="1113"/>
      <c r="C7" s="1113"/>
      <c r="D7" s="1113"/>
      <c r="E7" s="1024"/>
      <c r="F7" s="1167"/>
      <c r="G7" s="1337"/>
      <c r="H7" s="1167"/>
      <c r="I7" s="1167"/>
      <c r="J7" s="1167"/>
      <c r="K7" s="1167"/>
      <c r="L7" s="1167"/>
      <c r="M7" s="1009"/>
      <c r="N7" s="1009"/>
      <c r="O7" s="1335"/>
      <c r="P7" s="8"/>
    </row>
    <row r="8" spans="1:16" ht="15" customHeight="1">
      <c r="A8" s="1114"/>
      <c r="B8" s="1114"/>
      <c r="C8" s="1114"/>
      <c r="D8" s="1114"/>
      <c r="E8" s="1025"/>
      <c r="F8" s="1168"/>
      <c r="G8" s="1338"/>
      <c r="H8" s="1016" t="s">
        <v>344</v>
      </c>
      <c r="I8" s="1017"/>
      <c r="J8" s="1017"/>
      <c r="K8" s="1017"/>
      <c r="L8" s="1017"/>
      <c r="M8" s="1017"/>
      <c r="N8" s="1017"/>
      <c r="O8" s="1017"/>
      <c r="P8" s="12"/>
    </row>
    <row r="9" spans="1:16" ht="7.5" customHeight="1">
      <c r="A9" s="10"/>
      <c r="B9" s="10"/>
      <c r="C9" s="10"/>
      <c r="D9" s="10"/>
      <c r="E9" s="10"/>
      <c r="F9" s="154"/>
      <c r="G9" s="154"/>
      <c r="H9" s="16"/>
      <c r="I9" s="16"/>
      <c r="J9" s="16"/>
      <c r="K9" s="16"/>
      <c r="L9" s="16"/>
      <c r="M9" s="16"/>
      <c r="N9" s="16"/>
      <c r="O9" s="16"/>
      <c r="P9" s="3"/>
    </row>
    <row r="10" spans="1:16" ht="12.75" customHeight="1">
      <c r="A10" s="1159" t="s">
        <v>57</v>
      </c>
      <c r="B10" s="1159"/>
      <c r="C10" s="1159"/>
      <c r="D10" s="1159"/>
      <c r="E10" s="2" t="s">
        <v>45</v>
      </c>
      <c r="F10" s="16">
        <f>SUM(G10:O10)</f>
        <v>227024</v>
      </c>
      <c r="G10" s="421">
        <v>214898</v>
      </c>
      <c r="H10" s="421">
        <v>7342</v>
      </c>
      <c r="I10" s="421">
        <v>2726</v>
      </c>
      <c r="J10" s="421">
        <v>1867</v>
      </c>
      <c r="K10" s="421">
        <v>191</v>
      </c>
      <c r="L10" s="421">
        <v>0</v>
      </c>
      <c r="M10" s="421">
        <v>0</v>
      </c>
      <c r="N10" s="421">
        <v>0</v>
      </c>
      <c r="O10" s="421">
        <v>0</v>
      </c>
      <c r="P10" s="3"/>
    </row>
    <row r="11" spans="1:16" ht="12.75" customHeight="1">
      <c r="A11" s="1159" t="s">
        <v>56</v>
      </c>
      <c r="B11" s="1159"/>
      <c r="C11" s="1159"/>
      <c r="D11" s="1159"/>
      <c r="E11" s="2" t="s">
        <v>45</v>
      </c>
      <c r="F11" s="16">
        <f aca="true" t="shared" si="0" ref="F11:F16">SUM(G11:O11)</f>
        <v>61929</v>
      </c>
      <c r="G11" s="421">
        <v>58453</v>
      </c>
      <c r="H11" s="421">
        <v>2474</v>
      </c>
      <c r="I11" s="421">
        <v>609</v>
      </c>
      <c r="J11" s="421">
        <v>335</v>
      </c>
      <c r="K11" s="421">
        <v>58</v>
      </c>
      <c r="L11" s="421">
        <v>0</v>
      </c>
      <c r="M11" s="421">
        <v>0</v>
      </c>
      <c r="N11" s="421">
        <v>0</v>
      </c>
      <c r="O11" s="421">
        <v>0</v>
      </c>
      <c r="P11" s="3"/>
    </row>
    <row r="12" spans="1:16" ht="12.75" customHeight="1">
      <c r="A12" s="1159" t="s">
        <v>55</v>
      </c>
      <c r="B12" s="1159"/>
      <c r="C12" s="1159"/>
      <c r="D12" s="1159"/>
      <c r="E12" s="2" t="s">
        <v>45</v>
      </c>
      <c r="F12" s="16">
        <f>SUM(G12:O12)</f>
        <v>54149</v>
      </c>
      <c r="G12" s="421">
        <v>48015</v>
      </c>
      <c r="H12" s="421">
        <v>4702</v>
      </c>
      <c r="I12" s="421">
        <v>888</v>
      </c>
      <c r="J12" s="421">
        <v>442</v>
      </c>
      <c r="K12" s="421">
        <v>85</v>
      </c>
      <c r="L12" s="421">
        <v>0</v>
      </c>
      <c r="M12" s="421">
        <v>0</v>
      </c>
      <c r="N12" s="421">
        <v>0</v>
      </c>
      <c r="O12" s="421">
        <v>17</v>
      </c>
      <c r="P12" s="3"/>
    </row>
    <row r="13" spans="1:16" ht="12.75" customHeight="1">
      <c r="A13" s="1159" t="s">
        <v>54</v>
      </c>
      <c r="B13" s="1159"/>
      <c r="C13" s="1159"/>
      <c r="D13" s="1159"/>
      <c r="E13" s="2" t="s">
        <v>45</v>
      </c>
      <c r="F13" s="16">
        <f t="shared" si="0"/>
        <v>48628</v>
      </c>
      <c r="G13" s="421">
        <v>43918</v>
      </c>
      <c r="H13" s="421">
        <v>3146</v>
      </c>
      <c r="I13" s="421">
        <v>1260</v>
      </c>
      <c r="J13" s="421">
        <v>205</v>
      </c>
      <c r="K13" s="421">
        <v>99</v>
      </c>
      <c r="L13" s="421">
        <v>0</v>
      </c>
      <c r="M13" s="421">
        <v>0</v>
      </c>
      <c r="N13" s="421">
        <v>0</v>
      </c>
      <c r="O13" s="421">
        <v>0</v>
      </c>
      <c r="P13" s="3"/>
    </row>
    <row r="14" spans="1:16" ht="12.75" customHeight="1">
      <c r="A14" s="1159" t="s">
        <v>53</v>
      </c>
      <c r="B14" s="1159"/>
      <c r="C14" s="1159"/>
      <c r="D14" s="1159"/>
      <c r="E14" s="2" t="s">
        <v>45</v>
      </c>
      <c r="F14" s="16">
        <f t="shared" si="0"/>
        <v>86667</v>
      </c>
      <c r="G14" s="421">
        <v>77215</v>
      </c>
      <c r="H14" s="421">
        <v>6296</v>
      </c>
      <c r="I14" s="421">
        <v>1799</v>
      </c>
      <c r="J14" s="421">
        <v>1186</v>
      </c>
      <c r="K14" s="421">
        <v>171</v>
      </c>
      <c r="L14" s="421">
        <v>0</v>
      </c>
      <c r="M14" s="421">
        <v>0</v>
      </c>
      <c r="N14" s="421">
        <v>0</v>
      </c>
      <c r="O14" s="421">
        <v>0</v>
      </c>
      <c r="P14" s="3"/>
    </row>
    <row r="15" spans="1:16" ht="12.75" customHeight="1">
      <c r="A15" s="1159" t="s">
        <v>52</v>
      </c>
      <c r="B15" s="1159"/>
      <c r="C15" s="1159"/>
      <c r="D15" s="1159"/>
      <c r="E15" s="2" t="s">
        <v>45</v>
      </c>
      <c r="F15" s="16">
        <f t="shared" si="0"/>
        <v>61220</v>
      </c>
      <c r="G15" s="421">
        <v>55583</v>
      </c>
      <c r="H15" s="421">
        <v>3857</v>
      </c>
      <c r="I15" s="421">
        <v>1173</v>
      </c>
      <c r="J15" s="421">
        <v>580</v>
      </c>
      <c r="K15" s="421">
        <v>27</v>
      </c>
      <c r="L15" s="421">
        <v>0</v>
      </c>
      <c r="M15" s="421">
        <v>0</v>
      </c>
      <c r="N15" s="421">
        <v>0</v>
      </c>
      <c r="O15" s="421">
        <v>0</v>
      </c>
      <c r="P15" s="3"/>
    </row>
    <row r="16" spans="1:16" ht="12.75" customHeight="1">
      <c r="A16" s="1159" t="s">
        <v>51</v>
      </c>
      <c r="B16" s="1159"/>
      <c r="C16" s="1159"/>
      <c r="D16" s="1159"/>
      <c r="E16" s="2" t="s">
        <v>45</v>
      </c>
      <c r="F16" s="16">
        <f t="shared" si="0"/>
        <v>95547</v>
      </c>
      <c r="G16" s="421">
        <v>87575</v>
      </c>
      <c r="H16" s="421">
        <v>5439</v>
      </c>
      <c r="I16" s="421">
        <v>1750</v>
      </c>
      <c r="J16" s="421">
        <v>674</v>
      </c>
      <c r="K16" s="421">
        <v>109</v>
      </c>
      <c r="L16" s="421">
        <v>0</v>
      </c>
      <c r="M16" s="421">
        <v>0</v>
      </c>
      <c r="N16" s="421">
        <v>0</v>
      </c>
      <c r="O16" s="421">
        <v>0</v>
      </c>
      <c r="P16" s="3"/>
    </row>
    <row r="17" spans="1:16" ht="4.5" customHeight="1">
      <c r="A17" s="15"/>
      <c r="B17" s="15"/>
      <c r="C17" s="15"/>
      <c r="D17" s="15"/>
      <c r="E17" s="2" t="s">
        <v>45</v>
      </c>
      <c r="F17" s="16"/>
      <c r="G17" s="16"/>
      <c r="H17" s="16"/>
      <c r="I17" s="16"/>
      <c r="J17" s="16"/>
      <c r="K17" s="16"/>
      <c r="L17" s="16"/>
      <c r="M17" s="16"/>
      <c r="N17" s="16"/>
      <c r="O17" s="16"/>
      <c r="P17" s="3"/>
    </row>
    <row r="18" spans="1:16" ht="13.5" customHeight="1">
      <c r="A18" s="1334" t="s">
        <v>50</v>
      </c>
      <c r="B18" s="1334"/>
      <c r="C18" s="1334"/>
      <c r="D18" s="1334"/>
      <c r="E18" s="2" t="s">
        <v>45</v>
      </c>
      <c r="F18" s="396">
        <f>IF(SUM(F10:F17)=SUM(F23:F26,F27,F29,F32,F34,F35,F36),SUM(F10:F17),"Fehler")</f>
        <v>635164</v>
      </c>
      <c r="G18" s="396">
        <f aca="true" t="shared" si="1" ref="G18:O18">IF(SUM(G10:G17)=SUM(G23:G26,G27,G29,G32,G34,G35,G36),SUM(G10:G17),"Fehler")</f>
        <v>585657</v>
      </c>
      <c r="H18" s="396">
        <f t="shared" si="1"/>
        <v>33256</v>
      </c>
      <c r="I18" s="396">
        <f t="shared" si="1"/>
        <v>10205</v>
      </c>
      <c r="J18" s="396">
        <f t="shared" si="1"/>
        <v>5289</v>
      </c>
      <c r="K18" s="396">
        <f t="shared" si="1"/>
        <v>740</v>
      </c>
      <c r="L18" s="396">
        <f t="shared" si="1"/>
        <v>0</v>
      </c>
      <c r="M18" s="396">
        <f t="shared" si="1"/>
        <v>0</v>
      </c>
      <c r="N18" s="396">
        <f>IF(SUM(N10:N17)=SUM(N23:N26,N27,N29,N32,N34,N35,N36),SUM(N10:N17),"Fehler")</f>
        <v>0</v>
      </c>
      <c r="O18" s="396">
        <f t="shared" si="1"/>
        <v>17</v>
      </c>
      <c r="P18" s="397"/>
    </row>
    <row r="19" spans="1:16" ht="4.5" customHeight="1">
      <c r="A19" s="15"/>
      <c r="B19" s="15"/>
      <c r="C19" s="15"/>
      <c r="D19" s="15"/>
      <c r="E19" s="2" t="s">
        <v>45</v>
      </c>
      <c r="F19" s="16"/>
      <c r="G19" s="16"/>
      <c r="H19" s="16"/>
      <c r="I19" s="16"/>
      <c r="J19" s="16"/>
      <c r="K19" s="16"/>
      <c r="L19" s="16"/>
      <c r="M19" s="16"/>
      <c r="N19" s="16"/>
      <c r="O19" s="16"/>
      <c r="P19" s="3"/>
    </row>
    <row r="20" spans="1:16" ht="12.75" customHeight="1">
      <c r="A20" s="1159" t="s">
        <v>567</v>
      </c>
      <c r="B20" s="1159"/>
      <c r="C20" s="1159"/>
      <c r="D20" s="1159"/>
      <c r="E20" s="2" t="s">
        <v>45</v>
      </c>
      <c r="F20" s="41">
        <f>SUM(G20:O20)</f>
        <v>30033</v>
      </c>
      <c r="G20" s="421">
        <v>17503</v>
      </c>
      <c r="H20" s="421">
        <v>5743</v>
      </c>
      <c r="I20" s="421">
        <v>3033</v>
      </c>
      <c r="J20" s="421">
        <v>3739</v>
      </c>
      <c r="K20" s="421">
        <v>15</v>
      </c>
      <c r="L20" s="421">
        <v>0</v>
      </c>
      <c r="M20" s="421">
        <v>0</v>
      </c>
      <c r="N20" s="421">
        <v>0</v>
      </c>
      <c r="O20" s="421">
        <v>0</v>
      </c>
      <c r="P20" s="3"/>
    </row>
    <row r="21" spans="1:16" ht="4.5" customHeight="1">
      <c r="A21" s="15"/>
      <c r="B21" s="15"/>
      <c r="C21" s="15"/>
      <c r="D21" s="15"/>
      <c r="E21" s="2" t="s">
        <v>45</v>
      </c>
      <c r="F21" s="41"/>
      <c r="G21" s="16"/>
      <c r="H21" s="16"/>
      <c r="I21" s="16"/>
      <c r="J21" s="16"/>
      <c r="K21" s="16"/>
      <c r="L21" s="16"/>
      <c r="M21" s="16"/>
      <c r="N21" s="16"/>
      <c r="O21" s="16"/>
      <c r="P21" s="3"/>
    </row>
    <row r="22" spans="1:16" ht="12.75" customHeight="1">
      <c r="A22" s="560" t="s">
        <v>568</v>
      </c>
      <c r="B22" s="561"/>
      <c r="C22" s="561"/>
      <c r="D22" s="561"/>
      <c r="E22" s="2" t="s">
        <v>45</v>
      </c>
      <c r="F22" s="19"/>
      <c r="G22" s="19"/>
      <c r="H22" s="19"/>
      <c r="I22" s="19"/>
      <c r="J22" s="19"/>
      <c r="K22" s="19"/>
      <c r="L22" s="19"/>
      <c r="M22" s="16"/>
      <c r="N22" s="16"/>
      <c r="O22" s="16"/>
      <c r="P22" s="3"/>
    </row>
    <row r="23" spans="1:16" ht="12.75" customHeight="1">
      <c r="A23" s="2"/>
      <c r="B23" s="1159" t="s">
        <v>328</v>
      </c>
      <c r="C23" s="1104"/>
      <c r="D23" s="1104"/>
      <c r="E23" s="2" t="s">
        <v>45</v>
      </c>
      <c r="F23" s="41">
        <f>SUM(G23:O23)</f>
        <v>548906</v>
      </c>
      <c r="G23" s="421">
        <v>520725</v>
      </c>
      <c r="H23" s="421">
        <v>21579</v>
      </c>
      <c r="I23" s="421">
        <v>2923</v>
      </c>
      <c r="J23" s="421">
        <v>3664</v>
      </c>
      <c r="K23" s="421">
        <v>15</v>
      </c>
      <c r="L23" s="421">
        <v>0</v>
      </c>
      <c r="M23" s="421">
        <v>0</v>
      </c>
      <c r="N23" s="421">
        <v>0</v>
      </c>
      <c r="O23" s="421">
        <v>0</v>
      </c>
      <c r="P23" s="3"/>
    </row>
    <row r="24" spans="1:16" ht="12.75" customHeight="1">
      <c r="A24" s="2"/>
      <c r="B24" s="1330" t="s">
        <v>569</v>
      </c>
      <c r="C24" s="1104"/>
      <c r="D24" s="1104"/>
      <c r="E24" s="2" t="s">
        <v>45</v>
      </c>
      <c r="F24" s="41">
        <f>SUM(G24:O24)</f>
        <v>44485</v>
      </c>
      <c r="G24" s="421">
        <v>43066</v>
      </c>
      <c r="H24" s="421">
        <v>1141</v>
      </c>
      <c r="I24" s="421">
        <v>203</v>
      </c>
      <c r="J24" s="421">
        <v>75</v>
      </c>
      <c r="K24" s="421">
        <v>0</v>
      </c>
      <c r="L24" s="421">
        <v>0</v>
      </c>
      <c r="M24" s="421">
        <v>0</v>
      </c>
      <c r="N24" s="421">
        <v>0</v>
      </c>
      <c r="O24" s="421">
        <v>0</v>
      </c>
      <c r="P24" s="3"/>
    </row>
    <row r="25" spans="1:16" ht="12.75" customHeight="1">
      <c r="A25" s="34"/>
      <c r="B25" s="1150" t="s">
        <v>329</v>
      </c>
      <c r="C25" s="1240"/>
      <c r="D25" s="1240"/>
      <c r="E25" s="2"/>
      <c r="F25" s="41">
        <f>SUM(G25:O25)</f>
        <v>1237</v>
      </c>
      <c r="G25" s="421">
        <v>647</v>
      </c>
      <c r="H25" s="421">
        <v>337</v>
      </c>
      <c r="I25" s="421">
        <v>253</v>
      </c>
      <c r="J25" s="421">
        <v>0</v>
      </c>
      <c r="K25" s="421">
        <v>0</v>
      </c>
      <c r="L25" s="421">
        <v>0</v>
      </c>
      <c r="M25" s="421">
        <v>0</v>
      </c>
      <c r="N25" s="421">
        <v>0</v>
      </c>
      <c r="O25" s="421">
        <v>0</v>
      </c>
      <c r="P25" s="3"/>
    </row>
    <row r="26" spans="1:16" ht="12.75" customHeight="1">
      <c r="A26" s="34"/>
      <c r="B26" s="1330" t="s">
        <v>570</v>
      </c>
      <c r="C26" s="1330"/>
      <c r="D26" s="1330"/>
      <c r="E26" s="2"/>
      <c r="F26" s="41">
        <f>SUM(G26:O26)</f>
        <v>14074</v>
      </c>
      <c r="G26" s="421">
        <v>13847</v>
      </c>
      <c r="H26" s="421">
        <v>181</v>
      </c>
      <c r="I26" s="421">
        <v>46</v>
      </c>
      <c r="J26" s="421">
        <v>0</v>
      </c>
      <c r="K26" s="421">
        <v>0</v>
      </c>
      <c r="L26" s="421">
        <v>0</v>
      </c>
      <c r="M26" s="421">
        <v>0</v>
      </c>
      <c r="N26" s="421">
        <v>0</v>
      </c>
      <c r="O26" s="421">
        <v>0</v>
      </c>
      <c r="P26" s="3"/>
    </row>
    <row r="27" spans="1:16" ht="12.75" customHeight="1">
      <c r="A27" s="34"/>
      <c r="B27" s="562" t="s">
        <v>571</v>
      </c>
      <c r="C27" s="277"/>
      <c r="D27" s="348"/>
      <c r="E27" s="2"/>
      <c r="F27" s="41">
        <f>SUM(G27:O27)</f>
        <v>449</v>
      </c>
      <c r="G27" s="421">
        <v>432</v>
      </c>
      <c r="H27" s="421">
        <v>17</v>
      </c>
      <c r="I27" s="421">
        <v>0</v>
      </c>
      <c r="J27" s="421">
        <v>0</v>
      </c>
      <c r="K27" s="421">
        <v>0</v>
      </c>
      <c r="L27" s="421">
        <v>0</v>
      </c>
      <c r="M27" s="421">
        <v>0</v>
      </c>
      <c r="N27" s="421">
        <v>0</v>
      </c>
      <c r="O27" s="421">
        <v>0</v>
      </c>
      <c r="P27" s="3"/>
    </row>
    <row r="28" spans="1:16" ht="12.75" customHeight="1">
      <c r="A28" s="34"/>
      <c r="B28" s="1330" t="s">
        <v>572</v>
      </c>
      <c r="C28" s="1333"/>
      <c r="D28" s="1333"/>
      <c r="E28" s="2"/>
      <c r="F28" s="41"/>
      <c r="G28" s="421"/>
      <c r="H28" s="421"/>
      <c r="I28" s="421"/>
      <c r="J28" s="421"/>
      <c r="K28" s="421"/>
      <c r="L28" s="421"/>
      <c r="M28" s="421"/>
      <c r="N28" s="421"/>
      <c r="O28" s="421"/>
      <c r="P28" s="3"/>
    </row>
    <row r="29" spans="1:22" ht="12.75" customHeight="1">
      <c r="A29" s="34"/>
      <c r="B29" s="562"/>
      <c r="C29" s="1143" t="s">
        <v>573</v>
      </c>
      <c r="D29" s="1240"/>
      <c r="E29" s="2"/>
      <c r="F29" s="41">
        <f>SUM(G29:O29)</f>
        <v>520</v>
      </c>
      <c r="G29" s="421">
        <v>520</v>
      </c>
      <c r="H29" s="421">
        <v>0</v>
      </c>
      <c r="I29" s="421">
        <v>0</v>
      </c>
      <c r="J29" s="421">
        <v>0</v>
      </c>
      <c r="K29" s="421">
        <v>0</v>
      </c>
      <c r="L29" s="421">
        <v>0</v>
      </c>
      <c r="M29" s="421">
        <v>0</v>
      </c>
      <c r="N29" s="421">
        <v>0</v>
      </c>
      <c r="O29" s="421">
        <v>0</v>
      </c>
      <c r="P29" s="3"/>
      <c r="V29" s="140"/>
    </row>
    <row r="30" spans="1:16" ht="12.75" customHeight="1">
      <c r="A30" s="34"/>
      <c r="B30" s="348" t="s">
        <v>574</v>
      </c>
      <c r="C30" s="563"/>
      <c r="D30" s="563"/>
      <c r="E30" s="2" t="s">
        <v>45</v>
      </c>
      <c r="F30" s="16"/>
      <c r="G30" s="16"/>
      <c r="H30" s="16"/>
      <c r="I30" s="16"/>
      <c r="J30" s="16"/>
      <c r="K30" s="16"/>
      <c r="L30" s="16"/>
      <c r="M30" s="16"/>
      <c r="N30" s="16"/>
      <c r="O30" s="16"/>
      <c r="P30" s="3"/>
    </row>
    <row r="31" spans="1:16" ht="12.75" customHeight="1">
      <c r="A31" s="34"/>
      <c r="B31" s="348"/>
      <c r="C31" s="564" t="s">
        <v>333</v>
      </c>
      <c r="D31" s="563"/>
      <c r="E31" s="2"/>
      <c r="F31" s="16"/>
      <c r="G31" s="16"/>
      <c r="H31" s="16"/>
      <c r="I31" s="16"/>
      <c r="J31" s="16"/>
      <c r="K31" s="16"/>
      <c r="L31" s="16"/>
      <c r="M31" s="16"/>
      <c r="N31" s="16"/>
      <c r="O31" s="16"/>
      <c r="P31" s="3"/>
    </row>
    <row r="32" spans="1:16" ht="12.75" customHeight="1">
      <c r="A32" s="34"/>
      <c r="B32" s="34"/>
      <c r="C32" s="1143" t="s">
        <v>575</v>
      </c>
      <c r="D32" s="1240"/>
      <c r="E32" s="2" t="s">
        <v>45</v>
      </c>
      <c r="F32" s="16">
        <f>SUM(G32:O32)</f>
        <v>10626</v>
      </c>
      <c r="G32" s="421">
        <v>3065</v>
      </c>
      <c r="H32" s="421">
        <v>3233</v>
      </c>
      <c r="I32" s="421">
        <v>2036</v>
      </c>
      <c r="J32" s="421">
        <v>1550</v>
      </c>
      <c r="K32" s="421">
        <v>725</v>
      </c>
      <c r="L32" s="421">
        <v>0</v>
      </c>
      <c r="M32" s="421">
        <v>0</v>
      </c>
      <c r="N32" s="421">
        <v>0</v>
      </c>
      <c r="O32" s="421">
        <v>17</v>
      </c>
      <c r="P32" s="3"/>
    </row>
    <row r="33" spans="1:16" ht="12.75" customHeight="1">
      <c r="A33" s="34"/>
      <c r="B33" s="34" t="s">
        <v>334</v>
      </c>
      <c r="C33" s="277"/>
      <c r="D33" s="348"/>
      <c r="E33" s="2"/>
      <c r="F33" s="16"/>
      <c r="G33" s="16"/>
      <c r="H33" s="16"/>
      <c r="I33" s="16"/>
      <c r="J33" s="16"/>
      <c r="K33" s="16"/>
      <c r="L33" s="16"/>
      <c r="M33" s="16"/>
      <c r="N33" s="16"/>
      <c r="O33" s="16"/>
      <c r="P33" s="3"/>
    </row>
    <row r="34" spans="1:16" ht="12.75" customHeight="1">
      <c r="A34" s="34"/>
      <c r="B34" s="34"/>
      <c r="C34" s="1150" t="s">
        <v>335</v>
      </c>
      <c r="D34" s="1240"/>
      <c r="E34" s="167"/>
      <c r="F34" s="16">
        <f>SUM(G34:O34)</f>
        <v>11512</v>
      </c>
      <c r="G34" s="421">
        <v>0</v>
      </c>
      <c r="H34" s="421">
        <v>6768</v>
      </c>
      <c r="I34" s="421">
        <v>4744</v>
      </c>
      <c r="J34" s="421">
        <v>0</v>
      </c>
      <c r="K34" s="421">
        <v>0</v>
      </c>
      <c r="L34" s="421">
        <v>0</v>
      </c>
      <c r="M34" s="421">
        <v>0</v>
      </c>
      <c r="N34" s="421">
        <v>0</v>
      </c>
      <c r="O34" s="421">
        <v>0</v>
      </c>
      <c r="P34" s="3"/>
    </row>
    <row r="35" spans="1:16" ht="12.75" customHeight="1">
      <c r="A35" s="34"/>
      <c r="B35" s="1150" t="s">
        <v>353</v>
      </c>
      <c r="C35" s="1240"/>
      <c r="D35" s="1240"/>
      <c r="E35" s="2"/>
      <c r="F35" s="16">
        <f>SUM(G35:O35)</f>
        <v>295</v>
      </c>
      <c r="G35" s="421">
        <v>295</v>
      </c>
      <c r="H35" s="421">
        <v>0</v>
      </c>
      <c r="I35" s="421">
        <v>0</v>
      </c>
      <c r="J35" s="421">
        <v>0</v>
      </c>
      <c r="K35" s="421">
        <v>0</v>
      </c>
      <c r="L35" s="421">
        <v>0</v>
      </c>
      <c r="M35" s="421">
        <v>0</v>
      </c>
      <c r="N35" s="421">
        <v>0</v>
      </c>
      <c r="O35" s="421">
        <v>0</v>
      </c>
      <c r="P35" s="3"/>
    </row>
    <row r="36" spans="1:16" ht="12.75" customHeight="1">
      <c r="A36" s="34"/>
      <c r="B36" s="1330" t="s">
        <v>576</v>
      </c>
      <c r="C36" s="1330"/>
      <c r="D36" s="1330"/>
      <c r="E36" s="28"/>
      <c r="F36" s="16">
        <f>SUM(G36:O36)</f>
        <v>3060</v>
      </c>
      <c r="G36" s="515">
        <v>3060</v>
      </c>
      <c r="H36" s="515">
        <v>0</v>
      </c>
      <c r="I36" s="515">
        <v>0</v>
      </c>
      <c r="J36" s="515">
        <v>0</v>
      </c>
      <c r="K36" s="515">
        <v>0</v>
      </c>
      <c r="L36" s="515">
        <v>0</v>
      </c>
      <c r="M36" s="515">
        <v>0</v>
      </c>
      <c r="N36" s="515">
        <v>0</v>
      </c>
      <c r="O36" s="147">
        <v>0</v>
      </c>
      <c r="P36" s="3"/>
    </row>
    <row r="37" spans="1:24" ht="4.5" customHeight="1">
      <c r="A37" s="74" t="s">
        <v>46</v>
      </c>
      <c r="B37" s="2"/>
      <c r="C37" s="3"/>
      <c r="D37" s="3"/>
      <c r="E37" s="3"/>
      <c r="F37" s="3"/>
      <c r="G37" s="3"/>
      <c r="H37" s="3"/>
      <c r="I37" s="3"/>
      <c r="J37" s="3"/>
      <c r="K37" s="3"/>
      <c r="L37" s="3"/>
      <c r="M37" s="2"/>
      <c r="N37" s="2"/>
      <c r="O37" s="2"/>
      <c r="P37" s="2"/>
      <c r="Q37" s="75"/>
      <c r="R37" s="75"/>
      <c r="S37" s="75"/>
      <c r="T37" s="75"/>
      <c r="U37" s="75"/>
      <c r="V37" s="75"/>
      <c r="W37" s="75"/>
      <c r="X37" s="75"/>
    </row>
    <row r="38" spans="1:16" ht="11.25" customHeight="1">
      <c r="A38" s="1331" t="s">
        <v>577</v>
      </c>
      <c r="B38" s="1161"/>
      <c r="C38" s="1161"/>
      <c r="D38" s="1161"/>
      <c r="E38" s="1161"/>
      <c r="F38" s="1161"/>
      <c r="G38" s="1161"/>
      <c r="H38" s="1161"/>
      <c r="I38" s="1161"/>
      <c r="J38" s="1161"/>
      <c r="K38" s="1161"/>
      <c r="L38" s="1161"/>
      <c r="M38" s="1161"/>
      <c r="N38" s="1161"/>
      <c r="O38" s="1161"/>
      <c r="P38" s="2"/>
    </row>
    <row r="39" spans="1:16" ht="11.25" customHeight="1">
      <c r="A39" s="1161"/>
      <c r="B39" s="1161"/>
      <c r="C39" s="1161"/>
      <c r="D39" s="1161"/>
      <c r="E39" s="1161"/>
      <c r="F39" s="1161"/>
      <c r="G39" s="1161"/>
      <c r="H39" s="1161"/>
      <c r="I39" s="1161"/>
      <c r="J39" s="1161"/>
      <c r="K39" s="1161"/>
      <c r="L39" s="1161"/>
      <c r="M39" s="1161"/>
      <c r="N39" s="1161"/>
      <c r="O39" s="1161"/>
      <c r="P39" s="2"/>
    </row>
    <row r="40" spans="1:16" ht="9.75">
      <c r="A40" s="1332"/>
      <c r="B40" s="1332"/>
      <c r="C40" s="1332"/>
      <c r="D40" s="1332"/>
      <c r="E40" s="1332"/>
      <c r="F40" s="1332"/>
      <c r="G40" s="1332"/>
      <c r="H40" s="1332"/>
      <c r="I40" s="1332"/>
      <c r="J40" s="1332"/>
      <c r="K40" s="1332"/>
      <c r="L40" s="1332"/>
      <c r="M40" s="1332"/>
      <c r="N40" s="1332"/>
      <c r="O40" s="1332"/>
      <c r="P40" s="2"/>
    </row>
    <row r="45" ht="6" customHeight="1"/>
    <row r="46" ht="11.25" customHeight="1"/>
    <row r="49" ht="6.75" customHeight="1"/>
    <row r="51" ht="3" customHeight="1" hidden="1"/>
    <row r="53" ht="3" customHeight="1" hidden="1"/>
    <row r="54" ht="12" customHeight="1"/>
    <row r="55" ht="3" customHeight="1" hidden="1"/>
    <row r="56" ht="10.5" customHeight="1"/>
    <row r="57" ht="3" customHeight="1" hidden="1"/>
    <row r="59" ht="3" customHeight="1" hidden="1"/>
    <row r="60" s="516" customFormat="1" ht="11.25" customHeight="1"/>
    <row r="61" ht="3" customHeight="1"/>
    <row r="62" ht="11.25" customHeight="1"/>
    <row r="63" s="75" customFormat="1" ht="3" customHeight="1" hidden="1"/>
    <row r="64" ht="11.25" customHeight="1"/>
    <row r="65" ht="0.75" customHeight="1" hidden="1"/>
    <row r="66" ht="11.25" customHeight="1">
      <c r="G66" s="147"/>
    </row>
    <row r="67" ht="3" customHeight="1" hidden="1"/>
    <row r="68" ht="11.25" customHeight="1"/>
    <row r="69" ht="2.25" customHeight="1"/>
    <row r="70" ht="10.5" customHeight="1" hidden="1"/>
    <row r="71" ht="3" customHeight="1" hidden="1"/>
    <row r="72" ht="11.25" customHeight="1"/>
    <row r="73" ht="0.75" customHeight="1" hidden="1"/>
    <row r="74" ht="11.25" customHeight="1"/>
    <row r="75" ht="0.75" customHeight="1" hidden="1"/>
    <row r="76" ht="9.75" hidden="1"/>
    <row r="77" ht="3" customHeight="1" hidden="1"/>
    <row r="78" ht="3" customHeight="1" hidden="1"/>
    <row r="79" ht="5.25" customHeight="1" hidden="1"/>
    <row r="80" ht="0.75" customHeight="1" hidden="1"/>
    <row r="82" ht="0.75" customHeight="1" hidden="1"/>
    <row r="83" ht="10.5" customHeight="1"/>
    <row r="84" ht="3" customHeight="1" hidden="1"/>
    <row r="86" ht="3" customHeight="1"/>
    <row r="87" ht="7.5" customHeight="1"/>
    <row r="89" ht="3" customHeight="1"/>
    <row r="93" ht="6" customHeight="1"/>
  </sheetData>
  <sheetProtection/>
  <mergeCells count="36">
    <mergeCell ref="A2:O2"/>
    <mergeCell ref="A4:D8"/>
    <mergeCell ref="E4:E8"/>
    <mergeCell ref="F4:F8"/>
    <mergeCell ref="G4:O4"/>
    <mergeCell ref="G5:G8"/>
    <mergeCell ref="H5:O5"/>
    <mergeCell ref="H6:H7"/>
    <mergeCell ref="I6:I7"/>
    <mergeCell ref="J6:J7"/>
    <mergeCell ref="K6:K7"/>
    <mergeCell ref="L6:L7"/>
    <mergeCell ref="M6:M7"/>
    <mergeCell ref="N6:N7"/>
    <mergeCell ref="O6:O7"/>
    <mergeCell ref="H8:O8"/>
    <mergeCell ref="A10:D10"/>
    <mergeCell ref="A11:D11"/>
    <mergeCell ref="A12:D12"/>
    <mergeCell ref="A13:D13"/>
    <mergeCell ref="A14:D14"/>
    <mergeCell ref="A15:D15"/>
    <mergeCell ref="A16:D16"/>
    <mergeCell ref="A18:D18"/>
    <mergeCell ref="A20:D20"/>
    <mergeCell ref="B23:D23"/>
    <mergeCell ref="B24:D24"/>
    <mergeCell ref="B25:D25"/>
    <mergeCell ref="B36:D36"/>
    <mergeCell ref="A38:O40"/>
    <mergeCell ref="B26:D26"/>
    <mergeCell ref="B28:D28"/>
    <mergeCell ref="C29:D29"/>
    <mergeCell ref="C32:D32"/>
    <mergeCell ref="C34:D34"/>
    <mergeCell ref="B35:D35"/>
  </mergeCells>
  <printOptions/>
  <pageMargins left="0.4724409448818898" right="0.4724409448818898" top="0.5118110236220472" bottom="0.5118110236220472" header="0.5118110236220472" footer="0.5118110236220472"/>
  <pageSetup horizontalDpi="300" verticalDpi="300" orientation="portrait" paperSize="9" scale="99" r:id="rId2"/>
  <drawing r:id="rId1"/>
</worksheet>
</file>

<file path=xl/worksheets/sheet25.xml><?xml version="1.0" encoding="utf-8"?>
<worksheet xmlns="http://schemas.openxmlformats.org/spreadsheetml/2006/main" xmlns:r="http://schemas.openxmlformats.org/officeDocument/2006/relationships">
  <dimension ref="A1:W81"/>
  <sheetViews>
    <sheetView zoomScaleSheetLayoutView="75" zoomScalePageLayoutView="0" workbookViewId="0" topLeftCell="A25">
      <selection activeCell="A41" sqref="A41:M41"/>
    </sheetView>
  </sheetViews>
  <sheetFormatPr defaultColWidth="11.421875" defaultRowHeight="15"/>
  <cols>
    <col min="1" max="1" width="2.7109375" style="568" customWidth="1"/>
    <col min="2" max="2" width="25.57421875" style="568" customWidth="1"/>
    <col min="3" max="3" width="0.71875" style="568" customWidth="1"/>
    <col min="4" max="4" width="7.57421875" style="568" customWidth="1"/>
    <col min="5" max="10" width="7.00390625" style="568" customWidth="1"/>
    <col min="11" max="11" width="7.7109375" style="593" customWidth="1"/>
    <col min="12" max="12" width="7.28125" style="593" customWidth="1"/>
    <col min="13" max="13" width="7.140625" style="593" customWidth="1"/>
    <col min="14" max="14" width="0.5625" style="568" customWidth="1"/>
    <col min="15" max="16384" width="11.421875" style="568" customWidth="1"/>
  </cols>
  <sheetData>
    <row r="1" spans="1:14" s="72" customFormat="1" ht="12.75">
      <c r="A1" s="565" t="s">
        <v>578</v>
      </c>
      <c r="B1" s="407"/>
      <c r="C1" s="407"/>
      <c r="D1" s="407"/>
      <c r="E1" s="407"/>
      <c r="F1" s="34"/>
      <c r="G1" s="34"/>
      <c r="H1" s="34"/>
      <c r="I1" s="34"/>
      <c r="J1" s="34"/>
      <c r="K1" s="34"/>
      <c r="L1" s="34"/>
      <c r="M1" s="34"/>
      <c r="N1" s="34"/>
    </row>
    <row r="2" spans="1:14" s="72" customFormat="1" ht="7.5" customHeight="1">
      <c r="A2" s="565"/>
      <c r="B2" s="407"/>
      <c r="C2" s="407"/>
      <c r="D2" s="407"/>
      <c r="E2" s="407"/>
      <c r="F2" s="34"/>
      <c r="G2" s="34"/>
      <c r="H2" s="34"/>
      <c r="I2" s="34"/>
      <c r="J2" s="34"/>
      <c r="K2" s="34"/>
      <c r="L2" s="34"/>
      <c r="M2" s="34"/>
      <c r="N2" s="34"/>
    </row>
    <row r="3" spans="1:14" ht="9.75">
      <c r="A3" s="566"/>
      <c r="B3" s="566"/>
      <c r="C3" s="566"/>
      <c r="D3" s="566"/>
      <c r="E3" s="566"/>
      <c r="F3" s="566"/>
      <c r="G3" s="566"/>
      <c r="H3" s="566"/>
      <c r="I3" s="566"/>
      <c r="J3" s="566"/>
      <c r="K3" s="567"/>
      <c r="L3" s="567"/>
      <c r="M3" s="567"/>
      <c r="N3" s="566"/>
    </row>
    <row r="4" spans="1:14" ht="9.75">
      <c r="A4" s="566"/>
      <c r="B4" s="566"/>
      <c r="C4" s="566"/>
      <c r="D4" s="566"/>
      <c r="E4" s="566"/>
      <c r="F4" s="566"/>
      <c r="G4" s="566"/>
      <c r="H4" s="566"/>
      <c r="I4" s="566"/>
      <c r="J4" s="566"/>
      <c r="K4" s="567"/>
      <c r="L4" s="567"/>
      <c r="M4" s="567"/>
      <c r="N4" s="566"/>
    </row>
    <row r="5" spans="1:14" ht="9.75">
      <c r="A5" s="566"/>
      <c r="B5" s="566"/>
      <c r="C5" s="566"/>
      <c r="D5" s="566"/>
      <c r="E5" s="566"/>
      <c r="F5" s="566"/>
      <c r="G5" s="566"/>
      <c r="H5" s="566"/>
      <c r="I5" s="566"/>
      <c r="J5" s="566"/>
      <c r="K5" s="567"/>
      <c r="L5" s="567"/>
      <c r="M5" s="567"/>
      <c r="N5" s="566"/>
    </row>
    <row r="6" spans="1:14" ht="9.75">
      <c r="A6" s="566"/>
      <c r="B6" s="566"/>
      <c r="C6" s="566"/>
      <c r="D6" s="566"/>
      <c r="E6" s="566"/>
      <c r="F6" s="566"/>
      <c r="G6" s="566"/>
      <c r="H6" s="566"/>
      <c r="I6" s="566"/>
      <c r="J6" s="566"/>
      <c r="K6" s="567"/>
      <c r="L6" s="567"/>
      <c r="M6" s="567"/>
      <c r="N6" s="566"/>
    </row>
    <row r="7" spans="1:14" ht="9.75">
      <c r="A7" s="566"/>
      <c r="B7" s="566"/>
      <c r="C7" s="566"/>
      <c r="D7" s="566"/>
      <c r="E7" s="566"/>
      <c r="F7" s="566"/>
      <c r="G7" s="566"/>
      <c r="H7" s="566"/>
      <c r="I7" s="566"/>
      <c r="J7" s="566"/>
      <c r="K7" s="567"/>
      <c r="L7" s="567"/>
      <c r="M7" s="567"/>
      <c r="N7" s="566"/>
    </row>
    <row r="8" spans="1:14" ht="9.75">
      <c r="A8" s="566"/>
      <c r="B8" s="566"/>
      <c r="C8" s="566"/>
      <c r="D8" s="566"/>
      <c r="E8" s="566"/>
      <c r="F8" s="566"/>
      <c r="G8" s="566"/>
      <c r="H8" s="566"/>
      <c r="I8" s="566"/>
      <c r="J8" s="566"/>
      <c r="K8" s="567"/>
      <c r="L8" s="567"/>
      <c r="M8" s="567"/>
      <c r="N8" s="566"/>
    </row>
    <row r="9" spans="1:14" ht="9.75">
      <c r="A9" s="566"/>
      <c r="B9" s="566"/>
      <c r="C9" s="566"/>
      <c r="D9" s="566"/>
      <c r="E9" s="566"/>
      <c r="F9" s="566"/>
      <c r="G9" s="566"/>
      <c r="H9" s="566"/>
      <c r="I9" s="566"/>
      <c r="J9" s="566"/>
      <c r="K9" s="567"/>
      <c r="L9" s="567"/>
      <c r="M9" s="567"/>
      <c r="N9" s="566"/>
    </row>
    <row r="10" spans="1:14" ht="9.75">
      <c r="A10" s="566"/>
      <c r="B10" s="566"/>
      <c r="C10" s="566"/>
      <c r="D10" s="566"/>
      <c r="E10" s="566"/>
      <c r="F10" s="566"/>
      <c r="G10" s="566"/>
      <c r="H10" s="566"/>
      <c r="I10" s="566"/>
      <c r="J10" s="566"/>
      <c r="K10" s="567"/>
      <c r="L10" s="567"/>
      <c r="M10" s="567"/>
      <c r="N10" s="566"/>
    </row>
    <row r="11" spans="1:14" ht="9.75">
      <c r="A11" s="566"/>
      <c r="B11" s="566"/>
      <c r="C11" s="566"/>
      <c r="D11" s="566"/>
      <c r="E11" s="566"/>
      <c r="F11" s="566"/>
      <c r="G11" s="566"/>
      <c r="H11" s="566"/>
      <c r="I11" s="566"/>
      <c r="J11" s="566"/>
      <c r="K11" s="567"/>
      <c r="L11" s="567"/>
      <c r="M11" s="567"/>
      <c r="N11" s="566"/>
    </row>
    <row r="12" spans="1:14" ht="9.75">
      <c r="A12" s="566"/>
      <c r="B12" s="566"/>
      <c r="C12" s="566"/>
      <c r="D12" s="566"/>
      <c r="E12" s="566"/>
      <c r="F12" s="566"/>
      <c r="G12" s="566"/>
      <c r="H12" s="566"/>
      <c r="I12" s="566"/>
      <c r="J12" s="566"/>
      <c r="K12" s="567"/>
      <c r="L12" s="567"/>
      <c r="M12" s="567"/>
      <c r="N12" s="566"/>
    </row>
    <row r="13" spans="1:14" ht="9.75">
      <c r="A13" s="566"/>
      <c r="B13" s="566"/>
      <c r="C13" s="566"/>
      <c r="D13" s="566"/>
      <c r="E13" s="566"/>
      <c r="F13" s="566"/>
      <c r="G13" s="566"/>
      <c r="H13" s="566"/>
      <c r="I13" s="566"/>
      <c r="J13" s="566"/>
      <c r="K13" s="567"/>
      <c r="L13" s="567"/>
      <c r="M13" s="567"/>
      <c r="N13" s="566"/>
    </row>
    <row r="14" spans="1:14" ht="9.75">
      <c r="A14" s="566"/>
      <c r="B14" s="566"/>
      <c r="C14" s="566"/>
      <c r="D14" s="566"/>
      <c r="E14" s="566"/>
      <c r="F14" s="566"/>
      <c r="G14" s="566"/>
      <c r="H14" s="566"/>
      <c r="I14" s="566"/>
      <c r="J14" s="566"/>
      <c r="K14" s="567"/>
      <c r="L14" s="567"/>
      <c r="M14" s="567"/>
      <c r="N14" s="566"/>
    </row>
    <row r="15" spans="1:14" ht="9.75">
      <c r="A15" s="566"/>
      <c r="B15" s="566"/>
      <c r="C15" s="566"/>
      <c r="D15" s="566"/>
      <c r="E15" s="566"/>
      <c r="F15" s="566"/>
      <c r="G15" s="566"/>
      <c r="H15" s="566"/>
      <c r="I15" s="566"/>
      <c r="J15" s="566"/>
      <c r="K15" s="567"/>
      <c r="L15" s="567"/>
      <c r="M15" s="567"/>
      <c r="N15" s="566"/>
    </row>
    <row r="16" spans="1:14" ht="9.75">
      <c r="A16" s="566"/>
      <c r="B16" s="566"/>
      <c r="C16" s="566"/>
      <c r="D16" s="566"/>
      <c r="E16" s="566"/>
      <c r="F16" s="566"/>
      <c r="G16" s="566"/>
      <c r="H16" s="566"/>
      <c r="I16" s="566"/>
      <c r="J16" s="566"/>
      <c r="K16" s="567"/>
      <c r="L16" s="567"/>
      <c r="M16" s="567"/>
      <c r="N16" s="566"/>
    </row>
    <row r="17" spans="1:14" ht="9.75">
      <c r="A17" s="566"/>
      <c r="B17" s="566"/>
      <c r="C17" s="566"/>
      <c r="D17" s="566"/>
      <c r="E17" s="566"/>
      <c r="F17" s="566"/>
      <c r="G17" s="566"/>
      <c r="H17" s="566"/>
      <c r="I17" s="566"/>
      <c r="J17" s="566"/>
      <c r="K17" s="567"/>
      <c r="L17" s="567"/>
      <c r="M17" s="567"/>
      <c r="N17" s="566"/>
    </row>
    <row r="18" spans="1:14" ht="9.75">
      <c r="A18" s="566"/>
      <c r="B18" s="566"/>
      <c r="C18" s="566"/>
      <c r="D18" s="566"/>
      <c r="E18" s="566"/>
      <c r="F18" s="566"/>
      <c r="G18" s="566"/>
      <c r="H18" s="566"/>
      <c r="I18" s="566"/>
      <c r="J18" s="566"/>
      <c r="K18" s="567"/>
      <c r="L18" s="567"/>
      <c r="M18" s="567"/>
      <c r="N18" s="566"/>
    </row>
    <row r="19" spans="1:14" ht="9.75">
      <c r="A19" s="566"/>
      <c r="B19" s="566"/>
      <c r="C19" s="566"/>
      <c r="D19" s="566"/>
      <c r="E19" s="566"/>
      <c r="F19" s="566"/>
      <c r="G19" s="566"/>
      <c r="H19" s="566"/>
      <c r="I19" s="566"/>
      <c r="J19" s="566"/>
      <c r="K19" s="567"/>
      <c r="L19" s="567"/>
      <c r="M19" s="567"/>
      <c r="N19" s="566"/>
    </row>
    <row r="20" spans="1:14" ht="9.75">
      <c r="A20" s="566"/>
      <c r="B20" s="566"/>
      <c r="C20" s="566"/>
      <c r="D20" s="566"/>
      <c r="E20" s="566"/>
      <c r="F20" s="566"/>
      <c r="G20" s="566"/>
      <c r="H20" s="566"/>
      <c r="I20" s="566"/>
      <c r="J20" s="566"/>
      <c r="K20" s="567"/>
      <c r="L20" s="567"/>
      <c r="M20" s="567"/>
      <c r="N20" s="566"/>
    </row>
    <row r="21" spans="1:14" ht="9.75">
      <c r="A21" s="566"/>
      <c r="B21" s="566"/>
      <c r="C21" s="566"/>
      <c r="D21" s="566"/>
      <c r="E21" s="566"/>
      <c r="F21" s="566"/>
      <c r="G21" s="566"/>
      <c r="H21" s="566"/>
      <c r="I21" s="566"/>
      <c r="J21" s="566"/>
      <c r="K21" s="567"/>
      <c r="L21" s="567"/>
      <c r="M21" s="567"/>
      <c r="N21" s="566"/>
    </row>
    <row r="22" spans="1:14" ht="9.75">
      <c r="A22" s="566"/>
      <c r="B22" s="566"/>
      <c r="C22" s="566"/>
      <c r="D22" s="566"/>
      <c r="E22" s="566"/>
      <c r="F22" s="566"/>
      <c r="G22" s="566"/>
      <c r="H22" s="566"/>
      <c r="I22" s="566"/>
      <c r="J22" s="566"/>
      <c r="K22" s="567"/>
      <c r="L22" s="567"/>
      <c r="M22" s="567"/>
      <c r="N22" s="566"/>
    </row>
    <row r="23" spans="1:14" ht="9.75">
      <c r="A23" s="566"/>
      <c r="B23" s="566"/>
      <c r="C23" s="566"/>
      <c r="D23" s="566"/>
      <c r="E23" s="566"/>
      <c r="F23" s="566"/>
      <c r="G23" s="566"/>
      <c r="H23" s="566"/>
      <c r="I23" s="566"/>
      <c r="J23" s="566"/>
      <c r="K23" s="567"/>
      <c r="L23" s="567"/>
      <c r="M23" s="567"/>
      <c r="N23" s="566"/>
    </row>
    <row r="24" spans="1:14" ht="9.75">
      <c r="A24" s="566"/>
      <c r="B24" s="566"/>
      <c r="C24" s="566"/>
      <c r="D24" s="566"/>
      <c r="E24" s="566"/>
      <c r="F24" s="566"/>
      <c r="G24" s="566"/>
      <c r="H24" s="566"/>
      <c r="I24" s="566"/>
      <c r="J24" s="566"/>
      <c r="K24" s="567"/>
      <c r="L24" s="567"/>
      <c r="M24" s="567"/>
      <c r="N24" s="566"/>
    </row>
    <row r="25" spans="1:14" ht="9.75">
      <c r="A25" s="566"/>
      <c r="B25" s="566"/>
      <c r="C25" s="566"/>
      <c r="D25" s="566"/>
      <c r="E25" s="566"/>
      <c r="F25" s="566"/>
      <c r="G25" s="566"/>
      <c r="H25" s="566"/>
      <c r="I25" s="566"/>
      <c r="J25" s="566"/>
      <c r="K25" s="567"/>
      <c r="L25" s="567"/>
      <c r="M25" s="567"/>
      <c r="N25" s="566"/>
    </row>
    <row r="26" spans="1:14" ht="8.25" customHeight="1">
      <c r="A26" s="566"/>
      <c r="B26" s="566"/>
      <c r="C26" s="566"/>
      <c r="D26" s="566"/>
      <c r="E26" s="566"/>
      <c r="F26" s="566"/>
      <c r="G26" s="566"/>
      <c r="H26" s="566"/>
      <c r="I26" s="566"/>
      <c r="J26" s="566"/>
      <c r="K26" s="567"/>
      <c r="L26" s="567"/>
      <c r="M26" s="567"/>
      <c r="N26" s="566"/>
    </row>
    <row r="27" spans="1:14" ht="8.25" customHeight="1">
      <c r="A27" s="566"/>
      <c r="B27" s="566"/>
      <c r="C27" s="566"/>
      <c r="D27" s="566"/>
      <c r="E27" s="566"/>
      <c r="F27" s="566"/>
      <c r="G27" s="566"/>
      <c r="H27" s="566"/>
      <c r="I27" s="566"/>
      <c r="J27" s="566"/>
      <c r="K27" s="567"/>
      <c r="L27" s="567"/>
      <c r="M27" s="567"/>
      <c r="N27" s="566"/>
    </row>
    <row r="28" spans="1:14" ht="8.25" customHeight="1">
      <c r="A28" s="566"/>
      <c r="B28" s="566"/>
      <c r="C28" s="566"/>
      <c r="D28" s="566"/>
      <c r="E28" s="566"/>
      <c r="F28" s="566"/>
      <c r="G28" s="566"/>
      <c r="H28" s="566"/>
      <c r="I28" s="566"/>
      <c r="J28" s="566"/>
      <c r="K28" s="567"/>
      <c r="L28" s="567"/>
      <c r="M28" s="567"/>
      <c r="N28" s="566"/>
    </row>
    <row r="29" spans="1:14" ht="9.75">
      <c r="A29" s="566"/>
      <c r="B29" s="566"/>
      <c r="C29" s="566"/>
      <c r="D29" s="566"/>
      <c r="E29" s="566"/>
      <c r="F29" s="566"/>
      <c r="G29" s="566"/>
      <c r="H29" s="566"/>
      <c r="I29" s="566"/>
      <c r="J29" s="566"/>
      <c r="K29" s="567"/>
      <c r="L29" s="567"/>
      <c r="M29" s="567"/>
      <c r="N29" s="566"/>
    </row>
    <row r="30" spans="1:14" ht="9.75">
      <c r="A30" s="566"/>
      <c r="B30" s="566"/>
      <c r="C30" s="566"/>
      <c r="D30" s="566"/>
      <c r="E30" s="566"/>
      <c r="F30" s="566"/>
      <c r="G30" s="566"/>
      <c r="H30" s="566"/>
      <c r="I30" s="566"/>
      <c r="J30" s="566"/>
      <c r="K30" s="567"/>
      <c r="L30" s="567"/>
      <c r="M30" s="567"/>
      <c r="N30" s="566"/>
    </row>
    <row r="31" spans="1:14" ht="9.75">
      <c r="A31" s="566"/>
      <c r="B31" s="566"/>
      <c r="C31" s="566"/>
      <c r="D31" s="566"/>
      <c r="E31" s="566"/>
      <c r="F31" s="566"/>
      <c r="G31" s="566"/>
      <c r="H31" s="566"/>
      <c r="I31" s="566"/>
      <c r="J31" s="566"/>
      <c r="K31" s="567"/>
      <c r="L31" s="567"/>
      <c r="M31" s="567"/>
      <c r="N31" s="566"/>
    </row>
    <row r="32" spans="1:14" ht="9.75">
      <c r="A32" s="566"/>
      <c r="B32" s="566"/>
      <c r="C32" s="566"/>
      <c r="D32" s="566"/>
      <c r="E32" s="566"/>
      <c r="F32" s="566"/>
      <c r="G32" s="566"/>
      <c r="H32" s="566"/>
      <c r="I32" s="566"/>
      <c r="J32" s="566"/>
      <c r="K32" s="567"/>
      <c r="L32" s="567"/>
      <c r="M32" s="567"/>
      <c r="N32" s="566"/>
    </row>
    <row r="33" spans="1:14" ht="9.75">
      <c r="A33" s="566"/>
      <c r="B33" s="566"/>
      <c r="C33" s="566"/>
      <c r="D33" s="566"/>
      <c r="E33" s="566"/>
      <c r="F33" s="566"/>
      <c r="G33" s="566"/>
      <c r="H33" s="566"/>
      <c r="I33" s="566"/>
      <c r="J33" s="566"/>
      <c r="K33" s="567"/>
      <c r="L33" s="567"/>
      <c r="M33" s="567"/>
      <c r="N33" s="566"/>
    </row>
    <row r="34" spans="1:14" ht="9.75">
      <c r="A34" s="566"/>
      <c r="B34" s="566"/>
      <c r="C34" s="566"/>
      <c r="D34" s="566"/>
      <c r="E34" s="566"/>
      <c r="F34" s="566"/>
      <c r="G34" s="566"/>
      <c r="H34" s="566"/>
      <c r="I34" s="566"/>
      <c r="J34" s="566"/>
      <c r="K34" s="567"/>
      <c r="L34" s="567"/>
      <c r="M34" s="567"/>
      <c r="N34" s="566"/>
    </row>
    <row r="35" spans="1:14" ht="12.75" customHeight="1">
      <c r="A35" s="566"/>
      <c r="B35" s="566"/>
      <c r="C35" s="566"/>
      <c r="D35" s="566"/>
      <c r="E35" s="566"/>
      <c r="F35" s="566"/>
      <c r="G35" s="566"/>
      <c r="H35" s="566"/>
      <c r="I35" s="566"/>
      <c r="J35" s="566"/>
      <c r="K35" s="567"/>
      <c r="L35" s="567"/>
      <c r="M35" s="567"/>
      <c r="N35" s="566"/>
    </row>
    <row r="36" spans="1:14" ht="7.5" customHeight="1">
      <c r="A36" s="566"/>
      <c r="B36" s="566"/>
      <c r="C36" s="566"/>
      <c r="D36" s="566"/>
      <c r="E36" s="566"/>
      <c r="F36" s="566"/>
      <c r="G36" s="566"/>
      <c r="H36" s="566"/>
      <c r="I36" s="566"/>
      <c r="J36" s="566"/>
      <c r="K36" s="567"/>
      <c r="L36" s="567"/>
      <c r="M36" s="567"/>
      <c r="N36" s="566"/>
    </row>
    <row r="37" spans="1:14" ht="9.75" customHeight="1">
      <c r="A37" s="566"/>
      <c r="B37" s="566"/>
      <c r="C37" s="566"/>
      <c r="D37" s="566"/>
      <c r="E37" s="566"/>
      <c r="F37" s="566"/>
      <c r="G37" s="566"/>
      <c r="H37" s="566"/>
      <c r="I37" s="566"/>
      <c r="J37" s="566"/>
      <c r="K37" s="567"/>
      <c r="L37" s="567"/>
      <c r="M37" s="567"/>
      <c r="N37" s="566"/>
    </row>
    <row r="38" spans="1:14" ht="9.75" customHeight="1">
      <c r="A38" s="566"/>
      <c r="B38" s="566"/>
      <c r="C38" s="566"/>
      <c r="D38" s="566"/>
      <c r="E38" s="566"/>
      <c r="F38" s="566"/>
      <c r="G38" s="566"/>
      <c r="H38" s="566"/>
      <c r="I38" s="566"/>
      <c r="J38" s="566"/>
      <c r="K38" s="567"/>
      <c r="L38" s="567"/>
      <c r="M38" s="567"/>
      <c r="N38" s="566"/>
    </row>
    <row r="39" spans="1:14" ht="6.75" customHeight="1">
      <c r="A39" s="566"/>
      <c r="B39" s="566"/>
      <c r="C39" s="566"/>
      <c r="D39" s="566"/>
      <c r="E39" s="566"/>
      <c r="F39" s="566"/>
      <c r="G39" s="566"/>
      <c r="H39" s="566"/>
      <c r="I39" s="566"/>
      <c r="J39" s="566"/>
      <c r="K39" s="567"/>
      <c r="L39" s="567"/>
      <c r="M39" s="567"/>
      <c r="N39" s="566"/>
    </row>
    <row r="40" spans="1:14" ht="12.75" customHeight="1">
      <c r="A40" s="1020" t="s">
        <v>579</v>
      </c>
      <c r="B40" s="1020"/>
      <c r="C40" s="1020"/>
      <c r="D40" s="1020"/>
      <c r="E40" s="1020"/>
      <c r="F40" s="1020"/>
      <c r="G40" s="1020"/>
      <c r="H40" s="1020"/>
      <c r="I40" s="1020"/>
      <c r="J40" s="1020"/>
      <c r="K40" s="1020"/>
      <c r="L40" s="1020"/>
      <c r="M40" s="1020"/>
      <c r="N40" s="566"/>
    </row>
    <row r="41" spans="1:14" ht="12.75" customHeight="1">
      <c r="A41" s="1020" t="s">
        <v>580</v>
      </c>
      <c r="B41" s="1020"/>
      <c r="C41" s="1020"/>
      <c r="D41" s="1020"/>
      <c r="E41" s="1020"/>
      <c r="F41" s="1020"/>
      <c r="G41" s="1020"/>
      <c r="H41" s="1020"/>
      <c r="I41" s="1020"/>
      <c r="J41" s="1020"/>
      <c r="K41" s="1020"/>
      <c r="L41" s="1020"/>
      <c r="M41" s="1020"/>
      <c r="N41" s="566"/>
    </row>
    <row r="42" spans="1:14" ht="12.75" customHeight="1">
      <c r="A42" s="1020" t="s">
        <v>581</v>
      </c>
      <c r="B42" s="1020"/>
      <c r="C42" s="1020"/>
      <c r="D42" s="1020"/>
      <c r="E42" s="1020"/>
      <c r="F42" s="1020"/>
      <c r="G42" s="1020"/>
      <c r="H42" s="1020"/>
      <c r="I42" s="1020"/>
      <c r="J42" s="1020"/>
      <c r="K42" s="1020"/>
      <c r="L42" s="1020"/>
      <c r="M42" s="1020"/>
      <c r="N42" s="566"/>
    </row>
    <row r="43" spans="1:14" ht="4.5" customHeight="1">
      <c r="A43" s="569"/>
      <c r="B43" s="569"/>
      <c r="C43" s="569"/>
      <c r="D43" s="569"/>
      <c r="E43" s="569"/>
      <c r="F43" s="566"/>
      <c r="G43" s="566"/>
      <c r="H43" s="566"/>
      <c r="I43" s="566"/>
      <c r="J43" s="566"/>
      <c r="K43" s="570"/>
      <c r="L43" s="570"/>
      <c r="M43" s="570"/>
      <c r="N43" s="566"/>
    </row>
    <row r="44" spans="1:14" ht="15" customHeight="1">
      <c r="A44" s="1343" t="s">
        <v>582</v>
      </c>
      <c r="B44" s="1344"/>
      <c r="C44" s="1347"/>
      <c r="D44" s="1350" t="s">
        <v>583</v>
      </c>
      <c r="E44" s="1351"/>
      <c r="F44" s="1351"/>
      <c r="G44" s="1351"/>
      <c r="H44" s="1351"/>
      <c r="I44" s="1351"/>
      <c r="J44" s="1351"/>
      <c r="K44" s="1351"/>
      <c r="L44" s="1352"/>
      <c r="M44" s="1353" t="s">
        <v>584</v>
      </c>
      <c r="N44" s="566"/>
    </row>
    <row r="45" spans="1:14" ht="15" customHeight="1">
      <c r="A45" s="1345"/>
      <c r="B45" s="1345"/>
      <c r="C45" s="1348"/>
      <c r="D45" s="1350" t="s">
        <v>585</v>
      </c>
      <c r="E45" s="1351"/>
      <c r="F45" s="1351"/>
      <c r="G45" s="1351"/>
      <c r="H45" s="1351"/>
      <c r="I45" s="1351"/>
      <c r="J45" s="1352"/>
      <c r="K45" s="1356" t="s">
        <v>145</v>
      </c>
      <c r="L45" s="1356" t="s">
        <v>586</v>
      </c>
      <c r="M45" s="1354"/>
      <c r="N45" s="566"/>
    </row>
    <row r="46" spans="1:14" ht="15" customHeight="1">
      <c r="A46" s="1346"/>
      <c r="B46" s="1346"/>
      <c r="C46" s="1349"/>
      <c r="D46" s="574" t="s">
        <v>272</v>
      </c>
      <c r="E46" s="574">
        <v>5</v>
      </c>
      <c r="F46" s="574">
        <v>6</v>
      </c>
      <c r="G46" s="574">
        <v>7</v>
      </c>
      <c r="H46" s="574">
        <v>8</v>
      </c>
      <c r="I46" s="574">
        <v>9</v>
      </c>
      <c r="J46" s="574">
        <v>10</v>
      </c>
      <c r="K46" s="1357"/>
      <c r="L46" s="1357"/>
      <c r="M46" s="1355"/>
      <c r="N46" s="566"/>
    </row>
    <row r="47" spans="1:14" ht="7.5" customHeight="1">
      <c r="A47" s="571"/>
      <c r="B47" s="571"/>
      <c r="C47" s="572"/>
      <c r="D47" s="575"/>
      <c r="E47" s="576"/>
      <c r="F47" s="575"/>
      <c r="G47" s="575"/>
      <c r="H47" s="575"/>
      <c r="I47" s="575"/>
      <c r="J47" s="575"/>
      <c r="K47" s="573"/>
      <c r="L47" s="573"/>
      <c r="M47" s="573"/>
      <c r="N47" s="566"/>
    </row>
    <row r="48" spans="1:14" ht="12.75" customHeight="1">
      <c r="A48" s="1341" t="s">
        <v>587</v>
      </c>
      <c r="B48" s="1342"/>
      <c r="C48" s="572"/>
      <c r="D48" s="577">
        <v>0</v>
      </c>
      <c r="E48" s="577">
        <v>0</v>
      </c>
      <c r="F48" s="577">
        <v>0</v>
      </c>
      <c r="G48" s="577">
        <v>0</v>
      </c>
      <c r="H48" s="577">
        <v>0</v>
      </c>
      <c r="I48" s="578">
        <v>2422</v>
      </c>
      <c r="J48" s="579">
        <v>1647</v>
      </c>
      <c r="K48" s="580">
        <f>SUM(D48:J48)</f>
        <v>4069</v>
      </c>
      <c r="L48" s="577">
        <v>0</v>
      </c>
      <c r="M48" s="579">
        <v>313</v>
      </c>
      <c r="N48" s="566"/>
    </row>
    <row r="49" spans="1:14" s="583" customFormat="1" ht="12.75" customHeight="1">
      <c r="A49" s="1341" t="s">
        <v>588</v>
      </c>
      <c r="B49" s="1342" t="s">
        <v>588</v>
      </c>
      <c r="C49" s="581"/>
      <c r="D49" s="577">
        <v>0</v>
      </c>
      <c r="E49" s="577">
        <v>0</v>
      </c>
      <c r="F49" s="577">
        <v>0</v>
      </c>
      <c r="G49" s="577">
        <v>0</v>
      </c>
      <c r="H49" s="579">
        <v>156</v>
      </c>
      <c r="I49" s="578">
        <v>102</v>
      </c>
      <c r="J49" s="579">
        <v>27</v>
      </c>
      <c r="K49" s="580">
        <f>SUM(D49:J49)</f>
        <v>285</v>
      </c>
      <c r="L49" s="577">
        <v>0</v>
      </c>
      <c r="M49" s="579">
        <v>31</v>
      </c>
      <c r="N49" s="582"/>
    </row>
    <row r="50" spans="1:14" s="583" customFormat="1" ht="12.75" customHeight="1">
      <c r="A50" s="1341" t="s">
        <v>589</v>
      </c>
      <c r="B50" s="1342" t="s">
        <v>589</v>
      </c>
      <c r="C50" s="581"/>
      <c r="D50" s="577">
        <v>0</v>
      </c>
      <c r="E50" s="577">
        <v>0</v>
      </c>
      <c r="F50" s="577">
        <v>0</v>
      </c>
      <c r="G50" s="577">
        <v>0</v>
      </c>
      <c r="H50" s="579">
        <v>215</v>
      </c>
      <c r="I50" s="578">
        <v>111</v>
      </c>
      <c r="J50" s="579">
        <v>12</v>
      </c>
      <c r="K50" s="580">
        <f>SUM(D50:J50)</f>
        <v>338</v>
      </c>
      <c r="L50" s="577">
        <v>0</v>
      </c>
      <c r="M50" s="579">
        <v>37</v>
      </c>
      <c r="N50" s="582"/>
    </row>
    <row r="51" spans="1:14" s="583" customFormat="1" ht="12.75" customHeight="1">
      <c r="A51" s="1339" t="s">
        <v>590</v>
      </c>
      <c r="B51" s="1340"/>
      <c r="C51" s="581"/>
      <c r="D51" s="577">
        <v>0</v>
      </c>
      <c r="E51" s="577">
        <v>0</v>
      </c>
      <c r="F51" s="577">
        <v>0</v>
      </c>
      <c r="G51" s="577">
        <v>0</v>
      </c>
      <c r="H51" s="579">
        <v>4651</v>
      </c>
      <c r="I51" s="578">
        <v>4345</v>
      </c>
      <c r="J51" s="579">
        <v>747</v>
      </c>
      <c r="K51" s="580">
        <f>SUM(D51:J51)</f>
        <v>9743</v>
      </c>
      <c r="L51" s="579">
        <v>3470</v>
      </c>
      <c r="M51" s="579">
        <v>769</v>
      </c>
      <c r="N51" s="582"/>
    </row>
    <row r="52" spans="1:14" s="583" customFormat="1" ht="12.75" customHeight="1">
      <c r="A52" s="1341" t="s">
        <v>591</v>
      </c>
      <c r="B52" s="1342" t="s">
        <v>591</v>
      </c>
      <c r="C52" s="581"/>
      <c r="D52" s="577">
        <v>0</v>
      </c>
      <c r="E52" s="577">
        <v>0</v>
      </c>
      <c r="F52" s="577">
        <v>0</v>
      </c>
      <c r="G52" s="577">
        <v>0</v>
      </c>
      <c r="H52" s="579">
        <v>290</v>
      </c>
      <c r="I52" s="578">
        <v>157</v>
      </c>
      <c r="J52" s="579">
        <v>31</v>
      </c>
      <c r="K52" s="580">
        <f>SUM(D52:J52)</f>
        <v>478</v>
      </c>
      <c r="L52" s="577">
        <v>0</v>
      </c>
      <c r="M52" s="579">
        <v>48</v>
      </c>
      <c r="N52" s="582"/>
    </row>
    <row r="53" spans="1:14" s="583" customFormat="1" ht="12.75" customHeight="1">
      <c r="A53" s="1339" t="s">
        <v>592</v>
      </c>
      <c r="B53" s="1340"/>
      <c r="C53" s="581"/>
      <c r="D53" s="577">
        <v>0</v>
      </c>
      <c r="E53" s="577">
        <v>0</v>
      </c>
      <c r="F53" s="577">
        <v>0</v>
      </c>
      <c r="G53" s="579">
        <v>93</v>
      </c>
      <c r="H53" s="579">
        <v>58</v>
      </c>
      <c r="I53" s="578">
        <v>79</v>
      </c>
      <c r="J53" s="579">
        <v>97</v>
      </c>
      <c r="K53" s="580">
        <f aca="true" t="shared" si="0" ref="K53:K58">SUM(D53:J53)</f>
        <v>327</v>
      </c>
      <c r="L53" s="577">
        <v>0</v>
      </c>
      <c r="M53" s="579">
        <v>25</v>
      </c>
      <c r="N53" s="582"/>
    </row>
    <row r="54" spans="1:14" s="583" customFormat="1" ht="12.75" customHeight="1">
      <c r="A54" s="1339" t="s">
        <v>593</v>
      </c>
      <c r="B54" s="1340"/>
      <c r="C54" s="581"/>
      <c r="D54" s="577">
        <v>0</v>
      </c>
      <c r="E54" s="577">
        <v>0</v>
      </c>
      <c r="F54" s="577">
        <v>0</v>
      </c>
      <c r="G54" s="577">
        <v>0</v>
      </c>
      <c r="H54" s="579">
        <v>0</v>
      </c>
      <c r="I54" s="578">
        <v>0</v>
      </c>
      <c r="J54" s="579">
        <v>0</v>
      </c>
      <c r="K54" s="580">
        <f t="shared" si="0"/>
        <v>0</v>
      </c>
      <c r="L54" s="577">
        <v>0</v>
      </c>
      <c r="M54" s="579">
        <v>0</v>
      </c>
      <c r="N54" s="582"/>
    </row>
    <row r="55" spans="1:14" s="583" customFormat="1" ht="12.75" customHeight="1">
      <c r="A55" s="1339" t="s">
        <v>594</v>
      </c>
      <c r="B55" s="1340"/>
      <c r="C55" s="581"/>
      <c r="D55" s="577">
        <v>0</v>
      </c>
      <c r="E55" s="577">
        <v>0</v>
      </c>
      <c r="F55" s="577">
        <v>0</v>
      </c>
      <c r="G55" s="579">
        <v>205</v>
      </c>
      <c r="H55" s="579">
        <v>197</v>
      </c>
      <c r="I55" s="578">
        <v>145</v>
      </c>
      <c r="J55" s="579">
        <v>37</v>
      </c>
      <c r="K55" s="580">
        <f t="shared" si="0"/>
        <v>584</v>
      </c>
      <c r="L55" s="577">
        <v>0</v>
      </c>
      <c r="M55" s="579">
        <v>46</v>
      </c>
      <c r="N55" s="582"/>
    </row>
    <row r="56" spans="1:14" s="583" customFormat="1" ht="12.75" customHeight="1">
      <c r="A56" s="1339" t="s">
        <v>595</v>
      </c>
      <c r="B56" s="1340"/>
      <c r="C56" s="581"/>
      <c r="D56" s="579">
        <v>3545</v>
      </c>
      <c r="E56" s="579">
        <v>442</v>
      </c>
      <c r="F56" s="579">
        <v>418</v>
      </c>
      <c r="G56" s="579">
        <v>228</v>
      </c>
      <c r="H56" s="579">
        <v>235</v>
      </c>
      <c r="I56" s="578">
        <v>228</v>
      </c>
      <c r="J56" s="579">
        <v>33</v>
      </c>
      <c r="K56" s="580">
        <f t="shared" si="0"/>
        <v>5129</v>
      </c>
      <c r="L56" s="577">
        <v>0</v>
      </c>
      <c r="M56" s="579">
        <v>316</v>
      </c>
      <c r="N56" s="582"/>
    </row>
    <row r="57" spans="1:14" s="583" customFormat="1" ht="12.75" customHeight="1">
      <c r="A57" s="1339" t="s">
        <v>596</v>
      </c>
      <c r="B57" s="1340"/>
      <c r="C57" s="581"/>
      <c r="D57" s="577">
        <v>0</v>
      </c>
      <c r="E57" s="577">
        <v>0</v>
      </c>
      <c r="F57" s="577">
        <v>0</v>
      </c>
      <c r="G57" s="579">
        <v>343</v>
      </c>
      <c r="H57" s="579">
        <v>156</v>
      </c>
      <c r="I57" s="578">
        <v>61</v>
      </c>
      <c r="J57" s="579">
        <v>12</v>
      </c>
      <c r="K57" s="580">
        <f t="shared" si="0"/>
        <v>572</v>
      </c>
      <c r="L57" s="579">
        <v>308</v>
      </c>
      <c r="M57" s="579">
        <v>49</v>
      </c>
      <c r="N57" s="582"/>
    </row>
    <row r="58" spans="1:14" s="583" customFormat="1" ht="12.75" customHeight="1">
      <c r="A58" s="1339" t="s">
        <v>597</v>
      </c>
      <c r="B58" s="1340"/>
      <c r="C58" s="581"/>
      <c r="D58" s="577">
        <v>0</v>
      </c>
      <c r="E58" s="577">
        <v>0</v>
      </c>
      <c r="F58" s="577">
        <v>0</v>
      </c>
      <c r="G58" s="579">
        <v>416</v>
      </c>
      <c r="H58" s="579">
        <v>429</v>
      </c>
      <c r="I58" s="577">
        <v>0</v>
      </c>
      <c r="J58" s="577">
        <v>0</v>
      </c>
      <c r="K58" s="580">
        <f t="shared" si="0"/>
        <v>845</v>
      </c>
      <c r="L58" s="579">
        <v>429</v>
      </c>
      <c r="M58" s="579">
        <v>125</v>
      </c>
      <c r="N58" s="582"/>
    </row>
    <row r="59" spans="1:14" s="583" customFormat="1" ht="12.75" customHeight="1">
      <c r="A59" s="585" t="s">
        <v>598</v>
      </c>
      <c r="B59" s="586"/>
      <c r="C59" s="581"/>
      <c r="D59" s="580"/>
      <c r="E59" s="580"/>
      <c r="F59" s="580"/>
      <c r="G59" s="580"/>
      <c r="H59" s="580"/>
      <c r="I59" s="587"/>
      <c r="J59" s="580"/>
      <c r="K59" s="580"/>
      <c r="L59" s="580"/>
      <c r="M59" s="580"/>
      <c r="N59" s="582"/>
    </row>
    <row r="60" spans="1:14" s="583" customFormat="1" ht="12" customHeight="1">
      <c r="A60" s="588"/>
      <c r="B60" s="584" t="s">
        <v>599</v>
      </c>
      <c r="C60" s="581"/>
      <c r="D60" s="579">
        <v>9586</v>
      </c>
      <c r="E60" s="579">
        <v>926</v>
      </c>
      <c r="F60" s="579">
        <v>907</v>
      </c>
      <c r="G60" s="579">
        <v>718</v>
      </c>
      <c r="H60" s="579">
        <v>607</v>
      </c>
      <c r="I60" s="578">
        <v>378</v>
      </c>
      <c r="J60" s="579">
        <v>64</v>
      </c>
      <c r="K60" s="580">
        <f>SUM(D60:J60)</f>
        <v>13186</v>
      </c>
      <c r="L60" s="579">
        <v>5024</v>
      </c>
      <c r="M60" s="579">
        <v>1773</v>
      </c>
      <c r="N60" s="582"/>
    </row>
    <row r="61" spans="1:14" s="583" customFormat="1" ht="12.75" customHeight="1">
      <c r="A61" s="585" t="s">
        <v>600</v>
      </c>
      <c r="B61" s="586"/>
      <c r="C61" s="581"/>
      <c r="D61" s="580"/>
      <c r="E61" s="580"/>
      <c r="F61" s="580"/>
      <c r="G61" s="580"/>
      <c r="H61" s="580"/>
      <c r="I61" s="587"/>
      <c r="J61" s="580"/>
      <c r="K61" s="580"/>
      <c r="L61" s="580"/>
      <c r="M61" s="580"/>
      <c r="N61" s="582"/>
    </row>
    <row r="62" spans="1:14" s="583" customFormat="1" ht="12" customHeight="1">
      <c r="A62" s="588"/>
      <c r="B62" s="584" t="s">
        <v>335</v>
      </c>
      <c r="C62" s="581"/>
      <c r="D62" s="579">
        <v>75946</v>
      </c>
      <c r="E62" s="589">
        <v>0</v>
      </c>
      <c r="F62" s="589">
        <v>0</v>
      </c>
      <c r="G62" s="589">
        <v>0</v>
      </c>
      <c r="H62" s="589">
        <v>0</v>
      </c>
      <c r="I62" s="577">
        <v>0</v>
      </c>
      <c r="J62" s="577">
        <v>0</v>
      </c>
      <c r="K62" s="580">
        <f>SUM(D62:J62)</f>
        <v>75946</v>
      </c>
      <c r="L62" s="577">
        <v>0</v>
      </c>
      <c r="M62" s="579">
        <v>5092</v>
      </c>
      <c r="N62" s="582"/>
    </row>
    <row r="63" spans="1:14" s="583" customFormat="1" ht="12" customHeight="1">
      <c r="A63" s="588"/>
      <c r="B63" s="584" t="s">
        <v>601</v>
      </c>
      <c r="C63" s="581"/>
      <c r="D63" s="589">
        <v>0</v>
      </c>
      <c r="E63" s="579">
        <v>7035</v>
      </c>
      <c r="F63" s="579">
        <v>8167</v>
      </c>
      <c r="G63" s="579">
        <v>6435</v>
      </c>
      <c r="H63" s="579">
        <v>6325</v>
      </c>
      <c r="I63" s="578">
        <v>6533</v>
      </c>
      <c r="J63" s="579">
        <v>1768</v>
      </c>
      <c r="K63" s="580">
        <f>SUM(D63:J63)</f>
        <v>36263</v>
      </c>
      <c r="L63" s="577">
        <v>0</v>
      </c>
      <c r="M63" s="579">
        <v>2862</v>
      </c>
      <c r="N63" s="582"/>
    </row>
    <row r="64" spans="1:14" s="583" customFormat="1" ht="12.75" customHeight="1">
      <c r="A64" s="585" t="s">
        <v>602</v>
      </c>
      <c r="B64" s="586"/>
      <c r="C64" s="581"/>
      <c r="D64" s="590"/>
      <c r="E64" s="580"/>
      <c r="F64" s="580"/>
      <c r="G64" s="580"/>
      <c r="H64" s="580"/>
      <c r="I64" s="587"/>
      <c r="J64" s="580"/>
      <c r="K64" s="590"/>
      <c r="L64" s="580"/>
      <c r="M64" s="580"/>
      <c r="N64" s="582"/>
    </row>
    <row r="65" spans="1:14" s="583" customFormat="1" ht="12" customHeight="1">
      <c r="A65" s="588"/>
      <c r="B65" s="584" t="s">
        <v>553</v>
      </c>
      <c r="C65" s="581"/>
      <c r="D65" s="579">
        <v>180</v>
      </c>
      <c r="E65" s="579">
        <v>87</v>
      </c>
      <c r="F65" s="579">
        <v>85</v>
      </c>
      <c r="G65" s="579">
        <v>28</v>
      </c>
      <c r="H65" s="579">
        <v>29</v>
      </c>
      <c r="I65" s="578">
        <v>41</v>
      </c>
      <c r="J65" s="579">
        <v>30</v>
      </c>
      <c r="K65" s="580">
        <f>SUM(D65:J65)</f>
        <v>480</v>
      </c>
      <c r="L65" s="577">
        <v>0</v>
      </c>
      <c r="M65" s="579">
        <v>50</v>
      </c>
      <c r="N65" s="582"/>
    </row>
    <row r="66" spans="1:14" s="583" customFormat="1" ht="12.75" customHeight="1">
      <c r="A66" s="585" t="s">
        <v>603</v>
      </c>
      <c r="B66" s="586"/>
      <c r="C66" s="581"/>
      <c r="D66" s="580"/>
      <c r="E66" s="580"/>
      <c r="F66" s="580"/>
      <c r="G66" s="580"/>
      <c r="H66" s="580"/>
      <c r="I66" s="587"/>
      <c r="J66" s="580"/>
      <c r="K66" s="580"/>
      <c r="L66" s="580"/>
      <c r="M66" s="580"/>
      <c r="N66" s="582"/>
    </row>
    <row r="67" spans="1:14" s="583" customFormat="1" ht="12" customHeight="1">
      <c r="A67" s="588"/>
      <c r="B67" s="584" t="s">
        <v>604</v>
      </c>
      <c r="C67" s="581"/>
      <c r="D67" s="577">
        <v>0</v>
      </c>
      <c r="E67" s="579">
        <v>18176</v>
      </c>
      <c r="F67" s="579">
        <v>18076</v>
      </c>
      <c r="G67" s="579">
        <v>12997</v>
      </c>
      <c r="H67" s="579">
        <v>12285</v>
      </c>
      <c r="I67" s="578">
        <v>10879</v>
      </c>
      <c r="J67" s="579">
        <v>2441</v>
      </c>
      <c r="K67" s="580">
        <f>SUM(D67:J67)</f>
        <v>74854</v>
      </c>
      <c r="L67" s="577">
        <v>0</v>
      </c>
      <c r="M67" s="579">
        <v>3899</v>
      </c>
      <c r="N67" s="582"/>
    </row>
    <row r="68" spans="1:23" s="72" customFormat="1" ht="4.5" customHeight="1">
      <c r="A68" s="349" t="s">
        <v>46</v>
      </c>
      <c r="B68" s="34"/>
      <c r="C68" s="49"/>
      <c r="D68" s="49"/>
      <c r="E68" s="49"/>
      <c r="F68" s="49"/>
      <c r="G68" s="49"/>
      <c r="H68" s="49"/>
      <c r="I68" s="49"/>
      <c r="J68" s="49"/>
      <c r="K68" s="49"/>
      <c r="L68" s="49"/>
      <c r="M68" s="34"/>
      <c r="N68" s="34"/>
      <c r="O68" s="591"/>
      <c r="P68" s="591"/>
      <c r="Q68" s="591"/>
      <c r="R68" s="591"/>
      <c r="S68" s="591"/>
      <c r="T68" s="591"/>
      <c r="U68" s="591"/>
      <c r="V68" s="591"/>
      <c r="W68" s="591"/>
    </row>
    <row r="69" spans="1:14" s="592" customFormat="1" ht="11.25" customHeight="1">
      <c r="A69" s="1019" t="s">
        <v>605</v>
      </c>
      <c r="B69" s="1019"/>
      <c r="C69" s="1019"/>
      <c r="D69" s="1019"/>
      <c r="E69" s="1019"/>
      <c r="F69" s="1019"/>
      <c r="G69" s="1019"/>
      <c r="H69" s="1019"/>
      <c r="I69" s="1019"/>
      <c r="J69" s="1019"/>
      <c r="K69" s="1019"/>
      <c r="L69" s="1019"/>
      <c r="M69" s="1019"/>
      <c r="N69" s="74"/>
    </row>
    <row r="70" spans="1:14" s="592" customFormat="1" ht="9.75">
      <c r="A70" s="1019"/>
      <c r="B70" s="1019"/>
      <c r="C70" s="1019"/>
      <c r="D70" s="1019"/>
      <c r="E70" s="1019"/>
      <c r="F70" s="1019"/>
      <c r="G70" s="1019"/>
      <c r="H70" s="1019"/>
      <c r="I70" s="1019"/>
      <c r="J70" s="1019"/>
      <c r="K70" s="1019"/>
      <c r="L70" s="1019"/>
      <c r="M70" s="1019"/>
      <c r="N70" s="74"/>
    </row>
    <row r="71" ht="9.75">
      <c r="F71" s="567"/>
    </row>
    <row r="72" ht="9.75">
      <c r="F72" s="567"/>
    </row>
    <row r="73" ht="9.75">
      <c r="F73" s="567"/>
    </row>
    <row r="74" ht="9.75">
      <c r="F74" s="567"/>
    </row>
    <row r="75" ht="9.75">
      <c r="F75" s="567"/>
    </row>
    <row r="76" ht="9.75">
      <c r="F76" s="567"/>
    </row>
    <row r="77" ht="9.75">
      <c r="F77" s="567"/>
    </row>
    <row r="78" ht="9.75">
      <c r="F78" s="567"/>
    </row>
    <row r="79" ht="9.75">
      <c r="F79" s="567"/>
    </row>
    <row r="80" ht="9.75">
      <c r="F80" s="567"/>
    </row>
    <row r="81" ht="9.75">
      <c r="F81" s="567"/>
    </row>
  </sheetData>
  <sheetProtection/>
  <mergeCells count="22">
    <mergeCell ref="A40:M40"/>
    <mergeCell ref="A41:M41"/>
    <mergeCell ref="A42:M42"/>
    <mergeCell ref="A44:B46"/>
    <mergeCell ref="C44:C46"/>
    <mergeCell ref="D44:L44"/>
    <mergeCell ref="M44:M46"/>
    <mergeCell ref="D45:J45"/>
    <mergeCell ref="K45:K46"/>
    <mergeCell ref="L45:L46"/>
    <mergeCell ref="A48:B48"/>
    <mergeCell ref="A49:B49"/>
    <mergeCell ref="A50:B50"/>
    <mergeCell ref="A51:B51"/>
    <mergeCell ref="A52:B52"/>
    <mergeCell ref="A53:B53"/>
    <mergeCell ref="A54:B54"/>
    <mergeCell ref="A55:B55"/>
    <mergeCell ref="A56:B56"/>
    <mergeCell ref="A57:B57"/>
    <mergeCell ref="A58:B58"/>
    <mergeCell ref="A69:M70"/>
  </mergeCells>
  <printOptions/>
  <pageMargins left="0.4724409448818898" right="0.4724409448818898" top="0.5118110236220472" bottom="0.5118110236220472" header="0.31496062992125984" footer="0.31496062992125984"/>
  <pageSetup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dimension ref="A1:U25"/>
  <sheetViews>
    <sheetView zoomScaleSheetLayoutView="100" workbookViewId="0" topLeftCell="A1">
      <selection activeCell="M41" sqref="M41"/>
    </sheetView>
  </sheetViews>
  <sheetFormatPr defaultColWidth="10.28125" defaultRowHeight="15"/>
  <cols>
    <col min="1" max="1" width="28.421875" style="596" customWidth="1"/>
    <col min="2" max="2" width="0.85546875" style="596" customWidth="1"/>
    <col min="3" max="9" width="8.28125" style="596" customWidth="1"/>
    <col min="10" max="10" width="8.28125" style="629" customWidth="1"/>
    <col min="11" max="11" width="0.13671875" style="596" customWidth="1"/>
    <col min="12" max="12" width="0.71875" style="596" customWidth="1"/>
    <col min="13" max="16384" width="10.28125" style="596" customWidth="1"/>
  </cols>
  <sheetData>
    <row r="1" spans="1:13" ht="12.75" customHeight="1">
      <c r="A1" s="594"/>
      <c r="B1" s="594"/>
      <c r="C1" s="594"/>
      <c r="D1" s="594"/>
      <c r="E1" s="594"/>
      <c r="F1" s="594"/>
      <c r="G1" s="594"/>
      <c r="H1" s="594"/>
      <c r="I1" s="594"/>
      <c r="J1" s="595"/>
      <c r="K1" s="594"/>
      <c r="L1" s="594"/>
      <c r="M1" s="594"/>
    </row>
    <row r="2" spans="1:13" ht="7.5" customHeight="1">
      <c r="A2" s="594"/>
      <c r="B2" s="594"/>
      <c r="C2" s="594"/>
      <c r="D2" s="594"/>
      <c r="E2" s="594"/>
      <c r="F2" s="594"/>
      <c r="G2" s="594"/>
      <c r="H2" s="594"/>
      <c r="I2" s="594"/>
      <c r="J2" s="597"/>
      <c r="K2" s="594"/>
      <c r="L2" s="594"/>
      <c r="M2" s="594"/>
    </row>
    <row r="3" spans="1:13" ht="26.25">
      <c r="A3" s="598" t="s">
        <v>606</v>
      </c>
      <c r="B3" s="599"/>
      <c r="C3" s="599"/>
      <c r="D3" s="599"/>
      <c r="E3" s="599"/>
      <c r="F3" s="599"/>
      <c r="G3" s="599"/>
      <c r="H3" s="599"/>
      <c r="I3" s="599"/>
      <c r="J3" s="600"/>
      <c r="K3" s="594"/>
      <c r="L3" s="594"/>
      <c r="M3" s="594"/>
    </row>
    <row r="4" spans="1:13" ht="6" customHeight="1">
      <c r="A4" s="594"/>
      <c r="B4" s="594"/>
      <c r="C4" s="594"/>
      <c r="D4" s="594"/>
      <c r="E4" s="594"/>
      <c r="F4" s="594"/>
      <c r="G4" s="594"/>
      <c r="H4" s="594"/>
      <c r="I4" s="594"/>
      <c r="J4" s="597"/>
      <c r="K4" s="594"/>
      <c r="L4" s="594"/>
      <c r="M4" s="594"/>
    </row>
    <row r="5" spans="1:13" ht="11.25" customHeight="1">
      <c r="A5" s="1364" t="s">
        <v>607</v>
      </c>
      <c r="B5" s="1367"/>
      <c r="C5" s="1370" t="s">
        <v>608</v>
      </c>
      <c r="D5" s="1371"/>
      <c r="E5" s="1371"/>
      <c r="F5" s="1371"/>
      <c r="G5" s="1371"/>
      <c r="H5" s="1371"/>
      <c r="I5" s="1371"/>
      <c r="J5" s="1371"/>
      <c r="K5" s="594"/>
      <c r="L5" s="594"/>
      <c r="M5" s="594"/>
    </row>
    <row r="6" spans="1:13" ht="11.25" customHeight="1">
      <c r="A6" s="1365"/>
      <c r="B6" s="1368"/>
      <c r="C6" s="1372"/>
      <c r="D6" s="1372"/>
      <c r="E6" s="1372"/>
      <c r="F6" s="1372"/>
      <c r="G6" s="1372"/>
      <c r="H6" s="1372"/>
      <c r="I6" s="1372"/>
      <c r="J6" s="1372"/>
      <c r="K6" s="594"/>
      <c r="L6" s="594"/>
      <c r="M6" s="594"/>
    </row>
    <row r="7" spans="1:13" ht="15" customHeight="1">
      <c r="A7" s="1365"/>
      <c r="B7" s="1368"/>
      <c r="C7" s="601" t="s">
        <v>609</v>
      </c>
      <c r="D7" s="602"/>
      <c r="E7" s="603" t="s">
        <v>610</v>
      </c>
      <c r="F7" s="604"/>
      <c r="G7" s="605" t="s">
        <v>322</v>
      </c>
      <c r="H7" s="604"/>
      <c r="I7" s="606" t="s">
        <v>611</v>
      </c>
      <c r="J7" s="607"/>
      <c r="K7" s="594"/>
      <c r="L7" s="594"/>
      <c r="M7" s="594"/>
    </row>
    <row r="8" spans="1:13" ht="11.25" customHeight="1">
      <c r="A8" s="1365"/>
      <c r="B8" s="1368"/>
      <c r="C8" s="1361" t="s">
        <v>60</v>
      </c>
      <c r="D8" s="1361" t="s">
        <v>58</v>
      </c>
      <c r="E8" s="1358" t="s">
        <v>60</v>
      </c>
      <c r="F8" s="1358" t="s">
        <v>58</v>
      </c>
      <c r="G8" s="1358" t="s">
        <v>60</v>
      </c>
      <c r="H8" s="1358" t="s">
        <v>58</v>
      </c>
      <c r="I8" s="1358" t="s">
        <v>60</v>
      </c>
      <c r="J8" s="1361" t="s">
        <v>58</v>
      </c>
      <c r="K8" s="594"/>
      <c r="L8" s="594"/>
      <c r="M8" s="594"/>
    </row>
    <row r="9" spans="1:13" ht="11.25" customHeight="1">
      <c r="A9" s="1366"/>
      <c r="B9" s="1369"/>
      <c r="C9" s="1373"/>
      <c r="D9" s="1373"/>
      <c r="E9" s="1360"/>
      <c r="F9" s="1359"/>
      <c r="G9" s="1360"/>
      <c r="H9" s="1359"/>
      <c r="I9" s="1360"/>
      <c r="J9" s="1362"/>
      <c r="K9" s="594"/>
      <c r="L9" s="594"/>
      <c r="M9" s="594"/>
    </row>
    <row r="10" spans="1:13" ht="6" customHeight="1">
      <c r="A10" s="608"/>
      <c r="B10" s="609"/>
      <c r="C10" s="610"/>
      <c r="D10" s="610"/>
      <c r="E10" s="610"/>
      <c r="F10" s="610"/>
      <c r="G10" s="610"/>
      <c r="H10" s="610"/>
      <c r="I10" s="610"/>
      <c r="J10" s="597"/>
      <c r="K10" s="594"/>
      <c r="L10" s="594"/>
      <c r="M10" s="594"/>
    </row>
    <row r="11" spans="1:13" ht="12.75" customHeight="1">
      <c r="A11" s="611" t="s">
        <v>588</v>
      </c>
      <c r="B11" s="612" t="s">
        <v>45</v>
      </c>
      <c r="C11" s="613">
        <v>0</v>
      </c>
      <c r="D11" s="613">
        <v>0</v>
      </c>
      <c r="E11" s="614">
        <v>12297</v>
      </c>
      <c r="F11" s="614">
        <v>2767</v>
      </c>
      <c r="G11" s="614">
        <v>14034</v>
      </c>
      <c r="H11" s="614">
        <v>2032</v>
      </c>
      <c r="I11" s="614">
        <v>4102</v>
      </c>
      <c r="J11" s="615">
        <v>767</v>
      </c>
      <c r="K11" s="594">
        <v>0</v>
      </c>
      <c r="L11" s="594"/>
      <c r="M11" s="594"/>
    </row>
    <row r="12" spans="1:13" ht="6" customHeight="1">
      <c r="A12" s="616"/>
      <c r="B12" s="617"/>
      <c r="C12" s="610"/>
      <c r="D12" s="610"/>
      <c r="E12" s="618"/>
      <c r="F12" s="618"/>
      <c r="G12" s="618"/>
      <c r="H12" s="618"/>
      <c r="I12" s="618"/>
      <c r="J12" s="619"/>
      <c r="K12" s="594"/>
      <c r="L12" s="594"/>
      <c r="M12" s="594"/>
    </row>
    <row r="13" spans="1:13" ht="12.75" customHeight="1">
      <c r="A13" s="611" t="s">
        <v>591</v>
      </c>
      <c r="B13" s="612" t="s">
        <v>45</v>
      </c>
      <c r="C13" s="613">
        <v>0</v>
      </c>
      <c r="D13" s="613">
        <v>0</v>
      </c>
      <c r="E13" s="614">
        <v>5751</v>
      </c>
      <c r="F13" s="614">
        <v>5374</v>
      </c>
      <c r="G13" s="614">
        <v>5765</v>
      </c>
      <c r="H13" s="614">
        <v>5352</v>
      </c>
      <c r="I13" s="614">
        <v>2994</v>
      </c>
      <c r="J13" s="615">
        <v>3052</v>
      </c>
      <c r="K13" s="594"/>
      <c r="L13" s="594"/>
      <c r="M13" s="594"/>
    </row>
    <row r="14" spans="1:13" ht="6" customHeight="1">
      <c r="A14" s="616"/>
      <c r="B14" s="620" t="s">
        <v>45</v>
      </c>
      <c r="C14" s="610"/>
      <c r="D14" s="610"/>
      <c r="E14" s="618"/>
      <c r="F14" s="618"/>
      <c r="G14" s="618"/>
      <c r="H14" s="621"/>
      <c r="I14" s="618"/>
      <c r="J14" s="619"/>
      <c r="K14" s="594"/>
      <c r="L14" s="594"/>
      <c r="M14" s="594"/>
    </row>
    <row r="15" spans="1:13" ht="12.75" customHeight="1">
      <c r="A15" s="611" t="s">
        <v>589</v>
      </c>
      <c r="B15" s="612" t="s">
        <v>45</v>
      </c>
      <c r="C15" s="613">
        <v>0</v>
      </c>
      <c r="D15" s="613">
        <v>0</v>
      </c>
      <c r="E15" s="622">
        <v>5638</v>
      </c>
      <c r="F15" s="622">
        <v>10430</v>
      </c>
      <c r="G15" s="622">
        <v>5564</v>
      </c>
      <c r="H15" s="622">
        <v>11902</v>
      </c>
      <c r="I15" s="622">
        <v>1442</v>
      </c>
      <c r="J15" s="615">
        <v>3767</v>
      </c>
      <c r="K15" s="594"/>
      <c r="L15" s="594"/>
      <c r="M15" s="594"/>
    </row>
    <row r="16" spans="1:13" ht="6" customHeight="1">
      <c r="A16" s="623"/>
      <c r="B16" s="624"/>
      <c r="C16" s="625"/>
      <c r="D16" s="625"/>
      <c r="E16" s="626"/>
      <c r="F16" s="626"/>
      <c r="G16" s="626"/>
      <c r="H16" s="626"/>
      <c r="I16" s="626"/>
      <c r="J16" s="594"/>
      <c r="K16" s="594"/>
      <c r="L16" s="594"/>
      <c r="M16" s="594"/>
    </row>
    <row r="17" spans="1:13" ht="12.75" customHeight="1">
      <c r="A17" s="627" t="s">
        <v>612</v>
      </c>
      <c r="B17" s="612" t="s">
        <v>45</v>
      </c>
      <c r="C17" s="622">
        <v>14373</v>
      </c>
      <c r="D17" s="622">
        <v>11730</v>
      </c>
      <c r="E17" s="622">
        <v>15767</v>
      </c>
      <c r="F17" s="622">
        <v>12608</v>
      </c>
      <c r="G17" s="622">
        <v>18396</v>
      </c>
      <c r="H17" s="622">
        <v>14669</v>
      </c>
      <c r="I17" s="613">
        <v>0</v>
      </c>
      <c r="J17" s="628">
        <v>0</v>
      </c>
      <c r="K17" s="594"/>
      <c r="L17" s="594"/>
      <c r="M17" s="594"/>
    </row>
    <row r="18" spans="1:13" ht="6" customHeight="1">
      <c r="A18" s="623"/>
      <c r="B18" s="624"/>
      <c r="C18" s="625"/>
      <c r="D18" s="625"/>
      <c r="E18" s="626"/>
      <c r="F18" s="626"/>
      <c r="G18" s="626"/>
      <c r="H18" s="626"/>
      <c r="I18" s="626"/>
      <c r="J18" s="594"/>
      <c r="K18" s="594"/>
      <c r="L18" s="594"/>
      <c r="M18" s="594"/>
    </row>
    <row r="19" spans="1:13" ht="12.75" customHeight="1">
      <c r="A19" s="627" t="s">
        <v>613</v>
      </c>
      <c r="B19" s="612" t="s">
        <v>45</v>
      </c>
      <c r="C19" s="622">
        <v>4247</v>
      </c>
      <c r="D19" s="622">
        <v>3120</v>
      </c>
      <c r="E19" s="622">
        <v>4320</v>
      </c>
      <c r="F19" s="622">
        <v>3172</v>
      </c>
      <c r="G19" s="622">
        <v>4956</v>
      </c>
      <c r="H19" s="622">
        <v>3250</v>
      </c>
      <c r="I19" s="613">
        <v>0</v>
      </c>
      <c r="J19" s="628">
        <v>0</v>
      </c>
      <c r="K19" s="594"/>
      <c r="L19" s="594"/>
      <c r="M19" s="594"/>
    </row>
    <row r="20" spans="1:21" s="95" customFormat="1" ht="6" customHeight="1">
      <c r="A20" s="117" t="s">
        <v>46</v>
      </c>
      <c r="B20" s="98"/>
      <c r="C20" s="119"/>
      <c r="D20" s="119"/>
      <c r="E20" s="119"/>
      <c r="F20" s="119"/>
      <c r="G20" s="119"/>
      <c r="H20" s="119"/>
      <c r="I20" s="119"/>
      <c r="J20" s="119"/>
      <c r="K20" s="98"/>
      <c r="L20" s="98"/>
      <c r="M20" s="98"/>
      <c r="N20" s="120"/>
      <c r="O20" s="120"/>
      <c r="P20" s="120"/>
      <c r="Q20" s="120"/>
      <c r="R20" s="120"/>
      <c r="S20" s="120"/>
      <c r="T20" s="120"/>
      <c r="U20" s="120"/>
    </row>
    <row r="21" spans="1:13" ht="12" customHeight="1">
      <c r="A21" s="1363" t="s">
        <v>614</v>
      </c>
      <c r="B21" s="1076"/>
      <c r="C21" s="1076"/>
      <c r="D21" s="1076"/>
      <c r="E21" s="1076"/>
      <c r="F21" s="1076"/>
      <c r="G21" s="1076"/>
      <c r="H21" s="1076"/>
      <c r="I21" s="1076"/>
      <c r="J21" s="1076"/>
      <c r="K21" s="594"/>
      <c r="L21" s="594"/>
      <c r="M21" s="594"/>
    </row>
    <row r="22" spans="1:13" ht="9.75">
      <c r="A22" s="1076"/>
      <c r="B22" s="1076"/>
      <c r="C22" s="1076"/>
      <c r="D22" s="1076"/>
      <c r="E22" s="1076"/>
      <c r="F22" s="1076"/>
      <c r="G22" s="1076"/>
      <c r="H22" s="1076"/>
      <c r="I22" s="1076"/>
      <c r="J22" s="1076"/>
      <c r="K22" s="594"/>
      <c r="L22" s="594"/>
      <c r="M22" s="594"/>
    </row>
    <row r="23" spans="1:13" ht="3.75" customHeight="1">
      <c r="A23" s="594"/>
      <c r="B23" s="594"/>
      <c r="C23" s="594"/>
      <c r="D23" s="594"/>
      <c r="E23" s="594"/>
      <c r="F23" s="594"/>
      <c r="G23" s="594"/>
      <c r="H23" s="594"/>
      <c r="I23" s="594"/>
      <c r="J23" s="597"/>
      <c r="K23" s="594"/>
      <c r="L23" s="594"/>
      <c r="M23" s="594"/>
    </row>
    <row r="24" spans="1:13" ht="11.25" customHeight="1">
      <c r="A24" s="594"/>
      <c r="B24" s="594"/>
      <c r="C24" s="594"/>
      <c r="D24" s="594"/>
      <c r="E24" s="594"/>
      <c r="F24" s="594"/>
      <c r="G24" s="594"/>
      <c r="H24" s="594"/>
      <c r="I24" s="594"/>
      <c r="J24" s="597"/>
      <c r="K24" s="594"/>
      <c r="L24" s="594"/>
      <c r="M24" s="594"/>
    </row>
    <row r="25" spans="1:13" ht="11.25" customHeight="1">
      <c r="A25" s="594"/>
      <c r="B25" s="594"/>
      <c r="C25" s="594"/>
      <c r="D25" s="594"/>
      <c r="E25" s="594"/>
      <c r="F25" s="594"/>
      <c r="G25" s="594"/>
      <c r="H25" s="594"/>
      <c r="I25" s="594"/>
      <c r="J25" s="597"/>
      <c r="K25" s="594"/>
      <c r="L25" s="594"/>
      <c r="M25" s="594"/>
    </row>
    <row r="26" ht="9" customHeight="1"/>
    <row r="27" ht="11.25" customHeight="1"/>
    <row r="28" ht="3" customHeight="1"/>
    <row r="29" ht="9.75" customHeight="1"/>
    <row r="30" ht="9.75" customHeight="1"/>
    <row r="31" ht="9.75" customHeight="1"/>
    <row r="32" ht="9.7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3" ht="10.5" customHeight="1"/>
  </sheetData>
  <sheetProtection/>
  <mergeCells count="12">
    <mergeCell ref="D8:D9"/>
    <mergeCell ref="E8:E9"/>
    <mergeCell ref="F8:F9"/>
    <mergeCell ref="G8:G9"/>
    <mergeCell ref="H8:H9"/>
    <mergeCell ref="I8:I9"/>
    <mergeCell ref="J8:J9"/>
    <mergeCell ref="A21:J22"/>
    <mergeCell ref="A5:A9"/>
    <mergeCell ref="B5:B9"/>
    <mergeCell ref="C5:J6"/>
    <mergeCell ref="C8:C9"/>
  </mergeCells>
  <printOptions/>
  <pageMargins left="0.5118110236220472" right="0.3937007874015748" top="0.5118110236220472" bottom="0.3937007874015748" header="0.5118110236220472" footer="0.5118110236220472"/>
  <pageSetup horizontalDpi="1200" verticalDpi="1200" orientation="portrait" paperSize="9" scale="99" r:id="rId2"/>
  <drawing r:id="rId1"/>
</worksheet>
</file>

<file path=xl/worksheets/sheet27.xml><?xml version="1.0" encoding="utf-8"?>
<worksheet xmlns="http://schemas.openxmlformats.org/spreadsheetml/2006/main" xmlns:r="http://schemas.openxmlformats.org/officeDocument/2006/relationships">
  <dimension ref="A1:W28"/>
  <sheetViews>
    <sheetView zoomScalePageLayoutView="0" workbookViewId="0" topLeftCell="A1">
      <selection activeCell="M41" sqref="M41"/>
    </sheetView>
  </sheetViews>
  <sheetFormatPr defaultColWidth="10.28125" defaultRowHeight="15"/>
  <cols>
    <col min="1" max="1" width="13.421875" style="631" customWidth="1"/>
    <col min="2" max="2" width="0.5625" style="631" customWidth="1"/>
    <col min="3" max="4" width="7.28125" style="631" customWidth="1"/>
    <col min="5" max="6" width="7.57421875" style="631" customWidth="1"/>
    <col min="7" max="8" width="7.140625" style="631" customWidth="1"/>
    <col min="9" max="12" width="7.28125" style="631" customWidth="1"/>
    <col min="13" max="13" width="8.57421875" style="631" customWidth="1"/>
    <col min="14" max="16384" width="10.28125" style="633" customWidth="1"/>
  </cols>
  <sheetData>
    <row r="1" spans="1:13" ht="12.75">
      <c r="A1" s="630"/>
      <c r="M1" s="632"/>
    </row>
    <row r="2" spans="1:13" ht="12.75" customHeight="1">
      <c r="A2" s="1376" t="s">
        <v>615</v>
      </c>
      <c r="B2" s="1376"/>
      <c r="C2" s="1376"/>
      <c r="D2" s="1376"/>
      <c r="E2" s="1376"/>
      <c r="F2" s="1376"/>
      <c r="G2" s="1376"/>
      <c r="H2" s="1376"/>
      <c r="I2" s="1376"/>
      <c r="J2" s="1376"/>
      <c r="K2" s="1376"/>
      <c r="L2" s="1376"/>
      <c r="M2" s="1376"/>
    </row>
    <row r="3" spans="1:13" ht="12.75" customHeight="1">
      <c r="A3" s="1376" t="s">
        <v>616</v>
      </c>
      <c r="B3" s="1376"/>
      <c r="C3" s="1376"/>
      <c r="D3" s="1376"/>
      <c r="E3" s="1376"/>
      <c r="F3" s="1376"/>
      <c r="G3" s="1376"/>
      <c r="H3" s="1376"/>
      <c r="I3" s="1376"/>
      <c r="J3" s="1376"/>
      <c r="K3" s="1376"/>
      <c r="L3" s="1376"/>
      <c r="M3" s="1376"/>
    </row>
    <row r="4" spans="1:13" ht="12.75" customHeight="1">
      <c r="A4" s="1376" t="s">
        <v>617</v>
      </c>
      <c r="B4" s="1376"/>
      <c r="C4" s="1376"/>
      <c r="D4" s="1376"/>
      <c r="E4" s="1376"/>
      <c r="F4" s="1376"/>
      <c r="G4" s="1376"/>
      <c r="H4" s="1376"/>
      <c r="I4" s="1376"/>
      <c r="J4" s="1376"/>
      <c r="K4" s="1376"/>
      <c r="L4" s="1376"/>
      <c r="M4" s="1376"/>
    </row>
    <row r="5" ht="6" customHeight="1"/>
    <row r="6" spans="1:13" ht="15" customHeight="1">
      <c r="A6" s="1377" t="s">
        <v>618</v>
      </c>
      <c r="B6" s="1380"/>
      <c r="C6" s="1383" t="s">
        <v>619</v>
      </c>
      <c r="D6" s="1384"/>
      <c r="E6" s="1384"/>
      <c r="F6" s="1384"/>
      <c r="G6" s="1384"/>
      <c r="H6" s="1384"/>
      <c r="I6" s="1384"/>
      <c r="J6" s="1384"/>
      <c r="K6" s="1384"/>
      <c r="L6" s="1385"/>
      <c r="M6" s="1389" t="s">
        <v>620</v>
      </c>
    </row>
    <row r="7" spans="1:13" ht="15" customHeight="1">
      <c r="A7" s="1378"/>
      <c r="B7" s="1381"/>
      <c r="C7" s="1386"/>
      <c r="D7" s="1387"/>
      <c r="E7" s="1387"/>
      <c r="F7" s="1387"/>
      <c r="G7" s="1387"/>
      <c r="H7" s="1387"/>
      <c r="I7" s="1387"/>
      <c r="J7" s="1387"/>
      <c r="K7" s="1387"/>
      <c r="L7" s="1388"/>
      <c r="M7" s="1390"/>
    </row>
    <row r="8" spans="1:13" ht="19.5" customHeight="1">
      <c r="A8" s="1379"/>
      <c r="B8" s="1382"/>
      <c r="C8" s="636">
        <v>1</v>
      </c>
      <c r="D8" s="636" t="s">
        <v>457</v>
      </c>
      <c r="E8" s="636">
        <v>3</v>
      </c>
      <c r="F8" s="636">
        <v>4</v>
      </c>
      <c r="G8" s="636">
        <v>5</v>
      </c>
      <c r="H8" s="636">
        <v>6</v>
      </c>
      <c r="I8" s="636">
        <v>7</v>
      </c>
      <c r="J8" s="636">
        <v>8</v>
      </c>
      <c r="K8" s="636" t="s">
        <v>322</v>
      </c>
      <c r="L8" s="636">
        <v>10</v>
      </c>
      <c r="M8" s="1391"/>
    </row>
    <row r="9" spans="1:13" ht="12" customHeight="1">
      <c r="A9" s="637"/>
      <c r="B9" s="634"/>
      <c r="C9" s="638"/>
      <c r="D9" s="638"/>
      <c r="E9" s="638"/>
      <c r="F9" s="638"/>
      <c r="G9" s="638"/>
      <c r="H9" s="638"/>
      <c r="I9" s="638"/>
      <c r="J9" s="638"/>
      <c r="K9" s="638"/>
      <c r="L9" s="638"/>
      <c r="M9" s="635"/>
    </row>
    <row r="10" spans="1:13" s="643" customFormat="1" ht="15" customHeight="1">
      <c r="A10" s="639" t="s">
        <v>621</v>
      </c>
      <c r="B10" s="640"/>
      <c r="C10" s="641">
        <v>813</v>
      </c>
      <c r="D10" s="641">
        <v>853</v>
      </c>
      <c r="E10" s="641">
        <v>108332</v>
      </c>
      <c r="F10" s="641">
        <v>104499</v>
      </c>
      <c r="G10" s="641">
        <v>32548</v>
      </c>
      <c r="H10" s="641">
        <v>32145</v>
      </c>
      <c r="I10" s="641">
        <v>33434</v>
      </c>
      <c r="J10" s="641">
        <v>35812</v>
      </c>
      <c r="K10" s="641">
        <v>43120</v>
      </c>
      <c r="L10" s="641">
        <v>16153</v>
      </c>
      <c r="M10" s="642">
        <f>SUM(C10:L10)</f>
        <v>407709</v>
      </c>
    </row>
    <row r="11" spans="1:13" s="643" customFormat="1" ht="15" customHeight="1">
      <c r="A11" s="639" t="s">
        <v>622</v>
      </c>
      <c r="B11" s="640"/>
      <c r="C11" s="641">
        <v>108</v>
      </c>
      <c r="D11" s="641">
        <v>136</v>
      </c>
      <c r="E11" s="641">
        <v>176</v>
      </c>
      <c r="F11" s="641">
        <v>135</v>
      </c>
      <c r="G11" s="641">
        <v>36</v>
      </c>
      <c r="H11" s="641">
        <v>81</v>
      </c>
      <c r="I11" s="641">
        <v>103</v>
      </c>
      <c r="J11" s="641">
        <v>133</v>
      </c>
      <c r="K11" s="641">
        <v>98</v>
      </c>
      <c r="L11" s="641">
        <v>44</v>
      </c>
      <c r="M11" s="642">
        <f aca="true" t="shared" si="0" ref="M11:M21">SUM(C11:L11)</f>
        <v>1050</v>
      </c>
    </row>
    <row r="12" spans="1:13" s="643" customFormat="1" ht="15" customHeight="1">
      <c r="A12" s="639" t="s">
        <v>623</v>
      </c>
      <c r="B12" s="640"/>
      <c r="C12" s="641">
        <v>0</v>
      </c>
      <c r="D12" s="641">
        <v>0</v>
      </c>
      <c r="E12" s="641">
        <v>0</v>
      </c>
      <c r="F12" s="641">
        <v>0</v>
      </c>
      <c r="G12" s="641">
        <v>0</v>
      </c>
      <c r="H12" s="641">
        <v>0</v>
      </c>
      <c r="I12" s="641">
        <v>0</v>
      </c>
      <c r="J12" s="641">
        <v>0</v>
      </c>
      <c r="K12" s="641">
        <v>0</v>
      </c>
      <c r="L12" s="641">
        <v>0</v>
      </c>
      <c r="M12" s="642">
        <f t="shared" si="0"/>
        <v>0</v>
      </c>
    </row>
    <row r="13" spans="1:13" s="643" customFormat="1" ht="15" customHeight="1">
      <c r="A13" s="639" t="s">
        <v>624</v>
      </c>
      <c r="B13" s="640"/>
      <c r="C13" s="641">
        <v>21</v>
      </c>
      <c r="D13" s="641">
        <v>32</v>
      </c>
      <c r="E13" s="641">
        <v>17</v>
      </c>
      <c r="F13" s="641">
        <v>19</v>
      </c>
      <c r="G13" s="641">
        <v>4</v>
      </c>
      <c r="H13" s="641">
        <v>8</v>
      </c>
      <c r="I13" s="641">
        <v>6</v>
      </c>
      <c r="J13" s="641">
        <v>3</v>
      </c>
      <c r="K13" s="641">
        <v>4</v>
      </c>
      <c r="L13" s="641">
        <v>3</v>
      </c>
      <c r="M13" s="642">
        <f t="shared" si="0"/>
        <v>117</v>
      </c>
    </row>
    <row r="14" spans="1:13" s="643" customFormat="1" ht="15" customHeight="1">
      <c r="A14" s="639" t="s">
        <v>625</v>
      </c>
      <c r="B14" s="640"/>
      <c r="C14" s="641">
        <v>0</v>
      </c>
      <c r="D14" s="641">
        <v>0</v>
      </c>
      <c r="E14" s="641">
        <v>0</v>
      </c>
      <c r="F14" s="641">
        <v>0</v>
      </c>
      <c r="G14" s="641">
        <v>14</v>
      </c>
      <c r="H14" s="641">
        <v>10</v>
      </c>
      <c r="I14" s="641">
        <v>10</v>
      </c>
      <c r="J14" s="641">
        <v>18</v>
      </c>
      <c r="K14" s="641">
        <v>15</v>
      </c>
      <c r="L14" s="641">
        <v>0</v>
      </c>
      <c r="M14" s="642">
        <f t="shared" si="0"/>
        <v>67</v>
      </c>
    </row>
    <row r="15" spans="1:13" s="643" customFormat="1" ht="15" customHeight="1">
      <c r="A15" s="639" t="s">
        <v>626</v>
      </c>
      <c r="B15" s="640"/>
      <c r="C15" s="641">
        <v>0</v>
      </c>
      <c r="D15" s="641">
        <v>0</v>
      </c>
      <c r="E15" s="641">
        <v>0</v>
      </c>
      <c r="F15" s="641">
        <v>0</v>
      </c>
      <c r="G15" s="641">
        <v>0</v>
      </c>
      <c r="H15" s="641">
        <v>0</v>
      </c>
      <c r="I15" s="641">
        <v>0</v>
      </c>
      <c r="J15" s="641">
        <v>0</v>
      </c>
      <c r="K15" s="641">
        <v>0</v>
      </c>
      <c r="L15" s="641">
        <v>0</v>
      </c>
      <c r="M15" s="642">
        <f t="shared" si="0"/>
        <v>0</v>
      </c>
    </row>
    <row r="16" spans="1:13" s="643" customFormat="1" ht="15" customHeight="1">
      <c r="A16" s="639" t="s">
        <v>627</v>
      </c>
      <c r="B16" s="640"/>
      <c r="C16" s="641">
        <v>63</v>
      </c>
      <c r="D16" s="641">
        <v>72</v>
      </c>
      <c r="E16" s="641">
        <v>62</v>
      </c>
      <c r="F16" s="641">
        <v>86</v>
      </c>
      <c r="G16" s="641">
        <v>106</v>
      </c>
      <c r="H16" s="641">
        <v>162</v>
      </c>
      <c r="I16" s="641">
        <v>188</v>
      </c>
      <c r="J16" s="641">
        <v>185</v>
      </c>
      <c r="K16" s="641">
        <v>178</v>
      </c>
      <c r="L16" s="641">
        <v>46</v>
      </c>
      <c r="M16" s="642">
        <f t="shared" si="0"/>
        <v>1148</v>
      </c>
    </row>
    <row r="17" spans="1:13" s="643" customFormat="1" ht="15" customHeight="1">
      <c r="A17" s="639" t="s">
        <v>628</v>
      </c>
      <c r="B17" s="640"/>
      <c r="C17" s="641">
        <v>32</v>
      </c>
      <c r="D17" s="641">
        <v>131</v>
      </c>
      <c r="E17" s="641">
        <v>110</v>
      </c>
      <c r="F17" s="641">
        <v>60</v>
      </c>
      <c r="G17" s="641">
        <v>9</v>
      </c>
      <c r="H17" s="641">
        <v>19</v>
      </c>
      <c r="I17" s="641">
        <v>6</v>
      </c>
      <c r="J17" s="641">
        <v>10</v>
      </c>
      <c r="K17" s="641">
        <v>32</v>
      </c>
      <c r="L17" s="641">
        <v>3</v>
      </c>
      <c r="M17" s="642">
        <f t="shared" si="0"/>
        <v>412</v>
      </c>
    </row>
    <row r="18" spans="1:13" s="643" customFormat="1" ht="15" customHeight="1">
      <c r="A18" s="639" t="s">
        <v>629</v>
      </c>
      <c r="B18" s="640"/>
      <c r="C18" s="641">
        <v>0</v>
      </c>
      <c r="D18" s="641">
        <v>0</v>
      </c>
      <c r="E18" s="641">
        <v>0</v>
      </c>
      <c r="F18" s="641">
        <v>0</v>
      </c>
      <c r="G18" s="641">
        <v>0</v>
      </c>
      <c r="H18" s="641">
        <v>0</v>
      </c>
      <c r="I18" s="641">
        <v>0</v>
      </c>
      <c r="J18" s="641">
        <v>0</v>
      </c>
      <c r="K18" s="641">
        <v>0</v>
      </c>
      <c r="L18" s="641">
        <v>0</v>
      </c>
      <c r="M18" s="642">
        <f t="shared" si="0"/>
        <v>0</v>
      </c>
    </row>
    <row r="19" spans="1:13" s="643" customFormat="1" ht="15" customHeight="1">
      <c r="A19" s="644" t="s">
        <v>630</v>
      </c>
      <c r="B19" s="640"/>
      <c r="C19" s="645"/>
      <c r="D19" s="645"/>
      <c r="E19" s="645"/>
      <c r="F19" s="645"/>
      <c r="G19" s="645"/>
      <c r="H19" s="645"/>
      <c r="I19" s="645"/>
      <c r="J19" s="645"/>
      <c r="K19" s="645"/>
      <c r="L19" s="645"/>
      <c r="M19" s="642"/>
    </row>
    <row r="20" spans="1:13" ht="12" customHeight="1">
      <c r="A20" s="646" t="s">
        <v>618</v>
      </c>
      <c r="B20" s="647"/>
      <c r="C20" s="641">
        <v>2525</v>
      </c>
      <c r="D20" s="641">
        <v>2751</v>
      </c>
      <c r="E20" s="641">
        <v>1100</v>
      </c>
      <c r="F20" s="641">
        <v>1210</v>
      </c>
      <c r="G20" s="641">
        <v>1481</v>
      </c>
      <c r="H20" s="641">
        <v>1479</v>
      </c>
      <c r="I20" s="641">
        <v>1684</v>
      </c>
      <c r="J20" s="641">
        <v>1885</v>
      </c>
      <c r="K20" s="641">
        <v>2305</v>
      </c>
      <c r="L20" s="641">
        <v>0</v>
      </c>
      <c r="M20" s="642">
        <f t="shared" si="0"/>
        <v>16420</v>
      </c>
    </row>
    <row r="21" spans="1:13" s="643" customFormat="1" ht="15" customHeight="1">
      <c r="A21" s="639" t="s">
        <v>395</v>
      </c>
      <c r="B21" s="640"/>
      <c r="C21" s="641">
        <v>47</v>
      </c>
      <c r="D21" s="641">
        <v>51</v>
      </c>
      <c r="E21" s="641">
        <v>57</v>
      </c>
      <c r="F21" s="641">
        <v>41</v>
      </c>
      <c r="G21" s="641">
        <v>1</v>
      </c>
      <c r="H21" s="641">
        <v>13</v>
      </c>
      <c r="I21" s="641">
        <v>3</v>
      </c>
      <c r="J21" s="641">
        <v>6</v>
      </c>
      <c r="K21" s="641">
        <v>6</v>
      </c>
      <c r="L21" s="641">
        <v>0</v>
      </c>
      <c r="M21" s="642">
        <f t="shared" si="0"/>
        <v>225</v>
      </c>
    </row>
    <row r="22" spans="1:13" s="643" customFormat="1" ht="15" customHeight="1">
      <c r="A22" s="644" t="s">
        <v>631</v>
      </c>
      <c r="B22" s="648"/>
      <c r="C22" s="649"/>
      <c r="D22" s="649"/>
      <c r="E22" s="649"/>
      <c r="F22" s="649"/>
      <c r="G22" s="649"/>
      <c r="H22" s="649"/>
      <c r="I22" s="649"/>
      <c r="J22" s="649"/>
      <c r="K22" s="649"/>
      <c r="L22" s="649"/>
      <c r="M22" s="650"/>
    </row>
    <row r="23" spans="1:13" ht="12" customHeight="1">
      <c r="A23" s="646" t="s">
        <v>632</v>
      </c>
      <c r="B23" s="651" t="s">
        <v>45</v>
      </c>
      <c r="C23" s="641">
        <v>12</v>
      </c>
      <c r="D23" s="641">
        <v>4</v>
      </c>
      <c r="E23" s="641">
        <v>65</v>
      </c>
      <c r="F23" s="641">
        <v>87</v>
      </c>
      <c r="G23" s="641">
        <v>26</v>
      </c>
      <c r="H23" s="641">
        <v>36</v>
      </c>
      <c r="I23" s="641">
        <v>143</v>
      </c>
      <c r="J23" s="641">
        <v>62</v>
      </c>
      <c r="K23" s="641">
        <v>134</v>
      </c>
      <c r="L23" s="641">
        <v>82</v>
      </c>
      <c r="M23" s="642">
        <f>SUM(C23:L23)</f>
        <v>651</v>
      </c>
    </row>
    <row r="24" spans="1:23" s="95" customFormat="1" ht="6" customHeight="1">
      <c r="A24" s="117" t="s">
        <v>46</v>
      </c>
      <c r="B24" s="98"/>
      <c r="C24" s="119"/>
      <c r="D24" s="119"/>
      <c r="E24" s="119"/>
      <c r="F24" s="119"/>
      <c r="G24" s="119"/>
      <c r="H24" s="119"/>
      <c r="I24" s="119"/>
      <c r="J24" s="119"/>
      <c r="K24" s="119"/>
      <c r="L24" s="119"/>
      <c r="M24" s="98"/>
      <c r="N24" s="120"/>
      <c r="O24" s="120"/>
      <c r="P24" s="120"/>
      <c r="Q24" s="120"/>
      <c r="R24" s="120"/>
      <c r="S24" s="120"/>
      <c r="T24" s="120"/>
      <c r="U24" s="120"/>
      <c r="V24" s="120"/>
      <c r="W24" s="120"/>
    </row>
    <row r="25" spans="1:13" ht="12.75" customHeight="1">
      <c r="A25" s="1374" t="s">
        <v>633</v>
      </c>
      <c r="B25" s="1374"/>
      <c r="C25" s="1374"/>
      <c r="D25" s="1374"/>
      <c r="E25" s="1374"/>
      <c r="F25" s="1374"/>
      <c r="G25" s="1374"/>
      <c r="H25" s="1374"/>
      <c r="I25" s="1374"/>
      <c r="J25" s="1374"/>
      <c r="K25" s="1374"/>
      <c r="L25" s="1374"/>
      <c r="M25" s="1374"/>
    </row>
    <row r="26" spans="1:13" ht="9.75">
      <c r="A26" s="1375"/>
      <c r="B26" s="1375"/>
      <c r="C26" s="1375"/>
      <c r="D26" s="1375"/>
      <c r="E26" s="1375"/>
      <c r="F26" s="1375"/>
      <c r="G26" s="1375"/>
      <c r="H26" s="1375"/>
      <c r="I26" s="1375"/>
      <c r="J26" s="1375"/>
      <c r="K26" s="1375"/>
      <c r="L26" s="1375"/>
      <c r="M26" s="1375"/>
    </row>
    <row r="27" spans="1:13" ht="9.75">
      <c r="A27" s="1375"/>
      <c r="B27" s="1375"/>
      <c r="C27" s="1375"/>
      <c r="D27" s="1375"/>
      <c r="E27" s="1375"/>
      <c r="F27" s="1375"/>
      <c r="G27" s="1375"/>
      <c r="H27" s="1375"/>
      <c r="I27" s="1375"/>
      <c r="J27" s="1375"/>
      <c r="K27" s="1375"/>
      <c r="L27" s="1375"/>
      <c r="M27" s="1375"/>
    </row>
    <row r="28" ht="9.75">
      <c r="L28" s="652"/>
    </row>
    <row r="30" ht="3" customHeight="1"/>
    <row r="31" ht="6" customHeight="1"/>
    <row r="32" ht="6" customHeight="1"/>
    <row r="33" ht="7.5" customHeight="1"/>
    <row r="34" ht="8.25" customHeight="1"/>
    <row r="35" ht="6.75" customHeight="1"/>
    <row r="36" ht="7.5" customHeight="1"/>
    <row r="37" ht="12" customHeight="1"/>
    <row r="38" ht="12" customHeight="1"/>
    <row r="39" ht="12" customHeight="1"/>
    <row r="40" ht="3" customHeight="1"/>
    <row r="41" ht="12" customHeight="1"/>
    <row r="42" ht="3" customHeight="1"/>
    <row r="43" ht="12" customHeight="1"/>
    <row r="44" ht="6" customHeight="1"/>
  </sheetData>
  <sheetProtection/>
  <mergeCells count="8">
    <mergeCell ref="A25:M27"/>
    <mergeCell ref="A2:M2"/>
    <mergeCell ref="A3:M3"/>
    <mergeCell ref="A4:M4"/>
    <mergeCell ref="A6:A8"/>
    <mergeCell ref="B6:B8"/>
    <mergeCell ref="C6:L7"/>
    <mergeCell ref="M6:M8"/>
  </mergeCells>
  <printOptions/>
  <pageMargins left="0.787401575" right="0.787401575" top="0.984251969" bottom="0.984251969" header="0.4921259845" footer="0.4921259845"/>
  <pageSetup horizontalDpi="1200" verticalDpi="1200" orientation="portrait" paperSize="9" r:id="rId1"/>
</worksheet>
</file>

<file path=xl/worksheets/sheet28.xml><?xml version="1.0" encoding="utf-8"?>
<worksheet xmlns="http://schemas.openxmlformats.org/spreadsheetml/2006/main" xmlns:r="http://schemas.openxmlformats.org/officeDocument/2006/relationships">
  <dimension ref="A1:N90"/>
  <sheetViews>
    <sheetView zoomScaleSheetLayoutView="100" workbookViewId="0" topLeftCell="A1">
      <selection activeCell="O42" sqref="O42"/>
    </sheetView>
  </sheetViews>
  <sheetFormatPr defaultColWidth="10.28125" defaultRowHeight="15"/>
  <cols>
    <col min="1" max="2" width="1.57421875" style="654" customWidth="1"/>
    <col min="3" max="3" width="1.8515625" style="655" customWidth="1"/>
    <col min="4" max="4" width="21.57421875" style="654" customWidth="1"/>
    <col min="5" max="5" width="0.85546875" style="654" customWidth="1"/>
    <col min="6" max="6" width="10.28125" style="654" customWidth="1"/>
    <col min="7" max="14" width="7.7109375" style="654" customWidth="1"/>
    <col min="15" max="16384" width="10.28125" style="654" customWidth="1"/>
  </cols>
  <sheetData>
    <row r="1" ht="11.25">
      <c r="A1" s="653"/>
    </row>
    <row r="2" spans="1:14" ht="12.75" customHeight="1">
      <c r="A2" s="1077" t="s">
        <v>634</v>
      </c>
      <c r="B2" s="1077"/>
      <c r="C2" s="1077"/>
      <c r="D2" s="1077"/>
      <c r="E2" s="1077"/>
      <c r="F2" s="1077"/>
      <c r="G2" s="1077"/>
      <c r="H2" s="1077"/>
      <c r="I2" s="1077"/>
      <c r="J2" s="1077"/>
      <c r="K2" s="1077"/>
      <c r="L2" s="1077"/>
      <c r="M2" s="1077"/>
      <c r="N2" s="1077"/>
    </row>
    <row r="3" spans="1:14" ht="12.75" customHeight="1">
      <c r="A3" s="1211" t="s">
        <v>635</v>
      </c>
      <c r="B3" s="1211"/>
      <c r="C3" s="1211"/>
      <c r="D3" s="1211"/>
      <c r="E3" s="1211"/>
      <c r="F3" s="1211"/>
      <c r="G3" s="1211"/>
      <c r="H3" s="1211"/>
      <c r="I3" s="1211"/>
      <c r="J3" s="1211"/>
      <c r="K3" s="1211"/>
      <c r="L3" s="1211"/>
      <c r="M3" s="1211"/>
      <c r="N3" s="1211"/>
    </row>
    <row r="4" ht="3.75" customHeight="1"/>
    <row r="5" spans="1:14" ht="13.5" customHeight="1">
      <c r="A5" s="1408" t="s">
        <v>636</v>
      </c>
      <c r="B5" s="1408"/>
      <c r="C5" s="1408"/>
      <c r="D5" s="1408"/>
      <c r="E5" s="1411"/>
      <c r="F5" s="1404" t="s">
        <v>637</v>
      </c>
      <c r="G5" s="656" t="s">
        <v>142</v>
      </c>
      <c r="H5" s="657"/>
      <c r="I5" s="657"/>
      <c r="J5" s="657"/>
      <c r="K5" s="657"/>
      <c r="L5" s="657"/>
      <c r="M5" s="657"/>
      <c r="N5" s="657"/>
    </row>
    <row r="6" spans="1:14" ht="13.5" customHeight="1">
      <c r="A6" s="1409"/>
      <c r="B6" s="1409"/>
      <c r="C6" s="1409"/>
      <c r="D6" s="1409"/>
      <c r="E6" s="1412"/>
      <c r="F6" s="1414"/>
      <c r="G6" s="656" t="s">
        <v>638</v>
      </c>
      <c r="H6" s="657"/>
      <c r="I6" s="657"/>
      <c r="J6" s="657"/>
      <c r="K6" s="656" t="s">
        <v>639</v>
      </c>
      <c r="L6" s="657"/>
      <c r="M6" s="657"/>
      <c r="N6" s="657"/>
    </row>
    <row r="7" spans="1:14" ht="13.5" customHeight="1">
      <c r="A7" s="1409"/>
      <c r="B7" s="1409"/>
      <c r="C7" s="1409"/>
      <c r="D7" s="1409"/>
      <c r="E7" s="1412"/>
      <c r="F7" s="1414"/>
      <c r="G7" s="1415" t="s">
        <v>640</v>
      </c>
      <c r="H7" s="658" t="s">
        <v>49</v>
      </c>
      <c r="I7" s="659"/>
      <c r="J7" s="659"/>
      <c r="K7" s="1415" t="s">
        <v>640</v>
      </c>
      <c r="L7" s="658" t="s">
        <v>49</v>
      </c>
      <c r="M7" s="659"/>
      <c r="N7" s="659"/>
    </row>
    <row r="8" spans="1:14" ht="12.75" customHeight="1">
      <c r="A8" s="1409"/>
      <c r="B8" s="1409"/>
      <c r="C8" s="1409"/>
      <c r="D8" s="1409"/>
      <c r="E8" s="1412"/>
      <c r="F8" s="1414"/>
      <c r="G8" s="1416"/>
      <c r="H8" s="1404" t="s">
        <v>641</v>
      </c>
      <c r="I8" s="1404" t="s">
        <v>642</v>
      </c>
      <c r="J8" s="1404" t="s">
        <v>58</v>
      </c>
      <c r="K8" s="1416"/>
      <c r="L8" s="1404" t="s">
        <v>641</v>
      </c>
      <c r="M8" s="1404" t="s">
        <v>642</v>
      </c>
      <c r="N8" s="1406" t="s">
        <v>58</v>
      </c>
    </row>
    <row r="9" spans="1:14" ht="12.75" customHeight="1">
      <c r="A9" s="1410"/>
      <c r="B9" s="1410"/>
      <c r="C9" s="1410"/>
      <c r="D9" s="1410"/>
      <c r="E9" s="1413"/>
      <c r="F9" s="1405"/>
      <c r="G9" s="1417"/>
      <c r="H9" s="1405"/>
      <c r="I9" s="1405"/>
      <c r="J9" s="1405"/>
      <c r="K9" s="1417"/>
      <c r="L9" s="1405"/>
      <c r="M9" s="1405"/>
      <c r="N9" s="1407"/>
    </row>
    <row r="10" spans="3:14" ht="3" customHeight="1">
      <c r="C10" s="660"/>
      <c r="D10" s="661"/>
      <c r="E10" s="661"/>
      <c r="F10" s="662"/>
      <c r="G10" s="662"/>
      <c r="H10" s="662"/>
      <c r="I10" s="662"/>
      <c r="J10" s="662"/>
      <c r="K10" s="662"/>
      <c r="L10" s="662"/>
      <c r="M10" s="662"/>
      <c r="N10" s="662"/>
    </row>
    <row r="11" spans="1:14" s="664" customFormat="1" ht="11.25" customHeight="1">
      <c r="A11" s="1399" t="s">
        <v>643</v>
      </c>
      <c r="B11" s="1399"/>
      <c r="C11" s="1399"/>
      <c r="D11" s="1399"/>
      <c r="F11" s="665">
        <f aca="true" t="shared" si="0" ref="F11:N11">SUM(F13,F42)</f>
        <v>56110</v>
      </c>
      <c r="G11" s="665">
        <f t="shared" si="0"/>
        <v>52867</v>
      </c>
      <c r="H11" s="665">
        <f t="shared" si="0"/>
        <v>29110</v>
      </c>
      <c r="I11" s="665">
        <f t="shared" si="0"/>
        <v>23757</v>
      </c>
      <c r="J11" s="665">
        <f t="shared" si="0"/>
        <v>25786</v>
      </c>
      <c r="K11" s="665">
        <f t="shared" si="0"/>
        <v>3243</v>
      </c>
      <c r="L11" s="665">
        <f t="shared" si="0"/>
        <v>1573</v>
      </c>
      <c r="M11" s="665">
        <f t="shared" si="0"/>
        <v>1670</v>
      </c>
      <c r="N11" s="665">
        <f t="shared" si="0"/>
        <v>1658</v>
      </c>
    </row>
    <row r="12" spans="1:14" s="664" customFormat="1" ht="3" customHeight="1">
      <c r="A12" s="666"/>
      <c r="B12" s="666"/>
      <c r="C12" s="655"/>
      <c r="F12" s="667"/>
      <c r="G12" s="667"/>
      <c r="H12" s="667"/>
      <c r="I12" s="667"/>
      <c r="J12" s="667"/>
      <c r="K12" s="667"/>
      <c r="L12" s="667"/>
      <c r="M12" s="667"/>
      <c r="N12" s="667"/>
    </row>
    <row r="13" spans="1:14" s="664" customFormat="1" ht="11.25" customHeight="1">
      <c r="A13" s="666"/>
      <c r="B13" s="1402" t="s">
        <v>644</v>
      </c>
      <c r="C13" s="1403"/>
      <c r="D13" s="1403"/>
      <c r="F13" s="665">
        <f aca="true" t="shared" si="1" ref="F13:N13">SUM(F14:F40)</f>
        <v>38797</v>
      </c>
      <c r="G13" s="665">
        <f t="shared" si="1"/>
        <v>35756</v>
      </c>
      <c r="H13" s="665">
        <f t="shared" si="1"/>
        <v>20977</v>
      </c>
      <c r="I13" s="665">
        <f t="shared" si="1"/>
        <v>14779</v>
      </c>
      <c r="J13" s="665">
        <f t="shared" si="1"/>
        <v>17587</v>
      </c>
      <c r="K13" s="665">
        <f t="shared" si="1"/>
        <v>3041</v>
      </c>
      <c r="L13" s="665">
        <f t="shared" si="1"/>
        <v>1460</v>
      </c>
      <c r="M13" s="665">
        <f t="shared" si="1"/>
        <v>1581</v>
      </c>
      <c r="N13" s="665">
        <f t="shared" si="1"/>
        <v>1555</v>
      </c>
    </row>
    <row r="14" spans="3:14" s="664" customFormat="1" ht="9.75" customHeight="1">
      <c r="C14" s="1396" t="s">
        <v>645</v>
      </c>
      <c r="D14" s="1397"/>
      <c r="F14" s="667">
        <f>SUM(G14,K14)</f>
        <v>59</v>
      </c>
      <c r="G14" s="667">
        <f>SUM(H14:I14)</f>
        <v>42</v>
      </c>
      <c r="H14" s="668">
        <v>31</v>
      </c>
      <c r="I14" s="668">
        <v>11</v>
      </c>
      <c r="J14" s="668">
        <v>15</v>
      </c>
      <c r="K14" s="667">
        <f>SUM(L14:M14)</f>
        <v>17</v>
      </c>
      <c r="L14" s="668">
        <v>9</v>
      </c>
      <c r="M14" s="668">
        <v>8</v>
      </c>
      <c r="N14" s="668">
        <v>8</v>
      </c>
    </row>
    <row r="15" spans="3:14" s="664" customFormat="1" ht="9.75" customHeight="1">
      <c r="C15" s="1396" t="s">
        <v>646</v>
      </c>
      <c r="D15" s="1397"/>
      <c r="F15" s="667">
        <f>SUM(G15,K15)</f>
        <v>3219</v>
      </c>
      <c r="G15" s="667">
        <f>SUM(H15:I15)</f>
        <v>3193</v>
      </c>
      <c r="H15" s="668">
        <v>1817</v>
      </c>
      <c r="I15" s="668">
        <v>1376</v>
      </c>
      <c r="J15" s="668">
        <v>1569</v>
      </c>
      <c r="K15" s="667">
        <f>SUM(L15:M15)</f>
        <v>26</v>
      </c>
      <c r="L15" s="668">
        <v>20</v>
      </c>
      <c r="M15" s="668">
        <v>6</v>
      </c>
      <c r="N15" s="668">
        <v>12</v>
      </c>
    </row>
    <row r="16" spans="3:14" s="664" customFormat="1" ht="9.75" customHeight="1">
      <c r="C16" s="1396" t="s">
        <v>647</v>
      </c>
      <c r="D16" s="1397"/>
      <c r="F16" s="667">
        <f aca="true" t="shared" si="2" ref="F16:F36">SUM(G16,K16)</f>
        <v>76</v>
      </c>
      <c r="G16" s="667">
        <f aca="true" t="shared" si="3" ref="G16:G36">SUM(H16:I16)</f>
        <v>43</v>
      </c>
      <c r="H16" s="668">
        <v>33</v>
      </c>
      <c r="I16" s="668">
        <v>10</v>
      </c>
      <c r="J16" s="668">
        <v>16</v>
      </c>
      <c r="K16" s="667">
        <f aca="true" t="shared" si="4" ref="K16:K36">SUM(L16:M16)</f>
        <v>33</v>
      </c>
      <c r="L16" s="668">
        <v>16</v>
      </c>
      <c r="M16" s="668">
        <v>17</v>
      </c>
      <c r="N16" s="668">
        <v>14</v>
      </c>
    </row>
    <row r="17" spans="3:14" s="664" customFormat="1" ht="9.75" customHeight="1">
      <c r="C17" s="1396" t="s">
        <v>648</v>
      </c>
      <c r="D17" s="1397"/>
      <c r="F17" s="667">
        <f>SUM(G17,K17)</f>
        <v>58</v>
      </c>
      <c r="G17" s="667">
        <f>SUM(H17:I17)</f>
        <v>56</v>
      </c>
      <c r="H17" s="668">
        <v>34</v>
      </c>
      <c r="I17" s="668">
        <v>22</v>
      </c>
      <c r="J17" s="668">
        <v>22</v>
      </c>
      <c r="K17" s="667">
        <f>SUM(L17:M17)</f>
        <v>2</v>
      </c>
      <c r="L17" s="668">
        <v>1</v>
      </c>
      <c r="M17" s="668">
        <v>1</v>
      </c>
      <c r="N17" s="668">
        <v>1</v>
      </c>
    </row>
    <row r="18" spans="3:14" s="664" customFormat="1" ht="9.75" customHeight="1">
      <c r="C18" s="1396" t="s">
        <v>649</v>
      </c>
      <c r="D18" s="1397"/>
      <c r="F18" s="667">
        <f t="shared" si="2"/>
        <v>88</v>
      </c>
      <c r="G18" s="667">
        <f t="shared" si="3"/>
        <v>63</v>
      </c>
      <c r="H18" s="668">
        <v>58</v>
      </c>
      <c r="I18" s="668">
        <v>5</v>
      </c>
      <c r="J18" s="668">
        <v>27</v>
      </c>
      <c r="K18" s="667">
        <f t="shared" si="4"/>
        <v>25</v>
      </c>
      <c r="L18" s="668">
        <v>11</v>
      </c>
      <c r="M18" s="668">
        <v>14</v>
      </c>
      <c r="N18" s="668">
        <v>15</v>
      </c>
    </row>
    <row r="19" spans="3:14" s="664" customFormat="1" ht="9.75" customHeight="1">
      <c r="C19" s="1396" t="s">
        <v>650</v>
      </c>
      <c r="D19" s="1397"/>
      <c r="F19" s="667">
        <f t="shared" si="2"/>
        <v>867</v>
      </c>
      <c r="G19" s="667">
        <f t="shared" si="3"/>
        <v>472</v>
      </c>
      <c r="H19" s="668">
        <v>383</v>
      </c>
      <c r="I19" s="668">
        <v>89</v>
      </c>
      <c r="J19" s="668">
        <v>223</v>
      </c>
      <c r="K19" s="667">
        <f t="shared" si="4"/>
        <v>395</v>
      </c>
      <c r="L19" s="668">
        <v>278</v>
      </c>
      <c r="M19" s="668">
        <v>117</v>
      </c>
      <c r="N19" s="668">
        <v>207</v>
      </c>
    </row>
    <row r="20" spans="3:14" s="664" customFormat="1" ht="9.75" customHeight="1">
      <c r="C20" s="1396" t="s">
        <v>651</v>
      </c>
      <c r="D20" s="1397"/>
      <c r="F20" s="667">
        <f t="shared" si="2"/>
        <v>4755</v>
      </c>
      <c r="G20" s="667">
        <f t="shared" si="3"/>
        <v>3343</v>
      </c>
      <c r="H20" s="668">
        <v>1670</v>
      </c>
      <c r="I20" s="668">
        <v>1673</v>
      </c>
      <c r="J20" s="668">
        <v>1586</v>
      </c>
      <c r="K20" s="667">
        <f t="shared" si="4"/>
        <v>1412</v>
      </c>
      <c r="L20" s="668">
        <v>481</v>
      </c>
      <c r="M20" s="668">
        <v>931</v>
      </c>
      <c r="N20" s="668">
        <v>735</v>
      </c>
    </row>
    <row r="21" spans="3:14" s="664" customFormat="1" ht="9.75" customHeight="1">
      <c r="C21" s="1396" t="s">
        <v>652</v>
      </c>
      <c r="D21" s="1397"/>
      <c r="F21" s="667">
        <f t="shared" si="2"/>
        <v>102</v>
      </c>
      <c r="G21" s="667">
        <f t="shared" si="3"/>
        <v>83</v>
      </c>
      <c r="H21" s="668">
        <v>61</v>
      </c>
      <c r="I21" s="668">
        <v>22</v>
      </c>
      <c r="J21" s="668">
        <v>30</v>
      </c>
      <c r="K21" s="667">
        <f t="shared" si="4"/>
        <v>19</v>
      </c>
      <c r="L21" s="668">
        <v>8</v>
      </c>
      <c r="M21" s="668">
        <v>11</v>
      </c>
      <c r="N21" s="668">
        <v>15</v>
      </c>
    </row>
    <row r="22" spans="3:14" s="664" customFormat="1" ht="9.75" customHeight="1">
      <c r="C22" s="1396" t="s">
        <v>91</v>
      </c>
      <c r="D22" s="1397"/>
      <c r="F22" s="667">
        <f t="shared" si="2"/>
        <v>3995</v>
      </c>
      <c r="G22" s="667">
        <f t="shared" si="3"/>
        <v>3818</v>
      </c>
      <c r="H22" s="668">
        <v>1886</v>
      </c>
      <c r="I22" s="668">
        <v>1932</v>
      </c>
      <c r="J22" s="668">
        <v>1910</v>
      </c>
      <c r="K22" s="667">
        <f t="shared" si="4"/>
        <v>177</v>
      </c>
      <c r="L22" s="668">
        <v>123</v>
      </c>
      <c r="M22" s="668">
        <v>54</v>
      </c>
      <c r="N22" s="668">
        <v>80</v>
      </c>
    </row>
    <row r="23" spans="3:14" s="664" customFormat="1" ht="9.75" customHeight="1">
      <c r="C23" s="1396" t="s">
        <v>653</v>
      </c>
      <c r="D23" s="1397"/>
      <c r="F23" s="667">
        <f>SUM(G23,K23)</f>
        <v>3740</v>
      </c>
      <c r="G23" s="667">
        <f>SUM(H23:I23)</f>
        <v>3719</v>
      </c>
      <c r="H23" s="668">
        <v>2047</v>
      </c>
      <c r="I23" s="668">
        <v>1672</v>
      </c>
      <c r="J23" s="668">
        <v>1782</v>
      </c>
      <c r="K23" s="667">
        <f>SUM(L23:M23)</f>
        <v>21</v>
      </c>
      <c r="L23" s="668">
        <v>7</v>
      </c>
      <c r="M23" s="668">
        <v>14</v>
      </c>
      <c r="N23" s="668">
        <v>10</v>
      </c>
    </row>
    <row r="24" spans="3:14" s="664" customFormat="1" ht="9.75" customHeight="1">
      <c r="C24" s="1396" t="s">
        <v>654</v>
      </c>
      <c r="D24" s="1397"/>
      <c r="F24" s="667">
        <f>SUM(G24,K24)</f>
        <v>256</v>
      </c>
      <c r="G24" s="667">
        <f>SUM(H24:I24)</f>
        <v>254</v>
      </c>
      <c r="H24" s="668">
        <v>160</v>
      </c>
      <c r="I24" s="668">
        <v>94</v>
      </c>
      <c r="J24" s="668">
        <v>106</v>
      </c>
      <c r="K24" s="667">
        <f>SUM(L24:M24)</f>
        <v>2</v>
      </c>
      <c r="L24" s="668">
        <v>1</v>
      </c>
      <c r="M24" s="668">
        <v>1</v>
      </c>
      <c r="N24" s="668">
        <v>1</v>
      </c>
    </row>
    <row r="25" spans="3:14" s="664" customFormat="1" ht="9.75" customHeight="1">
      <c r="C25" s="1396" t="s">
        <v>655</v>
      </c>
      <c r="D25" s="1397"/>
      <c r="F25" s="667">
        <f>SUM(G25,K25)</f>
        <v>232</v>
      </c>
      <c r="G25" s="667">
        <f>SUM(H25:I25)</f>
        <v>226</v>
      </c>
      <c r="H25" s="668">
        <v>147</v>
      </c>
      <c r="I25" s="668">
        <v>79</v>
      </c>
      <c r="J25" s="668">
        <v>98</v>
      </c>
      <c r="K25" s="667">
        <f>SUM(L25:M25)</f>
        <v>6</v>
      </c>
      <c r="L25" s="668">
        <v>6</v>
      </c>
      <c r="M25" s="668">
        <v>0</v>
      </c>
      <c r="N25" s="668">
        <v>1</v>
      </c>
    </row>
    <row r="26" spans="3:14" s="664" customFormat="1" ht="9.75" customHeight="1">
      <c r="C26" s="1396" t="s">
        <v>656</v>
      </c>
      <c r="D26" s="1397"/>
      <c r="F26" s="667">
        <f t="shared" si="2"/>
        <v>6</v>
      </c>
      <c r="G26" s="667">
        <f t="shared" si="3"/>
        <v>5</v>
      </c>
      <c r="H26" s="668">
        <v>4</v>
      </c>
      <c r="I26" s="668">
        <v>1</v>
      </c>
      <c r="J26" s="668">
        <v>1</v>
      </c>
      <c r="K26" s="667">
        <f t="shared" si="4"/>
        <v>1</v>
      </c>
      <c r="L26" s="668">
        <v>1</v>
      </c>
      <c r="M26" s="668">
        <v>0</v>
      </c>
      <c r="N26" s="668">
        <v>0</v>
      </c>
    </row>
    <row r="27" spans="3:14" s="664" customFormat="1" ht="9.75" customHeight="1">
      <c r="C27" s="1396" t="s">
        <v>657</v>
      </c>
      <c r="D27" s="1397"/>
      <c r="F27" s="667">
        <f>SUM(G27,K27)</f>
        <v>7</v>
      </c>
      <c r="G27" s="667">
        <f>SUM(H27:I27)</f>
        <v>6</v>
      </c>
      <c r="H27" s="668">
        <v>3</v>
      </c>
      <c r="I27" s="668">
        <v>3</v>
      </c>
      <c r="J27" s="668">
        <v>1</v>
      </c>
      <c r="K27" s="667">
        <f>SUM(L27:M27)</f>
        <v>1</v>
      </c>
      <c r="L27" s="668">
        <v>1</v>
      </c>
      <c r="M27" s="668">
        <v>0</v>
      </c>
      <c r="N27" s="668">
        <v>0</v>
      </c>
    </row>
    <row r="28" spans="3:14" s="664" customFormat="1" ht="9.75" customHeight="1">
      <c r="C28" s="1396" t="s">
        <v>658</v>
      </c>
      <c r="D28" s="1397"/>
      <c r="F28" s="667">
        <f t="shared" si="2"/>
        <v>338</v>
      </c>
      <c r="G28" s="667">
        <f t="shared" si="3"/>
        <v>249</v>
      </c>
      <c r="H28" s="668">
        <v>179</v>
      </c>
      <c r="I28" s="668">
        <v>70</v>
      </c>
      <c r="J28" s="668">
        <v>115</v>
      </c>
      <c r="K28" s="667">
        <f t="shared" si="4"/>
        <v>89</v>
      </c>
      <c r="L28" s="668">
        <v>43</v>
      </c>
      <c r="M28" s="668">
        <v>46</v>
      </c>
      <c r="N28" s="668">
        <v>43</v>
      </c>
    </row>
    <row r="29" spans="3:14" s="664" customFormat="1" ht="9.75" customHeight="1">
      <c r="C29" s="1396" t="s">
        <v>659</v>
      </c>
      <c r="D29" s="1397"/>
      <c r="F29" s="667">
        <f t="shared" si="2"/>
        <v>1235</v>
      </c>
      <c r="G29" s="667">
        <f t="shared" si="3"/>
        <v>1088</v>
      </c>
      <c r="H29" s="668">
        <v>800</v>
      </c>
      <c r="I29" s="668">
        <v>288</v>
      </c>
      <c r="J29" s="668">
        <v>534</v>
      </c>
      <c r="K29" s="667">
        <f t="shared" si="4"/>
        <v>147</v>
      </c>
      <c r="L29" s="668">
        <v>76</v>
      </c>
      <c r="M29" s="668">
        <v>71</v>
      </c>
      <c r="N29" s="668">
        <v>81</v>
      </c>
    </row>
    <row r="30" spans="3:14" s="664" customFormat="1" ht="9.75" customHeight="1">
      <c r="C30" s="1396" t="s">
        <v>660</v>
      </c>
      <c r="D30" s="1397"/>
      <c r="F30" s="667">
        <f>SUM(G30,K30)</f>
        <v>4870</v>
      </c>
      <c r="G30" s="667">
        <f>SUM(H30:I30)</f>
        <v>4826</v>
      </c>
      <c r="H30" s="668">
        <v>2957</v>
      </c>
      <c r="I30" s="668">
        <v>1869</v>
      </c>
      <c r="J30" s="668">
        <v>2433</v>
      </c>
      <c r="K30" s="667">
        <f>SUM(L30:M30)</f>
        <v>44</v>
      </c>
      <c r="L30" s="668">
        <v>32</v>
      </c>
      <c r="M30" s="668">
        <v>12</v>
      </c>
      <c r="N30" s="668">
        <v>21</v>
      </c>
    </row>
    <row r="31" spans="3:14" s="664" customFormat="1" ht="9.75" customHeight="1">
      <c r="C31" s="1396" t="s">
        <v>93</v>
      </c>
      <c r="D31" s="1397"/>
      <c r="F31" s="667">
        <f t="shared" si="2"/>
        <v>565</v>
      </c>
      <c r="G31" s="667">
        <f t="shared" si="3"/>
        <v>550</v>
      </c>
      <c r="H31" s="668">
        <v>265</v>
      </c>
      <c r="I31" s="668">
        <v>285</v>
      </c>
      <c r="J31" s="668">
        <v>283</v>
      </c>
      <c r="K31" s="667">
        <f t="shared" si="4"/>
        <v>15</v>
      </c>
      <c r="L31" s="668">
        <v>8</v>
      </c>
      <c r="M31" s="668">
        <v>7</v>
      </c>
      <c r="N31" s="668">
        <v>11</v>
      </c>
    </row>
    <row r="32" spans="3:14" s="664" customFormat="1" ht="9.75" customHeight="1">
      <c r="C32" s="1396" t="s">
        <v>661</v>
      </c>
      <c r="D32" s="1397"/>
      <c r="F32" s="667">
        <f t="shared" si="2"/>
        <v>7400</v>
      </c>
      <c r="G32" s="667">
        <f t="shared" si="3"/>
        <v>7351</v>
      </c>
      <c r="H32" s="668">
        <v>4344</v>
      </c>
      <c r="I32" s="668">
        <v>3007</v>
      </c>
      <c r="J32" s="668">
        <v>3622</v>
      </c>
      <c r="K32" s="667">
        <f t="shared" si="4"/>
        <v>49</v>
      </c>
      <c r="L32" s="668">
        <v>29</v>
      </c>
      <c r="M32" s="668">
        <v>20</v>
      </c>
      <c r="N32" s="668">
        <v>24</v>
      </c>
    </row>
    <row r="33" spans="3:14" s="664" customFormat="1" ht="9.75" customHeight="1">
      <c r="C33" s="1396" t="s">
        <v>662</v>
      </c>
      <c r="D33" s="1397"/>
      <c r="F33" s="667">
        <f t="shared" si="2"/>
        <v>171</v>
      </c>
      <c r="G33" s="667">
        <f t="shared" si="3"/>
        <v>113</v>
      </c>
      <c r="H33" s="668">
        <v>82</v>
      </c>
      <c r="I33" s="668">
        <v>31</v>
      </c>
      <c r="J33" s="668">
        <v>49</v>
      </c>
      <c r="K33" s="667">
        <f t="shared" si="4"/>
        <v>58</v>
      </c>
      <c r="L33" s="668">
        <v>23</v>
      </c>
      <c r="M33" s="668">
        <v>35</v>
      </c>
      <c r="N33" s="668">
        <v>33</v>
      </c>
    </row>
    <row r="34" spans="3:14" s="664" customFormat="1" ht="9.75" customHeight="1">
      <c r="C34" s="1396" t="s">
        <v>663</v>
      </c>
      <c r="D34" s="1397"/>
      <c r="F34" s="667">
        <f>SUM(G34,K34)</f>
        <v>802</v>
      </c>
      <c r="G34" s="667">
        <f>SUM(H34:I34)</f>
        <v>791</v>
      </c>
      <c r="H34" s="668">
        <v>541</v>
      </c>
      <c r="I34" s="668">
        <v>250</v>
      </c>
      <c r="J34" s="668">
        <v>397</v>
      </c>
      <c r="K34" s="667">
        <f>SUM(L34:M34)</f>
        <v>11</v>
      </c>
      <c r="L34" s="668">
        <v>8</v>
      </c>
      <c r="M34" s="668">
        <v>3</v>
      </c>
      <c r="N34" s="668">
        <v>4</v>
      </c>
    </row>
    <row r="35" spans="3:14" s="664" customFormat="1" ht="9.75" customHeight="1">
      <c r="C35" s="1396" t="s">
        <v>664</v>
      </c>
      <c r="D35" s="1397"/>
      <c r="F35" s="667">
        <f>SUM(G35,K35)</f>
        <v>311</v>
      </c>
      <c r="G35" s="667">
        <f>SUM(H35:I35)</f>
        <v>301</v>
      </c>
      <c r="H35" s="668">
        <v>190</v>
      </c>
      <c r="I35" s="668">
        <v>111</v>
      </c>
      <c r="J35" s="668">
        <v>150</v>
      </c>
      <c r="K35" s="667">
        <f>SUM(L35:M35)</f>
        <v>10</v>
      </c>
      <c r="L35" s="668">
        <v>4</v>
      </c>
      <c r="M35" s="668">
        <v>6</v>
      </c>
      <c r="N35" s="668">
        <v>5</v>
      </c>
    </row>
    <row r="36" spans="3:14" s="664" customFormat="1" ht="9.75" customHeight="1">
      <c r="C36" s="1396" t="s">
        <v>94</v>
      </c>
      <c r="D36" s="1397"/>
      <c r="F36" s="667">
        <f t="shared" si="2"/>
        <v>917</v>
      </c>
      <c r="G36" s="667">
        <f t="shared" si="3"/>
        <v>786</v>
      </c>
      <c r="H36" s="668">
        <v>543</v>
      </c>
      <c r="I36" s="668">
        <v>243</v>
      </c>
      <c r="J36" s="668">
        <v>368</v>
      </c>
      <c r="K36" s="667">
        <f t="shared" si="4"/>
        <v>131</v>
      </c>
      <c r="L36" s="668">
        <v>79</v>
      </c>
      <c r="M36" s="668">
        <v>52</v>
      </c>
      <c r="N36" s="668">
        <v>65</v>
      </c>
    </row>
    <row r="37" spans="3:14" s="664" customFormat="1" ht="9.75" customHeight="1">
      <c r="C37" s="1396" t="s">
        <v>665</v>
      </c>
      <c r="D37" s="1397"/>
      <c r="F37" s="667">
        <f>SUM(G37,K37)</f>
        <v>882</v>
      </c>
      <c r="G37" s="667">
        <f>SUM(H37:I37)</f>
        <v>854</v>
      </c>
      <c r="H37" s="668">
        <v>560</v>
      </c>
      <c r="I37" s="668">
        <v>294</v>
      </c>
      <c r="J37" s="668">
        <v>435</v>
      </c>
      <c r="K37" s="667">
        <f>SUM(L37:M37)</f>
        <v>28</v>
      </c>
      <c r="L37" s="668">
        <v>21</v>
      </c>
      <c r="M37" s="668">
        <v>7</v>
      </c>
      <c r="N37" s="668">
        <v>11</v>
      </c>
    </row>
    <row r="38" spans="3:14" s="664" customFormat="1" ht="9.75" customHeight="1">
      <c r="C38" s="1396" t="s">
        <v>666</v>
      </c>
      <c r="D38" s="1397"/>
      <c r="F38" s="667">
        <f>SUM(G38,K38)</f>
        <v>3261</v>
      </c>
      <c r="G38" s="667">
        <f>SUM(H38:I38)</f>
        <v>3213</v>
      </c>
      <c r="H38" s="668">
        <v>1924</v>
      </c>
      <c r="I38" s="668">
        <v>1289</v>
      </c>
      <c r="J38" s="668">
        <v>1650</v>
      </c>
      <c r="K38" s="667">
        <f>SUM(L38:M38)</f>
        <v>48</v>
      </c>
      <c r="L38" s="668">
        <v>32</v>
      </c>
      <c r="M38" s="668">
        <v>16</v>
      </c>
      <c r="N38" s="668">
        <v>26</v>
      </c>
    </row>
    <row r="39" spans="3:14" s="664" customFormat="1" ht="9.75" customHeight="1">
      <c r="C39" s="1396" t="s">
        <v>667</v>
      </c>
      <c r="D39" s="1397"/>
      <c r="F39" s="667">
        <f>SUM(G39,K39)</f>
        <v>583</v>
      </c>
      <c r="G39" s="667">
        <f>SUM(H39:I39)</f>
        <v>310</v>
      </c>
      <c r="H39" s="668">
        <v>257</v>
      </c>
      <c r="I39" s="668">
        <v>53</v>
      </c>
      <c r="J39" s="668">
        <v>164</v>
      </c>
      <c r="K39" s="667">
        <f>SUM(L39:M39)</f>
        <v>273</v>
      </c>
      <c r="L39" s="668">
        <v>141</v>
      </c>
      <c r="M39" s="668">
        <v>132</v>
      </c>
      <c r="N39" s="668">
        <v>132</v>
      </c>
    </row>
    <row r="40" spans="3:14" s="664" customFormat="1" ht="9.75" customHeight="1">
      <c r="C40" s="1396" t="s">
        <v>668</v>
      </c>
      <c r="D40" s="1397"/>
      <c r="F40" s="667">
        <f>SUM(G40,K40)</f>
        <v>2</v>
      </c>
      <c r="G40" s="667">
        <f>SUM(H40:I40)</f>
        <v>1</v>
      </c>
      <c r="H40" s="668">
        <v>1</v>
      </c>
      <c r="I40" s="668">
        <v>0</v>
      </c>
      <c r="J40" s="668">
        <v>1</v>
      </c>
      <c r="K40" s="667">
        <f>SUM(L40:M40)</f>
        <v>1</v>
      </c>
      <c r="L40" s="668">
        <v>1</v>
      </c>
      <c r="M40" s="668">
        <v>0</v>
      </c>
      <c r="N40" s="668">
        <v>0</v>
      </c>
    </row>
    <row r="41" spans="3:14" s="664" customFormat="1" ht="3" customHeight="1">
      <c r="C41" s="669"/>
      <c r="D41" s="669"/>
      <c r="F41" s="667"/>
      <c r="G41" s="667"/>
      <c r="H41" s="667"/>
      <c r="I41" s="667"/>
      <c r="J41" s="667"/>
      <c r="K41" s="667"/>
      <c r="L41" s="667"/>
      <c r="M41" s="667"/>
      <c r="N41" s="667"/>
    </row>
    <row r="42" spans="1:14" s="664" customFormat="1" ht="11.25" customHeight="1">
      <c r="A42" s="666"/>
      <c r="B42" s="1402" t="s">
        <v>669</v>
      </c>
      <c r="C42" s="1403"/>
      <c r="D42" s="1403"/>
      <c r="F42" s="665">
        <f aca="true" t="shared" si="5" ref="F42:N42">SUM(F43:F61)</f>
        <v>17313</v>
      </c>
      <c r="G42" s="665">
        <f t="shared" si="5"/>
        <v>17111</v>
      </c>
      <c r="H42" s="665">
        <f t="shared" si="5"/>
        <v>8133</v>
      </c>
      <c r="I42" s="665">
        <f t="shared" si="5"/>
        <v>8978</v>
      </c>
      <c r="J42" s="665">
        <f t="shared" si="5"/>
        <v>8199</v>
      </c>
      <c r="K42" s="665">
        <f t="shared" si="5"/>
        <v>202</v>
      </c>
      <c r="L42" s="665">
        <f t="shared" si="5"/>
        <v>113</v>
      </c>
      <c r="M42" s="665">
        <f t="shared" si="5"/>
        <v>89</v>
      </c>
      <c r="N42" s="665">
        <f t="shared" si="5"/>
        <v>103</v>
      </c>
    </row>
    <row r="43" spans="3:14" s="664" customFormat="1" ht="9.75" customHeight="1">
      <c r="C43" s="1396" t="s">
        <v>670</v>
      </c>
      <c r="D43" s="1397"/>
      <c r="F43" s="667">
        <f>SUM(G43,K43)</f>
        <v>821</v>
      </c>
      <c r="G43" s="667">
        <f>SUM(H43:I43)</f>
        <v>818</v>
      </c>
      <c r="H43" s="668">
        <v>265</v>
      </c>
      <c r="I43" s="668">
        <v>553</v>
      </c>
      <c r="J43" s="668">
        <v>380</v>
      </c>
      <c r="K43" s="667">
        <f>SUM(L43:M43)</f>
        <v>3</v>
      </c>
      <c r="L43" s="668">
        <v>0</v>
      </c>
      <c r="M43" s="668">
        <v>3</v>
      </c>
      <c r="N43" s="668">
        <v>1</v>
      </c>
    </row>
    <row r="44" spans="3:14" s="664" customFormat="1" ht="9.75" customHeight="1">
      <c r="C44" s="1396" t="s">
        <v>671</v>
      </c>
      <c r="D44" s="1397"/>
      <c r="F44" s="667">
        <f aca="true" t="shared" si="6" ref="F44:F61">SUM(G44,K44)</f>
        <v>0</v>
      </c>
      <c r="G44" s="667">
        <f aca="true" t="shared" si="7" ref="G44:G61">SUM(H44:I44)</f>
        <v>0</v>
      </c>
      <c r="H44" s="668">
        <v>0</v>
      </c>
      <c r="I44" s="668">
        <v>0</v>
      </c>
      <c r="J44" s="668">
        <v>0</v>
      </c>
      <c r="K44" s="667">
        <f aca="true" t="shared" si="8" ref="K44:K61">SUM(L44:M44)</f>
        <v>0</v>
      </c>
      <c r="L44" s="668">
        <v>0</v>
      </c>
      <c r="M44" s="668">
        <v>0</v>
      </c>
      <c r="N44" s="668">
        <v>0</v>
      </c>
    </row>
    <row r="45" spans="3:14" s="664" customFormat="1" ht="9.75" customHeight="1">
      <c r="C45" s="1396" t="s">
        <v>672</v>
      </c>
      <c r="D45" s="1397"/>
      <c r="F45" s="667">
        <f t="shared" si="6"/>
        <v>1383</v>
      </c>
      <c r="G45" s="667">
        <f t="shared" si="7"/>
        <v>1379</v>
      </c>
      <c r="H45" s="668">
        <v>668</v>
      </c>
      <c r="I45" s="668">
        <v>711</v>
      </c>
      <c r="J45" s="668">
        <v>620</v>
      </c>
      <c r="K45" s="667">
        <f t="shared" si="8"/>
        <v>4</v>
      </c>
      <c r="L45" s="668">
        <v>2</v>
      </c>
      <c r="M45" s="668">
        <v>2</v>
      </c>
      <c r="N45" s="668">
        <v>1</v>
      </c>
    </row>
    <row r="46" spans="3:14" s="664" customFormat="1" ht="9.75" customHeight="1">
      <c r="C46" s="1396" t="s">
        <v>673</v>
      </c>
      <c r="D46" s="1397"/>
      <c r="F46" s="667">
        <f t="shared" si="6"/>
        <v>7</v>
      </c>
      <c r="G46" s="667">
        <f t="shared" si="7"/>
        <v>7</v>
      </c>
      <c r="H46" s="668">
        <v>7</v>
      </c>
      <c r="I46" s="668">
        <v>0</v>
      </c>
      <c r="J46" s="668">
        <v>7</v>
      </c>
      <c r="K46" s="667">
        <f t="shared" si="8"/>
        <v>0</v>
      </c>
      <c r="L46" s="668">
        <v>0</v>
      </c>
      <c r="M46" s="668">
        <v>0</v>
      </c>
      <c r="N46" s="668">
        <v>0</v>
      </c>
    </row>
    <row r="47" spans="3:14" s="664" customFormat="1" ht="9.75" customHeight="1">
      <c r="C47" s="1396" t="s">
        <v>674</v>
      </c>
      <c r="D47" s="1397"/>
      <c r="F47" s="667">
        <f>SUM(G47,K47)</f>
        <v>3804</v>
      </c>
      <c r="G47" s="667">
        <f>SUM(H47:I47)</f>
        <v>3800</v>
      </c>
      <c r="H47" s="668">
        <v>1810</v>
      </c>
      <c r="I47" s="668">
        <v>1990</v>
      </c>
      <c r="J47" s="668">
        <v>1833</v>
      </c>
      <c r="K47" s="667">
        <f>SUM(L47:M47)</f>
        <v>4</v>
      </c>
      <c r="L47" s="668">
        <v>2</v>
      </c>
      <c r="M47" s="668">
        <v>2</v>
      </c>
      <c r="N47" s="668">
        <v>0</v>
      </c>
    </row>
    <row r="48" spans="3:14" s="664" customFormat="1" ht="9.75" customHeight="1">
      <c r="C48" s="1396" t="s">
        <v>675</v>
      </c>
      <c r="D48" s="1397"/>
      <c r="F48" s="667">
        <f>SUM(G48,K48)</f>
        <v>1</v>
      </c>
      <c r="G48" s="667">
        <f>SUM(H48:I48)</f>
        <v>1</v>
      </c>
      <c r="H48" s="668">
        <v>1</v>
      </c>
      <c r="I48" s="668">
        <v>0</v>
      </c>
      <c r="J48" s="668">
        <v>0</v>
      </c>
      <c r="K48" s="667">
        <f t="shared" si="8"/>
        <v>0</v>
      </c>
      <c r="L48" s="668">
        <v>0</v>
      </c>
      <c r="M48" s="668">
        <v>0</v>
      </c>
      <c r="N48" s="668">
        <v>0</v>
      </c>
    </row>
    <row r="49" spans="3:14" s="664" customFormat="1" ht="9.75" customHeight="1">
      <c r="C49" s="1396" t="s">
        <v>676</v>
      </c>
      <c r="D49" s="1401"/>
      <c r="F49" s="667">
        <f>SUM(G49,K49)</f>
        <v>840</v>
      </c>
      <c r="G49" s="667">
        <f>SUM(H49:I49)</f>
        <v>838</v>
      </c>
      <c r="H49" s="668">
        <v>376</v>
      </c>
      <c r="I49" s="668">
        <v>462</v>
      </c>
      <c r="J49" s="668">
        <v>410</v>
      </c>
      <c r="K49" s="667">
        <f t="shared" si="8"/>
        <v>2</v>
      </c>
      <c r="L49" s="668">
        <v>1</v>
      </c>
      <c r="M49" s="668">
        <v>1</v>
      </c>
      <c r="N49" s="668">
        <v>2</v>
      </c>
    </row>
    <row r="50" spans="3:14" s="664" customFormat="1" ht="9.75" customHeight="1">
      <c r="C50" s="1396" t="s">
        <v>677</v>
      </c>
      <c r="D50" s="1397"/>
      <c r="F50" s="667">
        <f t="shared" si="6"/>
        <v>125</v>
      </c>
      <c r="G50" s="667">
        <f t="shared" si="7"/>
        <v>124</v>
      </c>
      <c r="H50" s="668">
        <v>74</v>
      </c>
      <c r="I50" s="668">
        <v>50</v>
      </c>
      <c r="J50" s="668">
        <v>59</v>
      </c>
      <c r="K50" s="667">
        <f t="shared" si="8"/>
        <v>1</v>
      </c>
      <c r="L50" s="668">
        <v>1</v>
      </c>
      <c r="M50" s="668">
        <v>0</v>
      </c>
      <c r="N50" s="668">
        <v>1</v>
      </c>
    </row>
    <row r="51" spans="3:14" s="664" customFormat="1" ht="9.75" customHeight="1">
      <c r="C51" s="1396" t="s">
        <v>678</v>
      </c>
      <c r="D51" s="1397"/>
      <c r="F51" s="667">
        <f>SUM(G51,K51)</f>
        <v>0</v>
      </c>
      <c r="G51" s="667">
        <f>SUM(H51:I51)</f>
        <v>0</v>
      </c>
      <c r="H51" s="668">
        <v>0</v>
      </c>
      <c r="I51" s="668">
        <v>0</v>
      </c>
      <c r="J51" s="668">
        <v>0</v>
      </c>
      <c r="K51" s="667">
        <f t="shared" si="8"/>
        <v>0</v>
      </c>
      <c r="L51" s="668">
        <v>0</v>
      </c>
      <c r="M51" s="668">
        <v>0</v>
      </c>
      <c r="N51" s="668">
        <v>0</v>
      </c>
    </row>
    <row r="52" spans="3:14" s="664" customFormat="1" ht="9.75" customHeight="1">
      <c r="C52" s="1396" t="s">
        <v>679</v>
      </c>
      <c r="D52" s="1396"/>
      <c r="F52" s="667">
        <f>SUM(G52,K52)</f>
        <v>129</v>
      </c>
      <c r="G52" s="667">
        <f>SUM(H52:I52)</f>
        <v>129</v>
      </c>
      <c r="H52" s="668">
        <v>60</v>
      </c>
      <c r="I52" s="668">
        <v>69</v>
      </c>
      <c r="J52" s="668">
        <v>64</v>
      </c>
      <c r="K52" s="667">
        <f t="shared" si="8"/>
        <v>0</v>
      </c>
      <c r="L52" s="668">
        <v>0</v>
      </c>
      <c r="M52" s="668">
        <v>0</v>
      </c>
      <c r="N52" s="668">
        <v>0</v>
      </c>
    </row>
    <row r="53" spans="3:14" s="664" customFormat="1" ht="9.75" customHeight="1">
      <c r="C53" s="1396" t="s">
        <v>680</v>
      </c>
      <c r="D53" s="1397"/>
      <c r="F53" s="667">
        <f t="shared" si="6"/>
        <v>33</v>
      </c>
      <c r="G53" s="667">
        <f t="shared" si="7"/>
        <v>28</v>
      </c>
      <c r="H53" s="668">
        <v>23</v>
      </c>
      <c r="I53" s="668">
        <v>5</v>
      </c>
      <c r="J53" s="668">
        <v>17</v>
      </c>
      <c r="K53" s="667">
        <f t="shared" si="8"/>
        <v>5</v>
      </c>
      <c r="L53" s="668">
        <v>2</v>
      </c>
      <c r="M53" s="668">
        <v>3</v>
      </c>
      <c r="N53" s="668">
        <v>4</v>
      </c>
    </row>
    <row r="54" spans="3:14" s="664" customFormat="1" ht="9.75" customHeight="1">
      <c r="C54" s="1396" t="s">
        <v>681</v>
      </c>
      <c r="D54" s="1397"/>
      <c r="F54" s="667">
        <f t="shared" si="6"/>
        <v>1787</v>
      </c>
      <c r="G54" s="667">
        <f t="shared" si="7"/>
        <v>1696</v>
      </c>
      <c r="H54" s="668">
        <v>1069</v>
      </c>
      <c r="I54" s="668">
        <v>627</v>
      </c>
      <c r="J54" s="668">
        <v>787</v>
      </c>
      <c r="K54" s="667">
        <f t="shared" si="8"/>
        <v>91</v>
      </c>
      <c r="L54" s="668">
        <v>55</v>
      </c>
      <c r="M54" s="668">
        <v>36</v>
      </c>
      <c r="N54" s="668">
        <v>51</v>
      </c>
    </row>
    <row r="55" spans="3:14" s="664" customFormat="1" ht="9.75" customHeight="1">
      <c r="C55" s="1396" t="s">
        <v>682</v>
      </c>
      <c r="D55" s="1397"/>
      <c r="F55" s="667">
        <f t="shared" si="6"/>
        <v>0</v>
      </c>
      <c r="G55" s="667">
        <f t="shared" si="7"/>
        <v>0</v>
      </c>
      <c r="H55" s="668">
        <v>0</v>
      </c>
      <c r="I55" s="668">
        <v>0</v>
      </c>
      <c r="J55" s="668">
        <v>0</v>
      </c>
      <c r="K55" s="667">
        <f t="shared" si="8"/>
        <v>0</v>
      </c>
      <c r="L55" s="668">
        <v>0</v>
      </c>
      <c r="M55" s="668">
        <v>0</v>
      </c>
      <c r="N55" s="668">
        <v>0</v>
      </c>
    </row>
    <row r="56" spans="3:14" s="664" customFormat="1" ht="9.75" customHeight="1">
      <c r="C56" s="1396" t="s">
        <v>683</v>
      </c>
      <c r="D56" s="1397"/>
      <c r="F56" s="667">
        <f t="shared" si="6"/>
        <v>165</v>
      </c>
      <c r="G56" s="667">
        <f t="shared" si="7"/>
        <v>133</v>
      </c>
      <c r="H56" s="668">
        <v>123</v>
      </c>
      <c r="I56" s="668">
        <v>10</v>
      </c>
      <c r="J56" s="668">
        <v>82</v>
      </c>
      <c r="K56" s="667">
        <f t="shared" si="8"/>
        <v>32</v>
      </c>
      <c r="L56" s="668">
        <v>19</v>
      </c>
      <c r="M56" s="668">
        <v>13</v>
      </c>
      <c r="N56" s="668">
        <v>16</v>
      </c>
    </row>
    <row r="57" spans="3:14" s="664" customFormat="1" ht="9.75" customHeight="1">
      <c r="C57" s="1400" t="s">
        <v>684</v>
      </c>
      <c r="D57" s="1400"/>
      <c r="E57" s="670" t="s">
        <v>111</v>
      </c>
      <c r="F57" s="667">
        <f>SUM(G57,K57)</f>
        <v>1306</v>
      </c>
      <c r="G57" s="667">
        <f>SUM(H57:I57)</f>
        <v>1302</v>
      </c>
      <c r="H57" s="668">
        <v>565</v>
      </c>
      <c r="I57" s="668">
        <v>737</v>
      </c>
      <c r="J57" s="668">
        <v>663</v>
      </c>
      <c r="K57" s="667">
        <f t="shared" si="8"/>
        <v>4</v>
      </c>
      <c r="L57" s="668">
        <v>0</v>
      </c>
      <c r="M57" s="668">
        <v>4</v>
      </c>
      <c r="N57" s="668">
        <v>2</v>
      </c>
    </row>
    <row r="58" spans="3:14" s="664" customFormat="1" ht="9.75" customHeight="1">
      <c r="C58" s="1396" t="s">
        <v>95</v>
      </c>
      <c r="D58" s="1397"/>
      <c r="F58" s="667">
        <f t="shared" si="6"/>
        <v>5335</v>
      </c>
      <c r="G58" s="667">
        <f t="shared" si="7"/>
        <v>5308</v>
      </c>
      <c r="H58" s="668">
        <v>2132</v>
      </c>
      <c r="I58" s="668">
        <v>3176</v>
      </c>
      <c r="J58" s="668">
        <v>2540</v>
      </c>
      <c r="K58" s="667">
        <f t="shared" si="8"/>
        <v>27</v>
      </c>
      <c r="L58" s="668">
        <v>13</v>
      </c>
      <c r="M58" s="668">
        <v>14</v>
      </c>
      <c r="N58" s="668">
        <v>11</v>
      </c>
    </row>
    <row r="59" spans="3:14" s="664" customFormat="1" ht="9.75" customHeight="1">
      <c r="C59" s="1396" t="s">
        <v>685</v>
      </c>
      <c r="D59" s="1397"/>
      <c r="F59" s="667">
        <f t="shared" si="6"/>
        <v>1399</v>
      </c>
      <c r="G59" s="667">
        <f t="shared" si="7"/>
        <v>1374</v>
      </c>
      <c r="H59" s="668">
        <v>843</v>
      </c>
      <c r="I59" s="668">
        <v>531</v>
      </c>
      <c r="J59" s="668">
        <v>658</v>
      </c>
      <c r="K59" s="667">
        <f t="shared" si="8"/>
        <v>25</v>
      </c>
      <c r="L59" s="668">
        <v>16</v>
      </c>
      <c r="M59" s="668">
        <v>9</v>
      </c>
      <c r="N59" s="668">
        <v>13</v>
      </c>
    </row>
    <row r="60" spans="3:14" s="664" customFormat="1" ht="9.75" customHeight="1">
      <c r="C60" s="1396" t="s">
        <v>686</v>
      </c>
      <c r="D60" s="1397"/>
      <c r="F60" s="667">
        <f t="shared" si="6"/>
        <v>0</v>
      </c>
      <c r="G60" s="667">
        <f t="shared" si="7"/>
        <v>0</v>
      </c>
      <c r="H60" s="668">
        <v>0</v>
      </c>
      <c r="I60" s="668">
        <v>0</v>
      </c>
      <c r="J60" s="668">
        <v>0</v>
      </c>
      <c r="K60" s="667">
        <f t="shared" si="8"/>
        <v>0</v>
      </c>
      <c r="L60" s="668">
        <v>0</v>
      </c>
      <c r="M60" s="668">
        <v>0</v>
      </c>
      <c r="N60" s="668">
        <v>0</v>
      </c>
    </row>
    <row r="61" spans="3:14" s="664" customFormat="1" ht="9.75" customHeight="1">
      <c r="C61" s="1396" t="s">
        <v>687</v>
      </c>
      <c r="D61" s="1397"/>
      <c r="F61" s="667">
        <f t="shared" si="6"/>
        <v>178</v>
      </c>
      <c r="G61" s="667">
        <f t="shared" si="7"/>
        <v>174</v>
      </c>
      <c r="H61" s="668">
        <v>117</v>
      </c>
      <c r="I61" s="668">
        <v>57</v>
      </c>
      <c r="J61" s="668">
        <v>79</v>
      </c>
      <c r="K61" s="667">
        <f t="shared" si="8"/>
        <v>4</v>
      </c>
      <c r="L61" s="668">
        <v>2</v>
      </c>
      <c r="M61" s="668">
        <v>2</v>
      </c>
      <c r="N61" s="668">
        <v>1</v>
      </c>
    </row>
    <row r="62" spans="3:14" s="664" customFormat="1" ht="3" customHeight="1">
      <c r="C62" s="92"/>
      <c r="F62" s="667"/>
      <c r="G62" s="667"/>
      <c r="H62" s="667"/>
      <c r="I62" s="667"/>
      <c r="J62" s="667"/>
      <c r="K62" s="667"/>
      <c r="L62" s="667"/>
      <c r="M62" s="667"/>
      <c r="N62" s="667"/>
    </row>
    <row r="63" spans="1:14" s="664" customFormat="1" ht="9.75" customHeight="1">
      <c r="A63" s="1399" t="s">
        <v>688</v>
      </c>
      <c r="B63" s="1399"/>
      <c r="C63" s="1399"/>
      <c r="D63" s="1399"/>
      <c r="F63" s="665">
        <f>SUM(F64:F66)</f>
        <v>3083</v>
      </c>
      <c r="G63" s="665">
        <f>SUM(G64:G66)</f>
        <v>3016</v>
      </c>
      <c r="H63" s="665">
        <f aca="true" t="shared" si="9" ref="H63:N63">SUM(H64:H66)</f>
        <v>1582</v>
      </c>
      <c r="I63" s="665">
        <f t="shared" si="9"/>
        <v>1434</v>
      </c>
      <c r="J63" s="665">
        <f t="shared" si="9"/>
        <v>1402</v>
      </c>
      <c r="K63" s="665">
        <f t="shared" si="9"/>
        <v>67</v>
      </c>
      <c r="L63" s="665">
        <f t="shared" si="9"/>
        <v>42</v>
      </c>
      <c r="M63" s="665">
        <f t="shared" si="9"/>
        <v>25</v>
      </c>
      <c r="N63" s="665">
        <f t="shared" si="9"/>
        <v>28</v>
      </c>
    </row>
    <row r="64" spans="3:14" s="664" customFormat="1" ht="9.75" customHeight="1">
      <c r="C64" s="1396" t="s">
        <v>689</v>
      </c>
      <c r="D64" s="1397"/>
      <c r="F64" s="667">
        <f>SUM(G64,K64)</f>
        <v>126</v>
      </c>
      <c r="G64" s="667">
        <f>SUM(H64:I64)</f>
        <v>124</v>
      </c>
      <c r="H64" s="668">
        <v>71</v>
      </c>
      <c r="I64" s="668">
        <v>53</v>
      </c>
      <c r="J64" s="668">
        <v>56</v>
      </c>
      <c r="K64" s="667">
        <f>SUM(L64:M64)</f>
        <v>2</v>
      </c>
      <c r="L64" s="668">
        <v>1</v>
      </c>
      <c r="M64" s="668">
        <v>1</v>
      </c>
      <c r="N64" s="668">
        <v>1</v>
      </c>
    </row>
    <row r="65" spans="3:14" s="664" customFormat="1" ht="9.75" customHeight="1">
      <c r="C65" s="1396" t="s">
        <v>690</v>
      </c>
      <c r="D65" s="1397"/>
      <c r="F65" s="667">
        <f>SUM(G65,K65)</f>
        <v>111</v>
      </c>
      <c r="G65" s="667">
        <f>SUM(H65:I65)</f>
        <v>106</v>
      </c>
      <c r="H65" s="668">
        <v>65</v>
      </c>
      <c r="I65" s="668">
        <v>41</v>
      </c>
      <c r="J65" s="668">
        <v>48</v>
      </c>
      <c r="K65" s="667">
        <f>SUM(L65:M65)</f>
        <v>5</v>
      </c>
      <c r="L65" s="668">
        <v>4</v>
      </c>
      <c r="M65" s="668">
        <v>1</v>
      </c>
      <c r="N65" s="668">
        <v>3</v>
      </c>
    </row>
    <row r="66" spans="3:14" s="664" customFormat="1" ht="9.75">
      <c r="C66" s="1396" t="s">
        <v>691</v>
      </c>
      <c r="D66" s="1397"/>
      <c r="F66" s="667">
        <f>SUM(G66,K66)</f>
        <v>2846</v>
      </c>
      <c r="G66" s="667">
        <f>SUM(H66:I66)</f>
        <v>2786</v>
      </c>
      <c r="H66" s="668">
        <v>1446</v>
      </c>
      <c r="I66" s="668">
        <v>1340</v>
      </c>
      <c r="J66" s="668">
        <v>1298</v>
      </c>
      <c r="K66" s="667">
        <f>SUM(L66:M66)</f>
        <v>60</v>
      </c>
      <c r="L66" s="668">
        <v>37</v>
      </c>
      <c r="M66" s="668">
        <v>23</v>
      </c>
      <c r="N66" s="668">
        <v>24</v>
      </c>
    </row>
    <row r="67" spans="3:14" s="664" customFormat="1" ht="3" customHeight="1">
      <c r="C67" s="92"/>
      <c r="F67" s="667"/>
      <c r="G67" s="667"/>
      <c r="H67" s="667"/>
      <c r="I67" s="667"/>
      <c r="J67" s="667"/>
      <c r="K67" s="667"/>
      <c r="L67" s="667"/>
      <c r="M67" s="667"/>
      <c r="N67" s="667"/>
    </row>
    <row r="68" spans="1:14" s="664" customFormat="1" ht="9.75" customHeight="1">
      <c r="A68" s="1399" t="s">
        <v>692</v>
      </c>
      <c r="B68" s="1399"/>
      <c r="C68" s="1399"/>
      <c r="D68" s="1399"/>
      <c r="F68" s="665">
        <f>SUM(F69:F70)</f>
        <v>1883</v>
      </c>
      <c r="G68" s="665">
        <f aca="true" t="shared" si="10" ref="G68:N68">SUM(G69:G70)</f>
        <v>1390</v>
      </c>
      <c r="H68" s="665">
        <f t="shared" si="10"/>
        <v>886</v>
      </c>
      <c r="I68" s="665">
        <f t="shared" si="10"/>
        <v>504</v>
      </c>
      <c r="J68" s="665">
        <f t="shared" si="10"/>
        <v>688</v>
      </c>
      <c r="K68" s="665">
        <f t="shared" si="10"/>
        <v>493</v>
      </c>
      <c r="L68" s="665">
        <f t="shared" si="10"/>
        <v>218</v>
      </c>
      <c r="M68" s="665">
        <f t="shared" si="10"/>
        <v>275</v>
      </c>
      <c r="N68" s="665">
        <f t="shared" si="10"/>
        <v>258</v>
      </c>
    </row>
    <row r="69" spans="3:14" s="664" customFormat="1" ht="9.75" customHeight="1">
      <c r="C69" s="1396" t="s">
        <v>693</v>
      </c>
      <c r="D69" s="1397"/>
      <c r="F69" s="667">
        <f>SUM(G69,K69)</f>
        <v>1040</v>
      </c>
      <c r="G69" s="667">
        <f>SUM(H69:I69)</f>
        <v>647</v>
      </c>
      <c r="H69" s="668">
        <v>480</v>
      </c>
      <c r="I69" s="668">
        <v>167</v>
      </c>
      <c r="J69" s="668">
        <v>320</v>
      </c>
      <c r="K69" s="667">
        <f>SUM(L69:M69)</f>
        <v>393</v>
      </c>
      <c r="L69" s="668">
        <v>161</v>
      </c>
      <c r="M69" s="668">
        <v>232</v>
      </c>
      <c r="N69" s="668">
        <v>203</v>
      </c>
    </row>
    <row r="70" spans="3:14" s="664" customFormat="1" ht="9.75">
      <c r="C70" s="1396" t="s">
        <v>694</v>
      </c>
      <c r="D70" s="1397"/>
      <c r="F70" s="667">
        <f>SUM(G70,K70)</f>
        <v>843</v>
      </c>
      <c r="G70" s="667">
        <f>SUM(H70:I70)</f>
        <v>743</v>
      </c>
      <c r="H70" s="668">
        <v>406</v>
      </c>
      <c r="I70" s="668">
        <v>337</v>
      </c>
      <c r="J70" s="668">
        <v>368</v>
      </c>
      <c r="K70" s="667">
        <f>SUM(L70:M70)</f>
        <v>100</v>
      </c>
      <c r="L70" s="668">
        <v>57</v>
      </c>
      <c r="M70" s="668">
        <v>43</v>
      </c>
      <c r="N70" s="668">
        <v>55</v>
      </c>
    </row>
    <row r="71" spans="3:14" s="664" customFormat="1" ht="3" customHeight="1">
      <c r="C71" s="92"/>
      <c r="F71" s="667"/>
      <c r="G71" s="667"/>
      <c r="H71" s="667"/>
      <c r="I71" s="667"/>
      <c r="J71" s="667"/>
      <c r="K71" s="667"/>
      <c r="L71" s="667"/>
      <c r="M71" s="667"/>
      <c r="N71" s="667"/>
    </row>
    <row r="72" spans="1:14" s="664" customFormat="1" ht="9.75" customHeight="1">
      <c r="A72" s="1399" t="s">
        <v>695</v>
      </c>
      <c r="B72" s="1399"/>
      <c r="C72" s="1399"/>
      <c r="D72" s="1399"/>
      <c r="F72" s="665">
        <f>SUM(F73:F76)</f>
        <v>24523</v>
      </c>
      <c r="G72" s="665">
        <f aca="true" t="shared" si="11" ref="G72:N72">SUM(G73:G76)</f>
        <v>23769</v>
      </c>
      <c r="H72" s="665">
        <f t="shared" si="11"/>
        <v>12206</v>
      </c>
      <c r="I72" s="665">
        <f t="shared" si="11"/>
        <v>11563</v>
      </c>
      <c r="J72" s="665">
        <f t="shared" si="11"/>
        <v>10220</v>
      </c>
      <c r="K72" s="665">
        <f>SUM(K73:K76)</f>
        <v>754</v>
      </c>
      <c r="L72" s="665">
        <f t="shared" si="11"/>
        <v>429</v>
      </c>
      <c r="M72" s="665">
        <f t="shared" si="11"/>
        <v>325</v>
      </c>
      <c r="N72" s="665">
        <f t="shared" si="11"/>
        <v>337</v>
      </c>
    </row>
    <row r="73" spans="1:14" s="664" customFormat="1" ht="9.75" customHeight="1">
      <c r="A73" s="663"/>
      <c r="B73" s="663"/>
      <c r="C73" s="1395" t="s">
        <v>696</v>
      </c>
      <c r="D73" s="1395"/>
      <c r="F73" s="667">
        <f>SUM(G73,K73)</f>
        <v>4051</v>
      </c>
      <c r="G73" s="667">
        <f>SUM(H73:I73)</f>
        <v>4044</v>
      </c>
      <c r="H73" s="668">
        <v>1915</v>
      </c>
      <c r="I73" s="668">
        <v>2129</v>
      </c>
      <c r="J73" s="668">
        <v>1836</v>
      </c>
      <c r="K73" s="667">
        <f>SUM(L73:M73)</f>
        <v>7</v>
      </c>
      <c r="L73" s="668">
        <v>2</v>
      </c>
      <c r="M73" s="668">
        <v>5</v>
      </c>
      <c r="N73" s="668">
        <v>2</v>
      </c>
    </row>
    <row r="74" spans="3:14" s="664" customFormat="1" ht="9.75" customHeight="1">
      <c r="C74" s="1396" t="s">
        <v>697</v>
      </c>
      <c r="D74" s="1397"/>
      <c r="F74" s="667">
        <f>SUM(G74,K74)</f>
        <v>437</v>
      </c>
      <c r="G74" s="667">
        <f>SUM(H74:I74)</f>
        <v>431</v>
      </c>
      <c r="H74" s="668">
        <v>220</v>
      </c>
      <c r="I74" s="668">
        <v>211</v>
      </c>
      <c r="J74" s="668">
        <v>197</v>
      </c>
      <c r="K74" s="667">
        <f>SUM(L74:M74)</f>
        <v>6</v>
      </c>
      <c r="L74" s="668">
        <v>3</v>
      </c>
      <c r="M74" s="668">
        <v>3</v>
      </c>
      <c r="N74" s="668">
        <v>2</v>
      </c>
    </row>
    <row r="75" spans="3:14" s="664" customFormat="1" ht="9.75" customHeight="1">
      <c r="C75" s="1396" t="s">
        <v>698</v>
      </c>
      <c r="D75" s="1397"/>
      <c r="F75" s="667">
        <f>SUM(G75,K75)</f>
        <v>79</v>
      </c>
      <c r="G75" s="667">
        <f>SUM(H75:I75)</f>
        <v>53</v>
      </c>
      <c r="H75" s="668">
        <v>35</v>
      </c>
      <c r="I75" s="668">
        <v>18</v>
      </c>
      <c r="J75" s="668">
        <v>30</v>
      </c>
      <c r="K75" s="667">
        <f>SUM(L75:M75)</f>
        <v>26</v>
      </c>
      <c r="L75" s="668">
        <v>16</v>
      </c>
      <c r="M75" s="668">
        <v>10</v>
      </c>
      <c r="N75" s="668">
        <v>11</v>
      </c>
    </row>
    <row r="76" spans="3:14" s="664" customFormat="1" ht="12" customHeight="1">
      <c r="C76" s="1398" t="s">
        <v>699</v>
      </c>
      <c r="D76" s="1398"/>
      <c r="E76" s="671" t="s">
        <v>45</v>
      </c>
      <c r="F76" s="667">
        <f>SUM(G76,K76)</f>
        <v>19956</v>
      </c>
      <c r="G76" s="667">
        <f>SUM(H76:I76)</f>
        <v>19241</v>
      </c>
      <c r="H76" s="668">
        <v>10036</v>
      </c>
      <c r="I76" s="668">
        <v>9205</v>
      </c>
      <c r="J76" s="668">
        <v>8157</v>
      </c>
      <c r="K76" s="667">
        <f>SUM(L76:M76)</f>
        <v>715</v>
      </c>
      <c r="L76" s="668">
        <v>408</v>
      </c>
      <c r="M76" s="668">
        <v>307</v>
      </c>
      <c r="N76" s="668">
        <v>322</v>
      </c>
    </row>
    <row r="77" spans="3:14" s="664" customFormat="1" ht="3" customHeight="1">
      <c r="C77" s="672"/>
      <c r="F77" s="667"/>
      <c r="G77" s="667"/>
      <c r="H77" s="667"/>
      <c r="I77" s="667"/>
      <c r="J77" s="667"/>
      <c r="K77" s="667"/>
      <c r="L77" s="667"/>
      <c r="M77" s="667"/>
      <c r="N77" s="667"/>
    </row>
    <row r="78" spans="1:14" s="664" customFormat="1" ht="9.75" customHeight="1">
      <c r="A78" s="1399" t="s">
        <v>700</v>
      </c>
      <c r="B78" s="1399"/>
      <c r="C78" s="1399"/>
      <c r="D78" s="1399"/>
      <c r="F78" s="665">
        <f>SUM(G78,K78)</f>
        <v>137</v>
      </c>
      <c r="G78" s="665">
        <f>SUM(H78:I78)</f>
        <v>84</v>
      </c>
      <c r="H78" s="673">
        <v>62</v>
      </c>
      <c r="I78" s="673">
        <v>22</v>
      </c>
      <c r="J78" s="673">
        <v>33</v>
      </c>
      <c r="K78" s="665">
        <f>SUM(L78:M78)</f>
        <v>53</v>
      </c>
      <c r="L78" s="673">
        <v>18</v>
      </c>
      <c r="M78" s="673">
        <v>35</v>
      </c>
      <c r="N78" s="673">
        <v>33</v>
      </c>
    </row>
    <row r="79" spans="1:14" s="664" customFormat="1" ht="3" customHeight="1">
      <c r="A79" s="674"/>
      <c r="B79" s="674"/>
      <c r="C79" s="675"/>
      <c r="D79" s="93"/>
      <c r="F79" s="667"/>
      <c r="G79" s="667"/>
      <c r="H79" s="667"/>
      <c r="I79" s="667"/>
      <c r="J79" s="667"/>
      <c r="K79" s="667"/>
      <c r="L79" s="667"/>
      <c r="M79" s="667"/>
      <c r="N79" s="667"/>
    </row>
    <row r="80" spans="1:14" s="664" customFormat="1" ht="9.75" customHeight="1">
      <c r="A80" s="1392" t="s">
        <v>701</v>
      </c>
      <c r="B80" s="1392"/>
      <c r="C80" s="1392"/>
      <c r="D80" s="1392"/>
      <c r="F80" s="667">
        <f>SUM(G80,K80)</f>
        <v>81</v>
      </c>
      <c r="G80" s="667">
        <f>SUM(H80:I80)</f>
        <v>81</v>
      </c>
      <c r="H80" s="668">
        <v>42</v>
      </c>
      <c r="I80" s="668">
        <v>39</v>
      </c>
      <c r="J80" s="668">
        <v>33</v>
      </c>
      <c r="K80" s="667">
        <f>SUM(L80:M80)</f>
        <v>0</v>
      </c>
      <c r="L80" s="668">
        <v>0</v>
      </c>
      <c r="M80" s="668">
        <v>0</v>
      </c>
      <c r="N80" s="668">
        <v>0</v>
      </c>
    </row>
    <row r="81" spans="1:14" s="664" customFormat="1" ht="9.75" customHeight="1">
      <c r="A81" s="1392" t="s">
        <v>702</v>
      </c>
      <c r="B81" s="1392"/>
      <c r="C81" s="1392"/>
      <c r="D81" s="1392"/>
      <c r="E81" s="92"/>
      <c r="F81" s="667">
        <f>SUM(G81,K81)</f>
        <v>68</v>
      </c>
      <c r="G81" s="667">
        <f>SUM(H81:I81)</f>
        <v>68</v>
      </c>
      <c r="H81" s="668">
        <v>47</v>
      </c>
      <c r="I81" s="668">
        <v>21</v>
      </c>
      <c r="J81" s="668">
        <v>27</v>
      </c>
      <c r="K81" s="667">
        <f>SUM(L81:M81)</f>
        <v>0</v>
      </c>
      <c r="L81" s="668">
        <v>0</v>
      </c>
      <c r="M81" s="668">
        <v>0</v>
      </c>
      <c r="N81" s="668">
        <v>0</v>
      </c>
    </row>
    <row r="82" spans="3:14" s="664" customFormat="1" ht="3" customHeight="1">
      <c r="C82" s="92"/>
      <c r="F82" s="667"/>
      <c r="G82" s="667"/>
      <c r="H82" s="667"/>
      <c r="I82" s="667"/>
      <c r="J82" s="667"/>
      <c r="K82" s="667"/>
      <c r="L82" s="667"/>
      <c r="M82" s="667"/>
      <c r="N82" s="667"/>
    </row>
    <row r="83" spans="3:14" s="664" customFormat="1" ht="9.75" customHeight="1">
      <c r="C83" s="92"/>
      <c r="D83" s="676" t="s">
        <v>222</v>
      </c>
      <c r="E83" s="664" t="s">
        <v>45</v>
      </c>
      <c r="F83" s="665">
        <f aca="true" t="shared" si="12" ref="F83:N83">SUM(F11,F63,F68,F72,F78,F80,F81)</f>
        <v>85885</v>
      </c>
      <c r="G83" s="665">
        <f t="shared" si="12"/>
        <v>81275</v>
      </c>
      <c r="H83" s="665">
        <f t="shared" si="12"/>
        <v>43935</v>
      </c>
      <c r="I83" s="665">
        <f t="shared" si="12"/>
        <v>37340</v>
      </c>
      <c r="J83" s="665">
        <f t="shared" si="12"/>
        <v>38189</v>
      </c>
      <c r="K83" s="665">
        <f t="shared" si="12"/>
        <v>4610</v>
      </c>
      <c r="L83" s="665">
        <f t="shared" si="12"/>
        <v>2280</v>
      </c>
      <c r="M83" s="665">
        <f t="shared" si="12"/>
        <v>2330</v>
      </c>
      <c r="N83" s="665">
        <f t="shared" si="12"/>
        <v>2314</v>
      </c>
    </row>
    <row r="84" spans="3:14" s="664" customFormat="1" ht="3" customHeight="1">
      <c r="C84" s="92"/>
      <c r="F84" s="665"/>
      <c r="G84" s="665"/>
      <c r="H84" s="667"/>
      <c r="I84" s="667"/>
      <c r="J84" s="667"/>
      <c r="K84" s="667"/>
      <c r="L84" s="667"/>
      <c r="M84" s="667"/>
      <c r="N84" s="667"/>
    </row>
    <row r="85" spans="3:14" s="664" customFormat="1" ht="9.75" customHeight="1">
      <c r="C85" s="92"/>
      <c r="D85" s="677" t="s">
        <v>42</v>
      </c>
      <c r="F85" s="667">
        <v>71693</v>
      </c>
      <c r="G85" s="667">
        <v>67194</v>
      </c>
      <c r="H85" s="667">
        <v>35146</v>
      </c>
      <c r="I85" s="667">
        <v>32048</v>
      </c>
      <c r="J85" s="667">
        <v>31872</v>
      </c>
      <c r="K85" s="667">
        <v>4499</v>
      </c>
      <c r="L85" s="667">
        <v>2222</v>
      </c>
      <c r="M85" s="667">
        <v>2277</v>
      </c>
      <c r="N85" s="667">
        <v>2269</v>
      </c>
    </row>
    <row r="86" spans="1:12" s="98" customFormat="1" ht="6" customHeight="1">
      <c r="A86" s="117" t="s">
        <v>46</v>
      </c>
      <c r="C86" s="119"/>
      <c r="D86" s="119"/>
      <c r="E86" s="119"/>
      <c r="F86" s="119"/>
      <c r="G86" s="119"/>
      <c r="H86" s="119"/>
      <c r="I86" s="119"/>
      <c r="J86" s="119"/>
      <c r="K86" s="119"/>
      <c r="L86" s="119"/>
    </row>
    <row r="87" spans="1:14" ht="9.75">
      <c r="A87" s="1393" t="s">
        <v>703</v>
      </c>
      <c r="B87" s="1394"/>
      <c r="C87" s="1394"/>
      <c r="D87" s="1394"/>
      <c r="E87" s="1394"/>
      <c r="F87" s="1394"/>
      <c r="G87" s="1394"/>
      <c r="H87" s="1394"/>
      <c r="I87" s="1394"/>
      <c r="J87" s="1394"/>
      <c r="K87" s="1394"/>
      <c r="L87" s="1394"/>
      <c r="M87" s="1394"/>
      <c r="N87" s="1394"/>
    </row>
    <row r="88" spans="1:14" ht="9.75">
      <c r="A88" s="678"/>
      <c r="B88" s="678"/>
      <c r="C88" s="678"/>
      <c r="D88" s="678"/>
      <c r="E88" s="678"/>
      <c r="F88" s="678"/>
      <c r="G88" s="678"/>
      <c r="H88" s="678"/>
      <c r="I88" s="678"/>
      <c r="J88" s="678"/>
      <c r="K88" s="678"/>
      <c r="L88" s="678"/>
      <c r="M88" s="678"/>
      <c r="N88" s="678"/>
    </row>
    <row r="89" spans="3:14" ht="11.25" customHeight="1">
      <c r="C89" s="679"/>
      <c r="D89" s="678"/>
      <c r="E89" s="678"/>
      <c r="F89" s="678"/>
      <c r="G89" s="678"/>
      <c r="H89" s="678"/>
      <c r="I89" s="678"/>
      <c r="J89" s="678"/>
      <c r="K89" s="678"/>
      <c r="L89" s="678"/>
      <c r="M89" s="678"/>
      <c r="N89" s="678"/>
    </row>
    <row r="90" spans="3:14" ht="9.75">
      <c r="C90" s="678"/>
      <c r="D90" s="678"/>
      <c r="E90" s="678"/>
      <c r="F90" s="678"/>
      <c r="G90" s="678"/>
      <c r="H90" s="678"/>
      <c r="I90" s="678"/>
      <c r="J90" s="678"/>
      <c r="K90" s="678"/>
      <c r="L90" s="678"/>
      <c r="M90" s="678"/>
      <c r="N90" s="678"/>
    </row>
  </sheetData>
  <sheetProtection formatCells="0"/>
  <mergeCells count="78">
    <mergeCell ref="A2:N2"/>
    <mergeCell ref="A3:N3"/>
    <mergeCell ref="A5:D9"/>
    <mergeCell ref="E5:E9"/>
    <mergeCell ref="F5:F9"/>
    <mergeCell ref="G7:G9"/>
    <mergeCell ref="K7:K9"/>
    <mergeCell ref="H8:H9"/>
    <mergeCell ref="I8:I9"/>
    <mergeCell ref="J8:J9"/>
    <mergeCell ref="L8:L9"/>
    <mergeCell ref="M8:M9"/>
    <mergeCell ref="N8:N9"/>
    <mergeCell ref="A11:D11"/>
    <mergeCell ref="B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B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A63:D63"/>
    <mergeCell ref="C64:D64"/>
    <mergeCell ref="C65:D65"/>
    <mergeCell ref="C66:D66"/>
    <mergeCell ref="A68:D68"/>
    <mergeCell ref="C69:D69"/>
    <mergeCell ref="C70:D70"/>
    <mergeCell ref="A72:D72"/>
    <mergeCell ref="A81:D81"/>
    <mergeCell ref="A87:N87"/>
    <mergeCell ref="C73:D73"/>
    <mergeCell ref="C74:D74"/>
    <mergeCell ref="C75:D75"/>
    <mergeCell ref="C76:D76"/>
    <mergeCell ref="A78:D78"/>
    <mergeCell ref="A80:D80"/>
  </mergeCells>
  <printOptions/>
  <pageMargins left="0.4330708661417323" right="0.4330708661417323" top="0.5905511811023623" bottom="0.7874015748031497" header="0.3937007874015748" footer="0"/>
  <pageSetup horizontalDpi="300" verticalDpi="300" orientation="portrait" paperSize="9" scale="93" r:id="rId1"/>
  <headerFooter alignWithMargins="0">
    <oddFooter>&amp;C30</oddFooter>
  </headerFooter>
</worksheet>
</file>

<file path=xl/worksheets/sheet29.xml><?xml version="1.0" encoding="utf-8"?>
<worksheet xmlns="http://schemas.openxmlformats.org/spreadsheetml/2006/main" xmlns:r="http://schemas.openxmlformats.org/officeDocument/2006/relationships">
  <dimension ref="A1:AB97"/>
  <sheetViews>
    <sheetView zoomScaleSheetLayoutView="100" zoomScalePageLayoutView="0" workbookViewId="0" topLeftCell="A1">
      <selection activeCell="M41" sqref="M41"/>
    </sheetView>
  </sheetViews>
  <sheetFormatPr defaultColWidth="11.421875" defaultRowHeight="15"/>
  <cols>
    <col min="1" max="1" width="1.8515625" style="227" customWidth="1"/>
    <col min="2" max="2" width="3.28125" style="227" customWidth="1"/>
    <col min="3" max="3" width="33.00390625" style="227" customWidth="1"/>
    <col min="4" max="4" width="0.71875" style="227" customWidth="1"/>
    <col min="5" max="6" width="8.28125" style="227" customWidth="1"/>
    <col min="7" max="7" width="8.421875" style="227" customWidth="1"/>
    <col min="8" max="11" width="8.28125" style="227" customWidth="1"/>
    <col min="12" max="13" width="0.5625" style="227" customWidth="1"/>
    <col min="14" max="14" width="11.7109375" style="227" customWidth="1"/>
    <col min="15" max="16" width="11.421875" style="227" customWidth="1"/>
    <col min="17" max="17" width="13.57421875" style="227" customWidth="1"/>
    <col min="18" max="18" width="13.7109375" style="227" customWidth="1"/>
    <col min="19" max="19" width="12.28125" style="227" customWidth="1"/>
    <col min="20" max="20" width="12.421875" style="227" customWidth="1"/>
    <col min="21" max="21" width="10.57421875" style="227" customWidth="1"/>
    <col min="22" max="16384" width="11.421875" style="227" customWidth="1"/>
  </cols>
  <sheetData>
    <row r="1" spans="1:11" ht="12.75">
      <c r="A1" s="226"/>
      <c r="B1" s="301"/>
      <c r="C1" s="226"/>
      <c r="D1" s="226"/>
      <c r="E1" s="226"/>
      <c r="F1" s="226"/>
      <c r="G1" s="226"/>
      <c r="H1" s="226"/>
      <c r="I1" s="226"/>
      <c r="J1" s="226"/>
      <c r="K1" s="258"/>
    </row>
    <row r="2" spans="1:13" ht="12" customHeight="1">
      <c r="A2" s="1132" t="s">
        <v>704</v>
      </c>
      <c r="B2" s="1132"/>
      <c r="C2" s="1132"/>
      <c r="D2" s="1132"/>
      <c r="E2" s="1132"/>
      <c r="F2" s="1132"/>
      <c r="G2" s="1132"/>
      <c r="H2" s="1132"/>
      <c r="I2" s="1132"/>
      <c r="J2" s="1132"/>
      <c r="K2" s="1132"/>
      <c r="L2" s="259"/>
      <c r="M2" s="259"/>
    </row>
    <row r="3" spans="1:13" ht="3" customHeight="1">
      <c r="A3" s="260"/>
      <c r="B3" s="260"/>
      <c r="C3" s="260"/>
      <c r="D3" s="260"/>
      <c r="E3" s="260"/>
      <c r="F3" s="260"/>
      <c r="G3" s="260"/>
      <c r="H3" s="260"/>
      <c r="I3" s="225"/>
      <c r="J3" s="225"/>
      <c r="K3" s="225"/>
      <c r="L3" s="259"/>
      <c r="M3" s="259"/>
    </row>
    <row r="4" spans="1:13" ht="25.5" customHeight="1">
      <c r="A4" s="1260" t="s">
        <v>705</v>
      </c>
      <c r="B4" s="1132"/>
      <c r="C4" s="1132"/>
      <c r="D4" s="1132"/>
      <c r="E4" s="1132"/>
      <c r="F4" s="1132"/>
      <c r="G4" s="1132"/>
      <c r="H4" s="1132"/>
      <c r="I4" s="1132"/>
      <c r="J4" s="1132"/>
      <c r="K4" s="1132"/>
      <c r="L4" s="259"/>
      <c r="M4" s="259"/>
    </row>
    <row r="5" spans="1:11" ht="6" customHeight="1">
      <c r="A5" s="226"/>
      <c r="B5" s="226"/>
      <c r="C5" s="226"/>
      <c r="D5" s="226"/>
      <c r="E5" s="226"/>
      <c r="F5" s="226"/>
      <c r="G5" s="226"/>
      <c r="H5" s="226"/>
      <c r="I5" s="226"/>
      <c r="J5" s="226"/>
      <c r="K5" s="226"/>
    </row>
    <row r="6" spans="1:28" s="257" customFormat="1" ht="9.75">
      <c r="A6" s="1027" t="s">
        <v>706</v>
      </c>
      <c r="B6" s="1027"/>
      <c r="C6" s="1027"/>
      <c r="D6" s="1031"/>
      <c r="E6" s="1141" t="s">
        <v>704</v>
      </c>
      <c r="F6" s="1028"/>
      <c r="G6" s="1031"/>
      <c r="H6" s="1039" t="s">
        <v>142</v>
      </c>
      <c r="I6" s="1045"/>
      <c r="J6" s="1045"/>
      <c r="K6" s="1045"/>
      <c r="L6" s="680"/>
      <c r="M6" s="680"/>
      <c r="N6" s="223"/>
      <c r="O6" s="223"/>
      <c r="P6" s="223"/>
      <c r="Q6" s="223"/>
      <c r="R6" s="223"/>
      <c r="S6" s="223"/>
      <c r="T6" s="223"/>
      <c r="U6" s="223"/>
      <c r="V6" s="223"/>
      <c r="W6" s="223"/>
      <c r="X6" s="223"/>
      <c r="Y6" s="223"/>
      <c r="Z6" s="223"/>
      <c r="AA6" s="223"/>
      <c r="AB6" s="223"/>
    </row>
    <row r="7" spans="1:28" s="257" customFormat="1" ht="9.75">
      <c r="A7" s="1438"/>
      <c r="B7" s="1438"/>
      <c r="C7" s="1438"/>
      <c r="D7" s="1032"/>
      <c r="E7" s="1145"/>
      <c r="F7" s="1439"/>
      <c r="G7" s="1032"/>
      <c r="H7" s="1072" t="s">
        <v>707</v>
      </c>
      <c r="I7" s="1035"/>
      <c r="J7" s="1072" t="s">
        <v>708</v>
      </c>
      <c r="K7" s="1027"/>
      <c r="L7" s="680"/>
      <c r="M7" s="680"/>
      <c r="N7" s="223"/>
      <c r="O7" s="223"/>
      <c r="P7" s="223"/>
      <c r="Q7" s="223"/>
      <c r="R7" s="223"/>
      <c r="S7" s="223"/>
      <c r="T7" s="223"/>
      <c r="U7" s="223"/>
      <c r="V7" s="223"/>
      <c r="W7" s="223"/>
      <c r="X7" s="223"/>
      <c r="Y7" s="223"/>
      <c r="Z7" s="223"/>
      <c r="AA7" s="223"/>
      <c r="AB7" s="223"/>
    </row>
    <row r="8" spans="1:28" s="257" customFormat="1" ht="22.5" customHeight="1">
      <c r="A8" s="1438"/>
      <c r="B8" s="1438"/>
      <c r="C8" s="1438"/>
      <c r="D8" s="1032"/>
      <c r="E8" s="1142"/>
      <c r="F8" s="1030"/>
      <c r="G8" s="1033"/>
      <c r="H8" s="1036"/>
      <c r="I8" s="1038"/>
      <c r="J8" s="1036"/>
      <c r="K8" s="1037"/>
      <c r="L8" s="546"/>
      <c r="M8" s="546"/>
      <c r="N8" s="223"/>
      <c r="O8" s="223"/>
      <c r="P8" s="223"/>
      <c r="Q8" s="223"/>
      <c r="R8" s="223"/>
      <c r="S8" s="223"/>
      <c r="T8" s="223"/>
      <c r="U8" s="223"/>
      <c r="V8" s="223"/>
      <c r="W8" s="223"/>
      <c r="X8" s="223"/>
      <c r="Y8" s="223"/>
      <c r="Z8" s="223"/>
      <c r="AA8" s="223"/>
      <c r="AB8" s="223"/>
    </row>
    <row r="9" spans="1:28" s="257" customFormat="1" ht="9.75">
      <c r="A9" s="1037"/>
      <c r="B9" s="1037"/>
      <c r="C9" s="1037"/>
      <c r="D9" s="1033"/>
      <c r="E9" s="261" t="s">
        <v>69</v>
      </c>
      <c r="F9" s="261" t="s">
        <v>10</v>
      </c>
      <c r="G9" s="261" t="s">
        <v>9</v>
      </c>
      <c r="H9" s="261" t="s">
        <v>69</v>
      </c>
      <c r="I9" s="261" t="s">
        <v>10</v>
      </c>
      <c r="J9" s="261" t="s">
        <v>69</v>
      </c>
      <c r="K9" s="261" t="s">
        <v>10</v>
      </c>
      <c r="L9" s="681"/>
      <c r="M9" s="681"/>
      <c r="N9" s="253"/>
      <c r="O9" s="223"/>
      <c r="P9" s="223"/>
      <c r="Q9" s="223"/>
      <c r="R9" s="223"/>
      <c r="S9" s="223"/>
      <c r="T9" s="223"/>
      <c r="U9" s="223"/>
      <c r="V9" s="223"/>
      <c r="W9" s="223"/>
      <c r="X9" s="223"/>
      <c r="Y9" s="223"/>
      <c r="Z9" s="223"/>
      <c r="AA9" s="223"/>
      <c r="AB9" s="223"/>
    </row>
    <row r="10" spans="1:18" s="223" customFormat="1" ht="4.5" customHeight="1">
      <c r="A10" s="233"/>
      <c r="B10" s="233"/>
      <c r="C10" s="233"/>
      <c r="D10" s="233"/>
      <c r="E10" s="234"/>
      <c r="F10" s="234"/>
      <c r="G10" s="234"/>
      <c r="H10" s="234"/>
      <c r="I10" s="234"/>
      <c r="J10" s="234"/>
      <c r="K10" s="234"/>
      <c r="L10" s="240"/>
      <c r="M10" s="240"/>
      <c r="N10" s="240"/>
      <c r="O10" s="240"/>
      <c r="P10" s="240"/>
      <c r="Q10" s="240"/>
      <c r="R10" s="240"/>
    </row>
    <row r="11" spans="1:18" s="223" customFormat="1" ht="11.25" customHeight="1">
      <c r="A11" s="280" t="s">
        <v>709</v>
      </c>
      <c r="E11" s="236"/>
      <c r="F11" s="236"/>
      <c r="G11" s="236"/>
      <c r="H11" s="236"/>
      <c r="I11" s="236"/>
      <c r="J11" s="236"/>
      <c r="K11" s="236"/>
      <c r="L11" s="240"/>
      <c r="M11" s="240"/>
      <c r="N11" s="240"/>
      <c r="O11" s="240"/>
      <c r="P11" s="240"/>
      <c r="Q11" s="240"/>
      <c r="R11" s="240"/>
    </row>
    <row r="12" spans="1:28" s="257" customFormat="1" ht="11.25" customHeight="1">
      <c r="A12" s="294"/>
      <c r="B12" s="1146" t="s">
        <v>710</v>
      </c>
      <c r="C12" s="1134"/>
      <c r="D12" s="223"/>
      <c r="E12" s="237">
        <f>SUM(H12,J12)</f>
        <v>7067</v>
      </c>
      <c r="F12" s="237">
        <f>SUM(I12,K12)</f>
        <v>28916</v>
      </c>
      <c r="G12" s="237">
        <f>SUM(E12,F12)</f>
        <v>35983</v>
      </c>
      <c r="H12" s="238">
        <v>6634</v>
      </c>
      <c r="I12" s="238">
        <v>27476</v>
      </c>
      <c r="J12" s="238">
        <v>433</v>
      </c>
      <c r="K12" s="238">
        <v>1440</v>
      </c>
      <c r="L12" s="240"/>
      <c r="M12" s="240"/>
      <c r="N12" s="240"/>
      <c r="O12" s="240"/>
      <c r="P12" s="240"/>
      <c r="Q12" s="240"/>
      <c r="R12" s="240"/>
      <c r="S12" s="223"/>
      <c r="T12" s="223"/>
      <c r="U12" s="223"/>
      <c r="V12" s="223"/>
      <c r="W12" s="223"/>
      <c r="X12" s="223"/>
      <c r="Y12" s="223"/>
      <c r="Z12" s="223"/>
      <c r="AA12" s="223"/>
      <c r="AB12" s="223"/>
    </row>
    <row r="13" spans="5:18" s="223" customFormat="1" ht="4.5" customHeight="1">
      <c r="E13" s="237"/>
      <c r="F13" s="237"/>
      <c r="G13" s="236"/>
      <c r="H13" s="236"/>
      <c r="I13" s="236"/>
      <c r="J13" s="236"/>
      <c r="K13" s="236"/>
      <c r="L13" s="240"/>
      <c r="M13" s="240"/>
      <c r="N13" s="240"/>
      <c r="O13" s="240"/>
      <c r="P13" s="240"/>
      <c r="Q13" s="240"/>
      <c r="R13" s="240"/>
    </row>
    <row r="14" spans="1:28" s="257" customFormat="1" ht="11.25" customHeight="1">
      <c r="A14" s="1148" t="s">
        <v>711</v>
      </c>
      <c r="B14" s="1147"/>
      <c r="C14" s="1147"/>
      <c r="D14" s="223"/>
      <c r="E14" s="237">
        <f>SUM(H14,J14)</f>
        <v>523</v>
      </c>
      <c r="F14" s="237">
        <f>SUM(I14,K14)</f>
        <v>1831</v>
      </c>
      <c r="G14" s="237">
        <f>SUM(E14,F14)</f>
        <v>2354</v>
      </c>
      <c r="H14" s="238">
        <v>521</v>
      </c>
      <c r="I14" s="238">
        <v>1825</v>
      </c>
      <c r="J14" s="238">
        <v>2</v>
      </c>
      <c r="K14" s="238">
        <v>6</v>
      </c>
      <c r="L14" s="240"/>
      <c r="M14" s="240"/>
      <c r="N14" s="240"/>
      <c r="O14" s="240"/>
      <c r="P14" s="240"/>
      <c r="Q14" s="240"/>
      <c r="R14" s="240"/>
      <c r="S14" s="223"/>
      <c r="T14" s="223"/>
      <c r="U14" s="223"/>
      <c r="V14" s="223"/>
      <c r="W14" s="223"/>
      <c r="X14" s="223"/>
      <c r="Y14" s="223"/>
      <c r="Z14" s="223"/>
      <c r="AA14" s="223"/>
      <c r="AB14" s="223"/>
    </row>
    <row r="15" spans="5:18" s="223" customFormat="1" ht="4.5" customHeight="1">
      <c r="E15" s="237"/>
      <c r="F15" s="237"/>
      <c r="G15" s="236"/>
      <c r="H15" s="236"/>
      <c r="I15" s="236"/>
      <c r="J15" s="236"/>
      <c r="K15" s="236"/>
      <c r="L15" s="240"/>
      <c r="M15" s="240"/>
      <c r="N15" s="240"/>
      <c r="O15" s="240"/>
      <c r="P15" s="240"/>
      <c r="Q15" s="240"/>
      <c r="R15" s="240"/>
    </row>
    <row r="16" spans="1:28" s="257" customFormat="1" ht="12.75" customHeight="1">
      <c r="A16" s="1143" t="s">
        <v>712</v>
      </c>
      <c r="B16" s="1134"/>
      <c r="C16" s="1134"/>
      <c r="D16" s="254"/>
      <c r="E16" s="237">
        <f>SUM(H16,J16)</f>
        <v>12</v>
      </c>
      <c r="F16" s="237">
        <f>SUM(I16,K16)</f>
        <v>428</v>
      </c>
      <c r="G16" s="237">
        <f>SUM(E16,F16)</f>
        <v>440</v>
      </c>
      <c r="H16" s="238">
        <v>10</v>
      </c>
      <c r="I16" s="238">
        <v>421</v>
      </c>
      <c r="J16" s="238">
        <v>2</v>
      </c>
      <c r="K16" s="238">
        <v>7</v>
      </c>
      <c r="L16" s="240"/>
      <c r="M16" s="240"/>
      <c r="N16" s="240"/>
      <c r="O16" s="240"/>
      <c r="P16" s="240"/>
      <c r="Q16" s="240"/>
      <c r="R16" s="240"/>
      <c r="S16" s="223"/>
      <c r="T16" s="223"/>
      <c r="U16" s="223"/>
      <c r="V16" s="223"/>
      <c r="W16" s="223"/>
      <c r="X16" s="223"/>
      <c r="Y16" s="223"/>
      <c r="Z16" s="223"/>
      <c r="AA16" s="223"/>
      <c r="AB16" s="223"/>
    </row>
    <row r="17" spans="1:18" s="223" customFormat="1" ht="4.5" customHeight="1">
      <c r="A17" s="277"/>
      <c r="B17" s="280"/>
      <c r="C17" s="280"/>
      <c r="D17" s="254"/>
      <c r="E17" s="237"/>
      <c r="F17" s="237"/>
      <c r="G17" s="236"/>
      <c r="H17" s="236"/>
      <c r="I17" s="236"/>
      <c r="J17" s="236"/>
      <c r="K17" s="236"/>
      <c r="L17" s="240"/>
      <c r="M17" s="240"/>
      <c r="N17" s="240"/>
      <c r="O17" s="240"/>
      <c r="P17" s="240"/>
      <c r="Q17" s="240"/>
      <c r="R17" s="240"/>
    </row>
    <row r="18" spans="1:18" s="223" customFormat="1" ht="11.25" customHeight="1">
      <c r="A18" s="280" t="s">
        <v>713</v>
      </c>
      <c r="E18" s="237"/>
      <c r="F18" s="237"/>
      <c r="G18" s="236"/>
      <c r="H18" s="236"/>
      <c r="I18" s="236"/>
      <c r="J18" s="236"/>
      <c r="K18" s="236"/>
      <c r="L18" s="240"/>
      <c r="M18" s="240"/>
      <c r="N18" s="240"/>
      <c r="O18" s="240"/>
      <c r="P18" s="240"/>
      <c r="Q18" s="240"/>
      <c r="R18" s="240"/>
    </row>
    <row r="19" spans="1:28" s="257" customFormat="1" ht="11.25" customHeight="1">
      <c r="A19" s="294"/>
      <c r="B19" s="1163" t="s">
        <v>714</v>
      </c>
      <c r="C19" s="1134"/>
      <c r="D19" s="223"/>
      <c r="E19" s="237">
        <f>SUM(H19,J19)</f>
        <v>642</v>
      </c>
      <c r="F19" s="237">
        <f>SUM(I19,K19)</f>
        <v>4075</v>
      </c>
      <c r="G19" s="237">
        <f>SUM(E19,F19)</f>
        <v>4717</v>
      </c>
      <c r="H19" s="238">
        <v>569</v>
      </c>
      <c r="I19" s="238">
        <v>3897</v>
      </c>
      <c r="J19" s="238">
        <v>73</v>
      </c>
      <c r="K19" s="238">
        <v>178</v>
      </c>
      <c r="L19" s="240"/>
      <c r="M19" s="240"/>
      <c r="N19" s="240"/>
      <c r="O19" s="240"/>
      <c r="P19" s="240"/>
      <c r="Q19" s="240"/>
      <c r="R19" s="240"/>
      <c r="S19" s="223"/>
      <c r="T19" s="223"/>
      <c r="U19" s="223"/>
      <c r="V19" s="223"/>
      <c r="W19" s="223"/>
      <c r="X19" s="223"/>
      <c r="Y19" s="223"/>
      <c r="Z19" s="223"/>
      <c r="AA19" s="223"/>
      <c r="AB19" s="223"/>
    </row>
    <row r="20" spans="5:18" s="223" customFormat="1" ht="4.5" customHeight="1">
      <c r="E20" s="236"/>
      <c r="F20" s="237"/>
      <c r="G20" s="236"/>
      <c r="H20" s="236"/>
      <c r="I20" s="236"/>
      <c r="J20" s="236"/>
      <c r="K20" s="236"/>
      <c r="L20" s="240"/>
      <c r="M20" s="240"/>
      <c r="N20" s="240"/>
      <c r="O20" s="240"/>
      <c r="P20" s="240"/>
      <c r="Q20" s="240"/>
      <c r="R20" s="240"/>
    </row>
    <row r="21" spans="1:28" s="257" customFormat="1" ht="11.25" customHeight="1">
      <c r="A21" s="1163" t="s">
        <v>715</v>
      </c>
      <c r="B21" s="1134"/>
      <c r="C21" s="1134"/>
      <c r="D21" s="223"/>
      <c r="E21" s="237">
        <f>SUM(H21,J21)</f>
        <v>25</v>
      </c>
      <c r="F21" s="237">
        <f>SUM(I21,K21)</f>
        <v>333</v>
      </c>
      <c r="G21" s="237">
        <f>SUM(E21,F21)</f>
        <v>358</v>
      </c>
      <c r="H21" s="238">
        <v>25</v>
      </c>
      <c r="I21" s="238">
        <v>333</v>
      </c>
      <c r="J21" s="238">
        <v>0</v>
      </c>
      <c r="K21" s="238">
        <v>0</v>
      </c>
      <c r="L21" s="240"/>
      <c r="M21" s="240"/>
      <c r="N21" s="240"/>
      <c r="O21" s="240"/>
      <c r="P21" s="240"/>
      <c r="Q21" s="240"/>
      <c r="R21" s="240"/>
      <c r="S21" s="223"/>
      <c r="T21" s="223"/>
      <c r="U21" s="223"/>
      <c r="V21" s="223"/>
      <c r="W21" s="223"/>
      <c r="X21" s="223"/>
      <c r="Y21" s="223"/>
      <c r="Z21" s="223"/>
      <c r="AA21" s="223"/>
      <c r="AB21" s="223"/>
    </row>
    <row r="22" spans="5:18" s="223" customFormat="1" ht="4.5" customHeight="1">
      <c r="E22" s="236"/>
      <c r="F22" s="237"/>
      <c r="G22" s="236"/>
      <c r="H22" s="236"/>
      <c r="I22" s="236"/>
      <c r="J22" s="236"/>
      <c r="K22" s="236"/>
      <c r="L22" s="240"/>
      <c r="M22" s="240"/>
      <c r="N22" s="240"/>
      <c r="O22" s="240"/>
      <c r="P22" s="240"/>
      <c r="Q22" s="240"/>
      <c r="R22" s="240"/>
    </row>
    <row r="23" spans="1:18" s="223" customFormat="1" ht="11.25" customHeight="1">
      <c r="A23" s="280" t="s">
        <v>716</v>
      </c>
      <c r="E23" s="236"/>
      <c r="F23" s="237"/>
      <c r="G23" s="236"/>
      <c r="H23" s="236"/>
      <c r="I23" s="236"/>
      <c r="J23" s="236"/>
      <c r="K23" s="236"/>
      <c r="L23" s="240"/>
      <c r="M23" s="240"/>
      <c r="N23" s="240"/>
      <c r="O23" s="240"/>
      <c r="P23" s="240"/>
      <c r="Q23" s="240"/>
      <c r="R23" s="240"/>
    </row>
    <row r="24" spans="1:28" s="257" customFormat="1" ht="11.25" customHeight="1">
      <c r="A24" s="682"/>
      <c r="B24" s="1134" t="s">
        <v>717</v>
      </c>
      <c r="C24" s="1134"/>
      <c r="D24" s="276" t="s">
        <v>45</v>
      </c>
      <c r="E24" s="237">
        <f>SUM(H24,J24)</f>
        <v>5</v>
      </c>
      <c r="F24" s="237">
        <f>SUM(I24,K24)</f>
        <v>64</v>
      </c>
      <c r="G24" s="237">
        <f>SUM(E24,F24)</f>
        <v>69</v>
      </c>
      <c r="H24" s="238">
        <v>0</v>
      </c>
      <c r="I24" s="238">
        <v>40</v>
      </c>
      <c r="J24" s="238">
        <v>5</v>
      </c>
      <c r="K24" s="238">
        <v>24</v>
      </c>
      <c r="L24" s="240"/>
      <c r="M24" s="240"/>
      <c r="N24" s="240"/>
      <c r="O24" s="240"/>
      <c r="P24" s="240"/>
      <c r="Q24" s="240"/>
      <c r="R24" s="240"/>
      <c r="S24" s="223"/>
      <c r="T24" s="223"/>
      <c r="U24" s="223"/>
      <c r="V24" s="223"/>
      <c r="W24" s="223"/>
      <c r="X24" s="223"/>
      <c r="Y24" s="223"/>
      <c r="Z24" s="223"/>
      <c r="AA24" s="223"/>
      <c r="AB24" s="223"/>
    </row>
    <row r="25" spans="5:18" s="223" customFormat="1" ht="4.5" customHeight="1">
      <c r="E25" s="236"/>
      <c r="F25" s="236"/>
      <c r="G25" s="236"/>
      <c r="H25" s="236"/>
      <c r="I25" s="236"/>
      <c r="J25" s="236"/>
      <c r="K25" s="236"/>
      <c r="L25" s="240"/>
      <c r="M25" s="240"/>
      <c r="N25" s="240"/>
      <c r="O25" s="240"/>
      <c r="P25" s="240"/>
      <c r="Q25" s="240"/>
      <c r="R25" s="240"/>
    </row>
    <row r="26" spans="1:18" s="223" customFormat="1" ht="12" customHeight="1">
      <c r="A26" s="1437" t="s">
        <v>718</v>
      </c>
      <c r="B26" s="1437"/>
      <c r="C26" s="1134"/>
      <c r="D26" s="683"/>
      <c r="E26" s="87">
        <f>SUM(E12,E14,E16,E19,E21,E24)</f>
        <v>8274</v>
      </c>
      <c r="F26" s="87">
        <f aca="true" t="shared" si="0" ref="F26:L26">SUM(F12,F14,F16,F19,F21,F24)</f>
        <v>35647</v>
      </c>
      <c r="G26" s="87">
        <f t="shared" si="0"/>
        <v>43921</v>
      </c>
      <c r="H26" s="87">
        <f t="shared" si="0"/>
        <v>7759</v>
      </c>
      <c r="I26" s="87">
        <f t="shared" si="0"/>
        <v>33992</v>
      </c>
      <c r="J26" s="87">
        <f t="shared" si="0"/>
        <v>515</v>
      </c>
      <c r="K26" s="87">
        <f t="shared" si="0"/>
        <v>1655</v>
      </c>
      <c r="L26" s="249">
        <f t="shared" si="0"/>
        <v>0</v>
      </c>
      <c r="M26" s="249"/>
      <c r="N26" s="240"/>
      <c r="O26" s="240"/>
      <c r="P26" s="240"/>
      <c r="Q26" s="240"/>
      <c r="R26" s="240"/>
    </row>
    <row r="27" spans="3:18" s="223" customFormat="1" ht="4.5" customHeight="1">
      <c r="C27" s="684"/>
      <c r="E27" s="685"/>
      <c r="F27" s="685"/>
      <c r="G27" s="685"/>
      <c r="H27" s="685"/>
      <c r="I27" s="685"/>
      <c r="J27" s="685"/>
      <c r="K27" s="685"/>
      <c r="L27" s="249"/>
      <c r="M27" s="249"/>
      <c r="N27" s="240"/>
      <c r="O27" s="240"/>
      <c r="P27" s="240"/>
      <c r="Q27" s="240"/>
      <c r="R27" s="240"/>
    </row>
    <row r="28" spans="1:18" s="223" customFormat="1" ht="9.75">
      <c r="A28" s="280" t="s">
        <v>719</v>
      </c>
      <c r="E28" s="236"/>
      <c r="F28" s="236"/>
      <c r="G28" s="236"/>
      <c r="H28" s="108"/>
      <c r="I28" s="108"/>
      <c r="J28" s="108"/>
      <c r="K28" s="108"/>
      <c r="L28" s="107"/>
      <c r="M28" s="107"/>
      <c r="N28" s="240"/>
      <c r="O28" s="240"/>
      <c r="P28" s="240"/>
      <c r="Q28" s="240"/>
      <c r="R28" s="240"/>
    </row>
    <row r="29" spans="1:28" s="257" customFormat="1" ht="12" customHeight="1">
      <c r="A29" s="405"/>
      <c r="B29" s="405"/>
      <c r="C29" s="297" t="s">
        <v>720</v>
      </c>
      <c r="D29" s="223"/>
      <c r="E29" s="237">
        <f>SUM(H29,J29)</f>
        <v>11</v>
      </c>
      <c r="F29" s="237">
        <f>SUM(I29,K29)</f>
        <v>7</v>
      </c>
      <c r="G29" s="237">
        <f>SUM(E29:F29)</f>
        <v>18</v>
      </c>
      <c r="H29" s="238">
        <v>11</v>
      </c>
      <c r="I29" s="238">
        <v>7</v>
      </c>
      <c r="J29" s="238">
        <v>0</v>
      </c>
      <c r="K29" s="238">
        <v>0</v>
      </c>
      <c r="L29" s="107"/>
      <c r="M29" s="107"/>
      <c r="N29" s="240"/>
      <c r="O29" s="240"/>
      <c r="P29" s="240"/>
      <c r="Q29" s="240"/>
      <c r="R29" s="240"/>
      <c r="S29" s="223"/>
      <c r="T29" s="223"/>
      <c r="U29" s="223"/>
      <c r="V29" s="223"/>
      <c r="W29" s="223"/>
      <c r="X29" s="223"/>
      <c r="Y29" s="223"/>
      <c r="Z29" s="223"/>
      <c r="AA29" s="223"/>
      <c r="AB29" s="223"/>
    </row>
    <row r="30" spans="1:28" s="257" customFormat="1" ht="12" customHeight="1">
      <c r="A30" s="405"/>
      <c r="B30" s="405"/>
      <c r="C30" s="297" t="s">
        <v>721</v>
      </c>
      <c r="D30" s="223"/>
      <c r="E30" s="237">
        <f>SUM(H30,J30)</f>
        <v>113</v>
      </c>
      <c r="F30" s="237">
        <f>SUM(I30,K30)</f>
        <v>277</v>
      </c>
      <c r="G30" s="237">
        <f>SUM(E30:F30)</f>
        <v>390</v>
      </c>
      <c r="H30" s="238">
        <v>113</v>
      </c>
      <c r="I30" s="238">
        <v>274</v>
      </c>
      <c r="J30" s="238">
        <v>0</v>
      </c>
      <c r="K30" s="238">
        <v>3</v>
      </c>
      <c r="L30" s="107"/>
      <c r="M30" s="107"/>
      <c r="N30" s="240"/>
      <c r="O30" s="240"/>
      <c r="P30" s="240"/>
      <c r="Q30" s="240"/>
      <c r="R30" s="240"/>
      <c r="S30" s="223"/>
      <c r="T30" s="223"/>
      <c r="U30" s="223"/>
      <c r="V30" s="223"/>
      <c r="W30" s="223"/>
      <c r="X30" s="223"/>
      <c r="Y30" s="223"/>
      <c r="Z30" s="223"/>
      <c r="AA30" s="223"/>
      <c r="AB30" s="223"/>
    </row>
    <row r="31" spans="5:18" s="223" customFormat="1" ht="4.5" customHeight="1">
      <c r="E31" s="236"/>
      <c r="F31" s="236"/>
      <c r="G31" s="236"/>
      <c r="H31" s="236"/>
      <c r="I31" s="236"/>
      <c r="J31" s="236"/>
      <c r="K31" s="236"/>
      <c r="L31" s="240"/>
      <c r="M31" s="240"/>
      <c r="N31" s="240"/>
      <c r="O31" s="240"/>
      <c r="P31" s="240"/>
      <c r="Q31" s="240"/>
      <c r="R31" s="240"/>
    </row>
    <row r="32" spans="1:18" s="223" customFormat="1" ht="11.25" customHeight="1">
      <c r="A32" s="277" t="s">
        <v>722</v>
      </c>
      <c r="B32" s="277"/>
      <c r="C32" s="280"/>
      <c r="D32" s="254"/>
      <c r="E32" s="236"/>
      <c r="F32" s="236"/>
      <c r="G32" s="236"/>
      <c r="H32" s="236"/>
      <c r="I32" s="236"/>
      <c r="J32" s="236"/>
      <c r="K32" s="236"/>
      <c r="L32" s="240"/>
      <c r="M32" s="240"/>
      <c r="N32" s="240"/>
      <c r="O32" s="240"/>
      <c r="P32" s="240"/>
      <c r="Q32" s="240"/>
      <c r="R32" s="240"/>
    </row>
    <row r="33" spans="1:28" s="257" customFormat="1" ht="11.25" customHeight="1">
      <c r="A33" s="314"/>
      <c r="B33" s="1319" t="s">
        <v>723</v>
      </c>
      <c r="C33" s="1134"/>
      <c r="D33" s="254"/>
      <c r="E33" s="237">
        <f>SUM(H33,J33)</f>
        <v>32</v>
      </c>
      <c r="F33" s="237">
        <f>SUM(I33,K33)</f>
        <v>163</v>
      </c>
      <c r="G33" s="237">
        <f>SUM(E33:F33)</f>
        <v>195</v>
      </c>
      <c r="H33" s="238">
        <v>32</v>
      </c>
      <c r="I33" s="238">
        <v>161</v>
      </c>
      <c r="J33" s="238">
        <v>0</v>
      </c>
      <c r="K33" s="238">
        <v>2</v>
      </c>
      <c r="L33" s="262"/>
      <c r="M33" s="240"/>
      <c r="N33" s="240"/>
      <c r="O33" s="240"/>
      <c r="P33" s="240"/>
      <c r="Q33" s="240"/>
      <c r="R33" s="240"/>
      <c r="S33" s="223"/>
      <c r="T33" s="223"/>
      <c r="U33" s="223"/>
      <c r="V33" s="223"/>
      <c r="W33" s="223"/>
      <c r="X33" s="223"/>
      <c r="Y33" s="223"/>
      <c r="Z33" s="223"/>
      <c r="AA33" s="223"/>
      <c r="AB33" s="223"/>
    </row>
    <row r="34" spans="5:18" s="223" customFormat="1" ht="4.5" customHeight="1">
      <c r="E34" s="236"/>
      <c r="F34" s="236"/>
      <c r="G34" s="236"/>
      <c r="H34" s="236"/>
      <c r="I34" s="236"/>
      <c r="J34" s="236"/>
      <c r="K34" s="236"/>
      <c r="L34" s="240"/>
      <c r="M34" s="240"/>
      <c r="N34" s="240"/>
      <c r="O34" s="240"/>
      <c r="P34" s="240"/>
      <c r="Q34" s="240"/>
      <c r="R34" s="240"/>
    </row>
    <row r="35" spans="1:18" s="223" customFormat="1" ht="11.25" customHeight="1">
      <c r="A35" s="280" t="s">
        <v>724</v>
      </c>
      <c r="E35" s="236"/>
      <c r="F35" s="236"/>
      <c r="G35" s="236"/>
      <c r="H35" s="236"/>
      <c r="I35" s="236"/>
      <c r="J35" s="236"/>
      <c r="K35" s="236"/>
      <c r="L35" s="240"/>
      <c r="M35" s="240"/>
      <c r="N35" s="240"/>
      <c r="O35" s="240"/>
      <c r="P35" s="240"/>
      <c r="Q35" s="240"/>
      <c r="R35" s="240"/>
    </row>
    <row r="36" spans="1:28" s="257" customFormat="1" ht="11.25" customHeight="1">
      <c r="A36" s="682"/>
      <c r="B36" s="1319" t="s">
        <v>723</v>
      </c>
      <c r="C36" s="1134"/>
      <c r="D36" s="276" t="s">
        <v>45</v>
      </c>
      <c r="E36" s="237">
        <f>SUM(H36,J36)</f>
        <v>2</v>
      </c>
      <c r="F36" s="237">
        <f>SUM(I36,K36)</f>
        <v>16</v>
      </c>
      <c r="G36" s="237">
        <f>SUM(E36,F36)</f>
        <v>18</v>
      </c>
      <c r="H36" s="238">
        <v>2</v>
      </c>
      <c r="I36" s="238">
        <v>15</v>
      </c>
      <c r="J36" s="238">
        <v>0</v>
      </c>
      <c r="K36" s="238">
        <v>1</v>
      </c>
      <c r="L36" s="240"/>
      <c r="M36" s="240"/>
      <c r="N36" s="240"/>
      <c r="O36" s="240"/>
      <c r="P36" s="240"/>
      <c r="Q36" s="240"/>
      <c r="R36" s="240"/>
      <c r="S36" s="223"/>
      <c r="T36" s="223"/>
      <c r="U36" s="223"/>
      <c r="V36" s="223"/>
      <c r="W36" s="223"/>
      <c r="X36" s="223"/>
      <c r="Y36" s="223"/>
      <c r="Z36" s="223"/>
      <c r="AA36" s="223"/>
      <c r="AB36" s="223"/>
    </row>
    <row r="37" spans="5:18" s="223" customFormat="1" ht="4.5" customHeight="1">
      <c r="E37" s="237"/>
      <c r="F37" s="237"/>
      <c r="G37" s="237"/>
      <c r="H37" s="236"/>
      <c r="I37" s="236"/>
      <c r="J37" s="236"/>
      <c r="K37" s="236"/>
      <c r="L37" s="240"/>
      <c r="M37" s="240"/>
      <c r="N37" s="240"/>
      <c r="O37" s="240"/>
      <c r="P37" s="240"/>
      <c r="Q37" s="240"/>
      <c r="R37" s="240"/>
    </row>
    <row r="38" spans="1:28" s="257" customFormat="1" ht="11.25" customHeight="1">
      <c r="A38" s="1143" t="s">
        <v>725</v>
      </c>
      <c r="B38" s="1143"/>
      <c r="C38" s="1134"/>
      <c r="D38" s="276"/>
      <c r="E38" s="237">
        <f>SUM(H38,J38)</f>
        <v>520</v>
      </c>
      <c r="F38" s="237">
        <f>SUM(I38,K38)</f>
        <v>3011</v>
      </c>
      <c r="G38" s="237">
        <f>SUM(E38,F38)</f>
        <v>3531</v>
      </c>
      <c r="H38" s="238">
        <v>520</v>
      </c>
      <c r="I38" s="238">
        <v>3011</v>
      </c>
      <c r="J38" s="238">
        <v>0</v>
      </c>
      <c r="K38" s="238">
        <v>0</v>
      </c>
      <c r="L38" s="240"/>
      <c r="M38" s="240"/>
      <c r="N38" s="240"/>
      <c r="O38" s="240"/>
      <c r="P38" s="240"/>
      <c r="Q38" s="240"/>
      <c r="R38" s="240"/>
      <c r="S38" s="223"/>
      <c r="T38" s="223"/>
      <c r="U38" s="223"/>
      <c r="V38" s="223"/>
      <c r="W38" s="223"/>
      <c r="X38" s="223"/>
      <c r="Y38" s="223"/>
      <c r="Z38" s="223"/>
      <c r="AA38" s="223"/>
      <c r="AB38" s="223"/>
    </row>
    <row r="39" spans="5:18" s="223" customFormat="1" ht="4.5" customHeight="1">
      <c r="E39" s="236"/>
      <c r="F39" s="236"/>
      <c r="G39" s="236"/>
      <c r="H39" s="236"/>
      <c r="I39" s="236"/>
      <c r="J39" s="236"/>
      <c r="K39" s="236"/>
      <c r="L39" s="240"/>
      <c r="M39" s="240"/>
      <c r="N39" s="240"/>
      <c r="O39" s="240"/>
      <c r="P39" s="240"/>
      <c r="Q39" s="240"/>
      <c r="R39" s="240"/>
    </row>
    <row r="40" spans="1:28" s="257" customFormat="1" ht="11.25" customHeight="1">
      <c r="A40" s="1143" t="s">
        <v>726</v>
      </c>
      <c r="B40" s="1143"/>
      <c r="C40" s="1134"/>
      <c r="D40" s="276"/>
      <c r="E40" s="237">
        <f>SUM(H40,J40)</f>
        <v>91</v>
      </c>
      <c r="F40" s="237">
        <f>SUM(I40,K40)</f>
        <v>385</v>
      </c>
      <c r="G40" s="237">
        <f>SUM(E40,F40)</f>
        <v>476</v>
      </c>
      <c r="H40" s="238">
        <v>91</v>
      </c>
      <c r="I40" s="238">
        <v>385</v>
      </c>
      <c r="J40" s="238">
        <v>0</v>
      </c>
      <c r="K40" s="238">
        <v>0</v>
      </c>
      <c r="L40" s="240"/>
      <c r="M40" s="240"/>
      <c r="N40" s="240"/>
      <c r="O40" s="240"/>
      <c r="P40" s="240"/>
      <c r="Q40" s="240"/>
      <c r="R40" s="240"/>
      <c r="S40" s="223"/>
      <c r="T40" s="223"/>
      <c r="U40" s="223"/>
      <c r="V40" s="223"/>
      <c r="W40" s="223"/>
      <c r="X40" s="223"/>
      <c r="Y40" s="223"/>
      <c r="Z40" s="223"/>
      <c r="AA40" s="223"/>
      <c r="AB40" s="223"/>
    </row>
    <row r="41" spans="5:18" s="223" customFormat="1" ht="4.5" customHeight="1">
      <c r="E41" s="236"/>
      <c r="F41" s="237"/>
      <c r="G41" s="236"/>
      <c r="H41" s="236"/>
      <c r="I41" s="236"/>
      <c r="J41" s="236"/>
      <c r="K41" s="236"/>
      <c r="L41" s="240"/>
      <c r="M41" s="240"/>
      <c r="N41" s="240"/>
      <c r="O41" s="240"/>
      <c r="P41" s="240"/>
      <c r="Q41" s="240"/>
      <c r="R41" s="240"/>
    </row>
    <row r="42" spans="1:28" s="257" customFormat="1" ht="11.25" customHeight="1">
      <c r="A42" s="1163" t="s">
        <v>727</v>
      </c>
      <c r="B42" s="1134"/>
      <c r="C42" s="1134"/>
      <c r="D42" s="223"/>
      <c r="E42" s="237">
        <f>SUM(H42,J42)</f>
        <v>10</v>
      </c>
      <c r="F42" s="237">
        <f>SUM(I42,K42)</f>
        <v>82</v>
      </c>
      <c r="G42" s="237">
        <f>SUM(E42,F42)</f>
        <v>92</v>
      </c>
      <c r="H42" s="238">
        <v>6</v>
      </c>
      <c r="I42" s="238">
        <v>63</v>
      </c>
      <c r="J42" s="238">
        <v>4</v>
      </c>
      <c r="K42" s="238">
        <v>19</v>
      </c>
      <c r="L42" s="240"/>
      <c r="M42" s="240"/>
      <c r="N42" s="240"/>
      <c r="O42" s="240"/>
      <c r="P42" s="240"/>
      <c r="Q42" s="240"/>
      <c r="R42" s="240"/>
      <c r="S42" s="223"/>
      <c r="T42" s="223"/>
      <c r="U42" s="223"/>
      <c r="V42" s="223"/>
      <c r="W42" s="223"/>
      <c r="X42" s="223"/>
      <c r="Y42" s="223"/>
      <c r="Z42" s="223"/>
      <c r="AA42" s="223"/>
      <c r="AB42" s="223"/>
    </row>
    <row r="43" spans="5:18" s="223" customFormat="1" ht="4.5" customHeight="1">
      <c r="E43" s="236"/>
      <c r="F43" s="236"/>
      <c r="G43" s="237"/>
      <c r="H43" s="236"/>
      <c r="I43" s="236"/>
      <c r="J43" s="236"/>
      <c r="K43" s="236"/>
      <c r="L43" s="240"/>
      <c r="M43" s="240"/>
      <c r="N43" s="240"/>
      <c r="O43" s="240"/>
      <c r="P43" s="240"/>
      <c r="Q43" s="240"/>
      <c r="R43" s="240"/>
    </row>
    <row r="44" spans="1:18" s="223" customFormat="1" ht="11.25" customHeight="1">
      <c r="A44" s="280" t="s">
        <v>728</v>
      </c>
      <c r="E44" s="236"/>
      <c r="F44" s="236"/>
      <c r="G44" s="237"/>
      <c r="H44" s="236"/>
      <c r="I44" s="236"/>
      <c r="J44" s="236"/>
      <c r="K44" s="236"/>
      <c r="L44" s="240"/>
      <c r="M44" s="240"/>
      <c r="N44" s="240"/>
      <c r="O44" s="240"/>
      <c r="P44" s="240"/>
      <c r="Q44" s="240"/>
      <c r="R44" s="240"/>
    </row>
    <row r="45" spans="1:28" s="257" customFormat="1" ht="11.25" customHeight="1">
      <c r="A45" s="294"/>
      <c r="B45" s="1148" t="s">
        <v>729</v>
      </c>
      <c r="C45" s="1148"/>
      <c r="D45" s="223"/>
      <c r="E45" s="237">
        <f>SUM(H45,J45)</f>
        <v>2607</v>
      </c>
      <c r="F45" s="237">
        <f>SUM(I45,K45)</f>
        <v>7432</v>
      </c>
      <c r="G45" s="237">
        <f>SUM(E45,F45)</f>
        <v>10039</v>
      </c>
      <c r="H45" s="238">
        <v>2463</v>
      </c>
      <c r="I45" s="238">
        <v>6997</v>
      </c>
      <c r="J45" s="238">
        <v>144</v>
      </c>
      <c r="K45" s="238">
        <v>435</v>
      </c>
      <c r="L45" s="240"/>
      <c r="M45" s="240"/>
      <c r="N45" s="240"/>
      <c r="O45" s="240"/>
      <c r="P45" s="240"/>
      <c r="Q45" s="240"/>
      <c r="R45" s="240"/>
      <c r="S45" s="223"/>
      <c r="T45" s="223"/>
      <c r="U45" s="223"/>
      <c r="V45" s="223"/>
      <c r="W45" s="223"/>
      <c r="X45" s="223"/>
      <c r="Y45" s="223"/>
      <c r="Z45" s="223"/>
      <c r="AA45" s="223"/>
      <c r="AB45" s="223"/>
    </row>
    <row r="46" spans="5:18" s="223" customFormat="1" ht="4.5" customHeight="1">
      <c r="E46" s="236"/>
      <c r="F46" s="237"/>
      <c r="G46" s="236"/>
      <c r="H46" s="236"/>
      <c r="I46" s="236"/>
      <c r="J46" s="236"/>
      <c r="K46" s="236"/>
      <c r="L46" s="240"/>
      <c r="M46" s="240"/>
      <c r="N46" s="240"/>
      <c r="O46" s="240"/>
      <c r="P46" s="240"/>
      <c r="Q46" s="240"/>
      <c r="R46" s="240"/>
    </row>
    <row r="47" spans="1:28" s="257" customFormat="1" ht="11.25" customHeight="1">
      <c r="A47" s="1143" t="s">
        <v>730</v>
      </c>
      <c r="B47" s="1143"/>
      <c r="C47" s="1134"/>
      <c r="D47" s="276"/>
      <c r="E47" s="237">
        <f>SUM(H47,J47)</f>
        <v>347</v>
      </c>
      <c r="F47" s="237">
        <f>SUM(I47,K47)</f>
        <v>1602</v>
      </c>
      <c r="G47" s="237">
        <f>SUM(E47,F47)</f>
        <v>1949</v>
      </c>
      <c r="H47" s="238">
        <v>347</v>
      </c>
      <c r="I47" s="238">
        <v>1594</v>
      </c>
      <c r="J47" s="238">
        <v>0</v>
      </c>
      <c r="K47" s="238">
        <v>8</v>
      </c>
      <c r="L47" s="240"/>
      <c r="M47" s="240"/>
      <c r="N47" s="240"/>
      <c r="O47" s="240"/>
      <c r="P47" s="240"/>
      <c r="Q47" s="240"/>
      <c r="R47" s="240"/>
      <c r="S47" s="223"/>
      <c r="T47" s="223"/>
      <c r="U47" s="223"/>
      <c r="V47" s="223"/>
      <c r="W47" s="223"/>
      <c r="X47" s="223"/>
      <c r="Y47" s="223"/>
      <c r="Z47" s="223"/>
      <c r="AA47" s="223"/>
      <c r="AB47" s="223"/>
    </row>
    <row r="48" spans="5:18" s="223" customFormat="1" ht="4.5" customHeight="1">
      <c r="E48" s="236"/>
      <c r="F48" s="236"/>
      <c r="G48" s="236"/>
      <c r="H48" s="236"/>
      <c r="I48" s="236"/>
      <c r="J48" s="236"/>
      <c r="K48" s="236"/>
      <c r="L48" s="240"/>
      <c r="M48" s="240"/>
      <c r="N48" s="240"/>
      <c r="O48" s="240"/>
      <c r="P48" s="240"/>
      <c r="Q48" s="240"/>
      <c r="R48" s="240"/>
    </row>
    <row r="49" spans="1:18" s="223" customFormat="1" ht="11.25" customHeight="1">
      <c r="A49" s="1434" t="s">
        <v>731</v>
      </c>
      <c r="B49" s="1434"/>
      <c r="C49" s="1434"/>
      <c r="E49" s="87">
        <f>SUM(E33,E36,E38,E40,E42,E45,E47)</f>
        <v>3609</v>
      </c>
      <c r="F49" s="87">
        <f aca="true" t="shared" si="1" ref="F49:K49">SUM(F33,F36,F38,F40,F42,F45,F47)</f>
        <v>12691</v>
      </c>
      <c r="G49" s="87">
        <f t="shared" si="1"/>
        <v>16300</v>
      </c>
      <c r="H49" s="87">
        <f t="shared" si="1"/>
        <v>3461</v>
      </c>
      <c r="I49" s="87">
        <f t="shared" si="1"/>
        <v>12226</v>
      </c>
      <c r="J49" s="87">
        <f t="shared" si="1"/>
        <v>148</v>
      </c>
      <c r="K49" s="87">
        <f t="shared" si="1"/>
        <v>465</v>
      </c>
      <c r="L49" s="249"/>
      <c r="M49" s="249"/>
      <c r="N49" s="240"/>
      <c r="O49" s="240"/>
      <c r="P49" s="240"/>
      <c r="Q49" s="240"/>
      <c r="R49" s="240"/>
    </row>
    <row r="50" spans="5:18" s="223" customFormat="1" ht="4.5" customHeight="1">
      <c r="E50" s="685"/>
      <c r="F50" s="685"/>
      <c r="G50" s="685"/>
      <c r="H50" s="685"/>
      <c r="I50" s="685"/>
      <c r="J50" s="685"/>
      <c r="K50" s="685"/>
      <c r="L50" s="249"/>
      <c r="M50" s="249"/>
      <c r="N50" s="240"/>
      <c r="O50" s="240"/>
      <c r="P50" s="240"/>
      <c r="Q50" s="240"/>
      <c r="R50" s="240"/>
    </row>
    <row r="51" spans="3:18" s="223" customFormat="1" ht="11.25" customHeight="1">
      <c r="C51" s="250" t="s">
        <v>732</v>
      </c>
      <c r="E51" s="87">
        <f>IF(SUM(E26+E49)=SUM(E12,E14,E16,E33,E19,E21,E24,E36,E38,E40,E42,E45,E47),SUM(E26+E49),"Fehler")</f>
        <v>11883</v>
      </c>
      <c r="F51" s="87">
        <f aca="true" t="shared" si="2" ref="F51:K51">IF(SUM(F26+F49)=SUM(F12,F14,F16,F33,F19,F21,F24,F36,F38,F40,F42,F45,F47),SUM(F26+F49),"Fehler")</f>
        <v>48338</v>
      </c>
      <c r="G51" s="87">
        <f t="shared" si="2"/>
        <v>60221</v>
      </c>
      <c r="H51" s="87">
        <f t="shared" si="2"/>
        <v>11220</v>
      </c>
      <c r="I51" s="87">
        <f t="shared" si="2"/>
        <v>46218</v>
      </c>
      <c r="J51" s="87">
        <f t="shared" si="2"/>
        <v>663</v>
      </c>
      <c r="K51" s="87">
        <f t="shared" si="2"/>
        <v>2120</v>
      </c>
      <c r="L51" s="249"/>
      <c r="M51" s="249"/>
      <c r="N51" s="240"/>
      <c r="O51" s="240"/>
      <c r="P51" s="240"/>
      <c r="Q51" s="240"/>
      <c r="R51" s="240"/>
    </row>
    <row r="52" spans="1:28" s="257" customFormat="1" ht="6" customHeight="1">
      <c r="A52" s="254" t="s">
        <v>46</v>
      </c>
      <c r="B52" s="240"/>
      <c r="C52" s="240"/>
      <c r="D52" s="240"/>
      <c r="E52" s="240"/>
      <c r="F52" s="240"/>
      <c r="G52" s="240"/>
      <c r="H52" s="240"/>
      <c r="I52" s="240"/>
      <c r="J52" s="240"/>
      <c r="K52" s="240"/>
      <c r="L52" s="223"/>
      <c r="M52" s="223"/>
      <c r="N52" s="223"/>
      <c r="O52" s="223"/>
      <c r="P52" s="223"/>
      <c r="Q52" s="223"/>
      <c r="R52" s="223"/>
      <c r="S52" s="223"/>
      <c r="T52" s="223"/>
      <c r="U52" s="223"/>
      <c r="V52" s="223"/>
      <c r="W52" s="223"/>
      <c r="X52" s="223"/>
      <c r="Y52" s="223"/>
      <c r="Z52" s="223"/>
      <c r="AA52" s="223"/>
      <c r="AB52" s="223"/>
    </row>
    <row r="53" spans="1:28" s="257" customFormat="1" ht="9.75">
      <c r="A53" s="1075" t="s">
        <v>733</v>
      </c>
      <c r="B53" s="1043"/>
      <c r="C53" s="1043"/>
      <c r="D53" s="1043"/>
      <c r="E53" s="1043"/>
      <c r="F53" s="1043"/>
      <c r="G53" s="1043"/>
      <c r="H53" s="1043"/>
      <c r="I53" s="1043"/>
      <c r="J53" s="1043"/>
      <c r="K53" s="1043"/>
      <c r="L53" s="240"/>
      <c r="M53" s="240"/>
      <c r="N53" s="240"/>
      <c r="O53" s="240"/>
      <c r="P53" s="240"/>
      <c r="Q53" s="240"/>
      <c r="R53" s="240"/>
      <c r="S53" s="223"/>
      <c r="T53" s="223"/>
      <c r="U53" s="223"/>
      <c r="V53" s="223"/>
      <c r="W53" s="223"/>
      <c r="X53" s="223"/>
      <c r="Y53" s="223"/>
      <c r="Z53" s="223"/>
      <c r="AA53" s="223"/>
      <c r="AB53" s="223"/>
    </row>
    <row r="54" spans="1:28" s="257" customFormat="1" ht="9.75">
      <c r="A54" s="1043"/>
      <c r="B54" s="1043"/>
      <c r="C54" s="1043"/>
      <c r="D54" s="1043"/>
      <c r="E54" s="1043"/>
      <c r="F54" s="1043"/>
      <c r="G54" s="1043"/>
      <c r="H54" s="1043"/>
      <c r="I54" s="1043"/>
      <c r="J54" s="1043"/>
      <c r="K54" s="1043"/>
      <c r="L54" s="223"/>
      <c r="M54" s="223"/>
      <c r="N54" s="223"/>
      <c r="O54" s="223"/>
      <c r="P54" s="240"/>
      <c r="Q54" s="240"/>
      <c r="R54" s="240"/>
      <c r="S54" s="223"/>
      <c r="T54" s="223"/>
      <c r="U54" s="223"/>
      <c r="V54" s="223"/>
      <c r="W54" s="223"/>
      <c r="X54" s="223"/>
      <c r="Y54" s="223"/>
      <c r="Z54" s="223"/>
      <c r="AA54" s="223"/>
      <c r="AB54" s="223"/>
    </row>
    <row r="55" spans="1:28" s="257" customFormat="1" ht="10.5" customHeight="1">
      <c r="A55" s="1043"/>
      <c r="B55" s="1043"/>
      <c r="C55" s="1043"/>
      <c r="D55" s="1043"/>
      <c r="E55" s="1043"/>
      <c r="F55" s="1043"/>
      <c r="G55" s="1043"/>
      <c r="H55" s="1043"/>
      <c r="I55" s="1043"/>
      <c r="J55" s="1043"/>
      <c r="K55" s="1043"/>
      <c r="L55" s="223"/>
      <c r="M55" s="223"/>
      <c r="N55" s="223"/>
      <c r="O55" s="223"/>
      <c r="P55" s="223"/>
      <c r="Q55" s="223"/>
      <c r="R55" s="223"/>
      <c r="S55" s="223"/>
      <c r="T55" s="223"/>
      <c r="U55" s="223"/>
      <c r="V55" s="223"/>
      <c r="W55" s="223"/>
      <c r="X55" s="223"/>
      <c r="Y55" s="223"/>
      <c r="Z55" s="223"/>
      <c r="AA55" s="223"/>
      <c r="AB55" s="223"/>
    </row>
    <row r="56" spans="1:28" s="257" customFormat="1" ht="9.75">
      <c r="A56" s="1043"/>
      <c r="B56" s="1043"/>
      <c r="C56" s="1043"/>
      <c r="D56" s="1043"/>
      <c r="E56" s="1043"/>
      <c r="F56" s="1043"/>
      <c r="G56" s="1043"/>
      <c r="H56" s="1043"/>
      <c r="I56" s="1043"/>
      <c r="J56" s="1043"/>
      <c r="K56" s="1043"/>
      <c r="L56" s="223"/>
      <c r="M56" s="223"/>
      <c r="N56" s="223"/>
      <c r="O56" s="223"/>
      <c r="P56" s="223"/>
      <c r="Q56" s="223"/>
      <c r="R56" s="223"/>
      <c r="S56" s="223"/>
      <c r="T56" s="223"/>
      <c r="U56" s="223"/>
      <c r="V56" s="223"/>
      <c r="W56" s="223"/>
      <c r="X56" s="223"/>
      <c r="Y56" s="223"/>
      <c r="Z56" s="223"/>
      <c r="AA56" s="223"/>
      <c r="AB56" s="223"/>
    </row>
    <row r="57" spans="1:28" s="257" customFormat="1" ht="9.75">
      <c r="A57" s="1043"/>
      <c r="B57" s="1043"/>
      <c r="C57" s="1043"/>
      <c r="D57" s="1043"/>
      <c r="E57" s="1043"/>
      <c r="F57" s="1043"/>
      <c r="G57" s="1043"/>
      <c r="H57" s="1043"/>
      <c r="I57" s="1043"/>
      <c r="J57" s="1043"/>
      <c r="K57" s="1043"/>
      <c r="L57" s="223"/>
      <c r="M57" s="223"/>
      <c r="N57" s="223"/>
      <c r="O57" s="223"/>
      <c r="P57" s="223"/>
      <c r="Q57" s="223"/>
      <c r="R57" s="223"/>
      <c r="S57" s="223"/>
      <c r="T57" s="223"/>
      <c r="U57" s="223"/>
      <c r="V57" s="223"/>
      <c r="W57" s="223"/>
      <c r="X57" s="223"/>
      <c r="Y57" s="223"/>
      <c r="Z57" s="223"/>
      <c r="AA57" s="223"/>
      <c r="AB57" s="223"/>
    </row>
    <row r="58" spans="1:21" ht="12.75">
      <c r="A58" s="1043"/>
      <c r="B58" s="1043"/>
      <c r="C58" s="1043"/>
      <c r="D58" s="1043"/>
      <c r="E58" s="1043"/>
      <c r="F58" s="1043"/>
      <c r="G58" s="1043"/>
      <c r="H58" s="1043"/>
      <c r="I58" s="1043"/>
      <c r="J58" s="1043"/>
      <c r="K58" s="1043"/>
      <c r="N58" s="1435" t="s">
        <v>734</v>
      </c>
      <c r="O58" s="1435"/>
      <c r="P58" s="1435"/>
      <c r="Q58" s="1435"/>
      <c r="R58" s="1435"/>
      <c r="S58" s="1435"/>
      <c r="T58" s="1435"/>
      <c r="U58" s="1435"/>
    </row>
    <row r="59" spans="14:21" ht="12.75">
      <c r="N59" s="1436" t="s">
        <v>735</v>
      </c>
      <c r="O59" s="1435"/>
      <c r="P59" s="1435"/>
      <c r="Q59" s="1435"/>
      <c r="R59" s="1435"/>
      <c r="S59" s="1435"/>
      <c r="T59" s="1435"/>
      <c r="U59" s="1435"/>
    </row>
    <row r="60" spans="14:21" ht="13.5" customHeight="1">
      <c r="N60" s="1429" t="s">
        <v>736</v>
      </c>
      <c r="O60" s="1430"/>
      <c r="P60" s="1430"/>
      <c r="Q60" s="1430"/>
      <c r="R60" s="1430"/>
      <c r="S60" s="1430"/>
      <c r="T60" s="1430"/>
      <c r="U60" s="1430"/>
    </row>
    <row r="61" spans="5:21" ht="3" customHeight="1">
      <c r="E61" s="686"/>
      <c r="N61" s="226"/>
      <c r="O61" s="226"/>
      <c r="P61" s="226"/>
      <c r="Q61" s="226"/>
      <c r="R61" s="226"/>
      <c r="S61" s="226"/>
      <c r="T61" s="226"/>
      <c r="U61" s="226"/>
    </row>
    <row r="62" spans="1:21" s="257" customFormat="1" ht="11.25">
      <c r="A62" s="558"/>
      <c r="B62" s="558"/>
      <c r="C62" s="556"/>
      <c r="D62" s="556"/>
      <c r="E62" s="556"/>
      <c r="F62" s="556"/>
      <c r="G62" s="556"/>
      <c r="H62" s="556"/>
      <c r="I62" s="556"/>
      <c r="J62" s="556"/>
      <c r="K62" s="556"/>
      <c r="N62" s="1028" t="s">
        <v>737</v>
      </c>
      <c r="O62" s="1028"/>
      <c r="P62" s="1028"/>
      <c r="Q62" s="1031"/>
      <c r="R62" s="1431" t="s">
        <v>738</v>
      </c>
      <c r="S62" s="1039" t="s">
        <v>704</v>
      </c>
      <c r="T62" s="1045"/>
      <c r="U62" s="1045"/>
    </row>
    <row r="63" spans="1:21" s="257" customFormat="1" ht="9.75" customHeight="1">
      <c r="A63" s="556"/>
      <c r="B63" s="556"/>
      <c r="C63" s="556"/>
      <c r="D63" s="556"/>
      <c r="E63" s="556"/>
      <c r="F63" s="556"/>
      <c r="G63" s="556"/>
      <c r="H63" s="556"/>
      <c r="I63" s="556"/>
      <c r="J63" s="556"/>
      <c r="K63" s="556"/>
      <c r="N63" s="1029"/>
      <c r="O63" s="1029"/>
      <c r="P63" s="1029"/>
      <c r="Q63" s="1032"/>
      <c r="R63" s="1432"/>
      <c r="S63" s="1139" t="s">
        <v>69</v>
      </c>
      <c r="T63" s="1139" t="s">
        <v>10</v>
      </c>
      <c r="U63" s="1034" t="s">
        <v>9</v>
      </c>
    </row>
    <row r="64" spans="5:21" s="257" customFormat="1" ht="6" customHeight="1">
      <c r="E64" s="262"/>
      <c r="N64" s="1030"/>
      <c r="O64" s="1030"/>
      <c r="P64" s="1030"/>
      <c r="Q64" s="1033"/>
      <c r="R64" s="1433"/>
      <c r="S64" s="1140"/>
      <c r="T64" s="1140"/>
      <c r="U64" s="1036"/>
    </row>
    <row r="65" spans="5:21" s="257" customFormat="1" ht="3" customHeight="1">
      <c r="E65" s="262"/>
      <c r="N65" s="233"/>
      <c r="O65" s="688"/>
      <c r="P65" s="233"/>
      <c r="Q65" s="234"/>
      <c r="R65" s="234"/>
      <c r="S65" s="234"/>
      <c r="T65" s="234"/>
      <c r="U65" s="234"/>
    </row>
    <row r="66" spans="5:21" s="257" customFormat="1" ht="11.25" customHeight="1">
      <c r="E66" s="262"/>
      <c r="N66" s="1423" t="s">
        <v>739</v>
      </c>
      <c r="O66" s="1424"/>
      <c r="P66" s="1324" t="s">
        <v>740</v>
      </c>
      <c r="Q66" s="1421" t="s">
        <v>741</v>
      </c>
      <c r="R66" s="690" t="s">
        <v>742</v>
      </c>
      <c r="S66" s="691">
        <v>10</v>
      </c>
      <c r="T66" s="691">
        <v>337</v>
      </c>
      <c r="U66" s="692">
        <f>SUM(S66:T66)</f>
        <v>347</v>
      </c>
    </row>
    <row r="67" spans="5:21" s="257" customFormat="1" ht="11.25">
      <c r="E67" s="262"/>
      <c r="N67" s="1425"/>
      <c r="O67" s="1424"/>
      <c r="P67" s="1324"/>
      <c r="Q67" s="1421"/>
      <c r="R67" s="236" t="s">
        <v>743</v>
      </c>
      <c r="S67" s="691">
        <v>1</v>
      </c>
      <c r="T67" s="691">
        <v>5</v>
      </c>
      <c r="U67" s="692">
        <f>SUM(S67:T67)</f>
        <v>6</v>
      </c>
    </row>
    <row r="68" spans="5:21" s="257" customFormat="1" ht="3" customHeight="1">
      <c r="E68" s="262"/>
      <c r="N68" s="1425"/>
      <c r="O68" s="1424"/>
      <c r="P68" s="1324"/>
      <c r="Q68" s="693"/>
      <c r="R68" s="236"/>
      <c r="S68" s="692"/>
      <c r="T68" s="692"/>
      <c r="U68" s="692"/>
    </row>
    <row r="69" spans="5:21" s="257" customFormat="1" ht="3" customHeight="1">
      <c r="E69" s="262"/>
      <c r="N69" s="1425"/>
      <c r="O69" s="1424"/>
      <c r="P69" s="1324"/>
      <c r="Q69" s="694"/>
      <c r="R69" s="236"/>
      <c r="S69" s="692"/>
      <c r="T69" s="692"/>
      <c r="U69" s="692"/>
    </row>
    <row r="70" spans="5:21" s="257" customFormat="1" ht="11.25">
      <c r="E70" s="262"/>
      <c r="N70" s="1425"/>
      <c r="O70" s="1424"/>
      <c r="P70" s="1324"/>
      <c r="Q70" s="1421" t="s">
        <v>744</v>
      </c>
      <c r="R70" s="690" t="s">
        <v>742</v>
      </c>
      <c r="S70" s="691">
        <v>0</v>
      </c>
      <c r="T70" s="691">
        <v>35</v>
      </c>
      <c r="U70" s="692">
        <f aca="true" t="shared" si="3" ref="U70:U75">SUM(S70:T70)</f>
        <v>35</v>
      </c>
    </row>
    <row r="71" spans="5:21" s="257" customFormat="1" ht="11.25">
      <c r="E71" s="262"/>
      <c r="N71" s="1425"/>
      <c r="O71" s="1424"/>
      <c r="P71" s="1324"/>
      <c r="Q71" s="1421"/>
      <c r="R71" s="236" t="s">
        <v>743</v>
      </c>
      <c r="S71" s="691">
        <v>5</v>
      </c>
      <c r="T71" s="691">
        <v>24</v>
      </c>
      <c r="U71" s="692">
        <f t="shared" si="3"/>
        <v>29</v>
      </c>
    </row>
    <row r="72" spans="5:21" s="257" customFormat="1" ht="3" customHeight="1">
      <c r="E72" s="262"/>
      <c r="N72" s="1425"/>
      <c r="O72" s="1424"/>
      <c r="P72" s="240"/>
      <c r="Q72" s="695"/>
      <c r="R72" s="236"/>
      <c r="S72" s="692"/>
      <c r="T72" s="692"/>
      <c r="U72" s="692">
        <f t="shared" si="3"/>
        <v>0</v>
      </c>
    </row>
    <row r="73" spans="5:21" s="257" customFormat="1" ht="3" customHeight="1">
      <c r="E73" s="262"/>
      <c r="N73" s="1425"/>
      <c r="O73" s="1424"/>
      <c r="P73" s="233"/>
      <c r="Q73" s="696"/>
      <c r="R73" s="236"/>
      <c r="S73" s="692"/>
      <c r="T73" s="692"/>
      <c r="U73" s="692">
        <f t="shared" si="3"/>
        <v>0</v>
      </c>
    </row>
    <row r="74" spans="14:21" s="257" customFormat="1" ht="11.25">
      <c r="N74" s="1425"/>
      <c r="O74" s="1424"/>
      <c r="P74" s="1324" t="s">
        <v>745</v>
      </c>
      <c r="Q74" s="1421" t="s">
        <v>741</v>
      </c>
      <c r="R74" s="690" t="s">
        <v>742</v>
      </c>
      <c r="S74" s="691">
        <v>0</v>
      </c>
      <c r="T74" s="691">
        <v>84</v>
      </c>
      <c r="U74" s="692">
        <f t="shared" si="3"/>
        <v>84</v>
      </c>
    </row>
    <row r="75" spans="14:21" s="257" customFormat="1" ht="11.25">
      <c r="N75" s="1425"/>
      <c r="O75" s="1424"/>
      <c r="P75" s="1324"/>
      <c r="Q75" s="1421"/>
      <c r="R75" s="236" t="s">
        <v>743</v>
      </c>
      <c r="S75" s="691">
        <v>1</v>
      </c>
      <c r="T75" s="691">
        <v>2</v>
      </c>
      <c r="U75" s="692">
        <f t="shared" si="3"/>
        <v>3</v>
      </c>
    </row>
    <row r="76" spans="14:21" s="257" customFormat="1" ht="3" customHeight="1">
      <c r="N76" s="1425"/>
      <c r="O76" s="1424"/>
      <c r="P76" s="1324"/>
      <c r="Q76" s="695"/>
      <c r="R76" s="236"/>
      <c r="S76" s="692"/>
      <c r="T76" s="692"/>
      <c r="U76" s="692"/>
    </row>
    <row r="77" spans="14:21" s="257" customFormat="1" ht="3" customHeight="1">
      <c r="N77" s="1425"/>
      <c r="O77" s="1424"/>
      <c r="P77" s="1324"/>
      <c r="Q77" s="696"/>
      <c r="R77" s="236"/>
      <c r="S77" s="692"/>
      <c r="T77" s="692"/>
      <c r="U77" s="692"/>
    </row>
    <row r="78" spans="14:21" s="257" customFormat="1" ht="11.25">
      <c r="N78" s="1425"/>
      <c r="O78" s="1424"/>
      <c r="P78" s="1324"/>
      <c r="Q78" s="1421" t="s">
        <v>744</v>
      </c>
      <c r="R78" s="690" t="s">
        <v>742</v>
      </c>
      <c r="S78" s="691">
        <v>0</v>
      </c>
      <c r="T78" s="691">
        <v>5</v>
      </c>
      <c r="U78" s="692">
        <f>SUM(S78:T78)</f>
        <v>5</v>
      </c>
    </row>
    <row r="79" spans="14:21" s="257" customFormat="1" ht="11.25">
      <c r="N79" s="1426"/>
      <c r="O79" s="1427"/>
      <c r="P79" s="1140"/>
      <c r="Q79" s="1428"/>
      <c r="R79" s="236" t="s">
        <v>743</v>
      </c>
      <c r="S79" s="691">
        <v>0</v>
      </c>
      <c r="T79" s="698">
        <v>0</v>
      </c>
      <c r="U79" s="692">
        <f>SUM(S79:T79)</f>
        <v>0</v>
      </c>
    </row>
    <row r="80" spans="14:21" s="257" customFormat="1" ht="3" customHeight="1">
      <c r="N80" s="699"/>
      <c r="O80" s="223"/>
      <c r="P80" s="240"/>
      <c r="Q80" s="700"/>
      <c r="R80" s="687"/>
      <c r="S80" s="269"/>
      <c r="T80" s="701"/>
      <c r="U80" s="240"/>
    </row>
    <row r="81" spans="14:21" s="257" customFormat="1" ht="11.25">
      <c r="N81" s="1418" t="s">
        <v>746</v>
      </c>
      <c r="O81" s="1419"/>
      <c r="P81" s="1420"/>
      <c r="Q81" s="1421" t="s">
        <v>741</v>
      </c>
      <c r="R81" s="690" t="s">
        <v>742</v>
      </c>
      <c r="S81" s="691">
        <v>125</v>
      </c>
      <c r="T81" s="698">
        <v>224</v>
      </c>
      <c r="U81" s="692">
        <f>SUM(S81:T81)</f>
        <v>349</v>
      </c>
    </row>
    <row r="82" spans="14:21" s="257" customFormat="1" ht="11.25">
      <c r="N82" s="1419"/>
      <c r="O82" s="1419"/>
      <c r="P82" s="1420"/>
      <c r="Q82" s="1421"/>
      <c r="R82" s="236" t="s">
        <v>743</v>
      </c>
      <c r="S82" s="691">
        <v>0</v>
      </c>
      <c r="T82" s="698">
        <v>1</v>
      </c>
      <c r="U82" s="692">
        <f>SUM(S82:T82)</f>
        <v>1</v>
      </c>
    </row>
    <row r="83" spans="14:21" s="257" customFormat="1" ht="3" customHeight="1">
      <c r="N83" s="1419"/>
      <c r="O83" s="1419"/>
      <c r="P83" s="1420"/>
      <c r="Q83" s="697"/>
      <c r="R83" s="236"/>
      <c r="S83" s="692"/>
      <c r="T83" s="701"/>
      <c r="U83" s="702"/>
    </row>
    <row r="84" spans="14:21" s="257" customFormat="1" ht="3" customHeight="1">
      <c r="N84" s="1419"/>
      <c r="O84" s="1419"/>
      <c r="P84" s="1420"/>
      <c r="Q84" s="689"/>
      <c r="R84" s="236"/>
      <c r="S84" s="692"/>
      <c r="T84" s="701"/>
      <c r="U84" s="702"/>
    </row>
    <row r="85" spans="14:21" s="257" customFormat="1" ht="11.25">
      <c r="N85" s="1419"/>
      <c r="O85" s="1419"/>
      <c r="P85" s="1420"/>
      <c r="Q85" s="1421" t="s">
        <v>744</v>
      </c>
      <c r="R85" s="690" t="s">
        <v>742</v>
      </c>
      <c r="S85" s="691">
        <v>11</v>
      </c>
      <c r="T85" s="691">
        <v>30</v>
      </c>
      <c r="U85" s="692">
        <f>SUM(S85:T85)</f>
        <v>41</v>
      </c>
    </row>
    <row r="86" spans="14:21" s="257" customFormat="1" ht="11.25">
      <c r="N86" s="1419"/>
      <c r="O86" s="1419"/>
      <c r="P86" s="1420"/>
      <c r="Q86" s="1421"/>
      <c r="R86" s="236" t="s">
        <v>743</v>
      </c>
      <c r="S86" s="691">
        <v>0</v>
      </c>
      <c r="T86" s="691">
        <v>0</v>
      </c>
      <c r="U86" s="692">
        <f>SUM(S86:T86)</f>
        <v>0</v>
      </c>
    </row>
    <row r="87" spans="14:21" s="257" customFormat="1" ht="3" customHeight="1">
      <c r="N87" s="1419"/>
      <c r="O87" s="1419"/>
      <c r="P87" s="1420"/>
      <c r="Q87" s="703"/>
      <c r="R87" s="236"/>
      <c r="S87" s="236"/>
      <c r="T87" s="236"/>
      <c r="U87" s="236"/>
    </row>
    <row r="88" spans="14:21" s="257" customFormat="1" ht="6" customHeight="1">
      <c r="N88" s="254" t="s">
        <v>46</v>
      </c>
      <c r="O88" s="223"/>
      <c r="P88" s="240"/>
      <c r="Q88" s="240"/>
      <c r="R88" s="240"/>
      <c r="S88" s="240"/>
      <c r="T88" s="240"/>
      <c r="U88" s="240"/>
    </row>
    <row r="89" spans="14:21" s="257" customFormat="1" ht="15" customHeight="1">
      <c r="N89" s="1316" t="s">
        <v>747</v>
      </c>
      <c r="O89" s="1316"/>
      <c r="P89" s="1316"/>
      <c r="Q89" s="1316"/>
      <c r="R89" s="1316"/>
      <c r="S89" s="1316"/>
      <c r="T89" s="1316"/>
      <c r="U89" s="1316"/>
    </row>
    <row r="90" spans="14:21" s="257" customFormat="1" ht="15" customHeight="1">
      <c r="N90" s="1316"/>
      <c r="O90" s="1316"/>
      <c r="P90" s="1316"/>
      <c r="Q90" s="1316"/>
      <c r="R90" s="1316"/>
      <c r="S90" s="1316"/>
      <c r="T90" s="1316"/>
      <c r="U90" s="1316"/>
    </row>
    <row r="91" spans="14:21" s="257" customFormat="1" ht="15" customHeight="1">
      <c r="N91" s="1422"/>
      <c r="O91" s="1422"/>
      <c r="P91" s="1422"/>
      <c r="Q91" s="1422"/>
      <c r="R91" s="1422"/>
      <c r="S91" s="1422"/>
      <c r="T91" s="1422"/>
      <c r="U91" s="1422"/>
    </row>
    <row r="92" ht="12.75"/>
    <row r="93" spans="14:18" ht="12.75">
      <c r="N93" s="704"/>
      <c r="O93" s="705"/>
      <c r="Q93" s="704"/>
      <c r="R93" s="705"/>
    </row>
    <row r="94" spans="14:18" ht="12.75">
      <c r="N94" s="706"/>
      <c r="O94" s="705"/>
      <c r="Q94" s="706"/>
      <c r="R94" s="705"/>
    </row>
    <row r="95" spans="14:18" ht="12.75">
      <c r="N95" s="706"/>
      <c r="O95" s="705"/>
      <c r="Q95" s="706"/>
      <c r="R95" s="705"/>
    </row>
    <row r="96" spans="14:18" ht="12.75">
      <c r="N96" s="706"/>
      <c r="O96" s="705"/>
      <c r="Q96" s="706"/>
      <c r="R96" s="705"/>
    </row>
    <row r="97" spans="14:18" ht="12.75">
      <c r="N97" s="706"/>
      <c r="O97" s="705"/>
      <c r="Q97" s="706"/>
      <c r="R97" s="705"/>
    </row>
  </sheetData>
  <sheetProtection/>
  <mergeCells count="44">
    <mergeCell ref="A2:K2"/>
    <mergeCell ref="A4:K4"/>
    <mergeCell ref="A6:C9"/>
    <mergeCell ref="D6:D9"/>
    <mergeCell ref="E6:G8"/>
    <mergeCell ref="H6:K6"/>
    <mergeCell ref="H7:I8"/>
    <mergeCell ref="J7:K8"/>
    <mergeCell ref="B12:C12"/>
    <mergeCell ref="A14:C14"/>
    <mergeCell ref="A16:C16"/>
    <mergeCell ref="B19:C19"/>
    <mergeCell ref="A21:C21"/>
    <mergeCell ref="B24:C24"/>
    <mergeCell ref="A26:C26"/>
    <mergeCell ref="B33:C33"/>
    <mergeCell ref="B36:C36"/>
    <mergeCell ref="A38:C38"/>
    <mergeCell ref="A40:C40"/>
    <mergeCell ref="A42:C42"/>
    <mergeCell ref="B45:C45"/>
    <mergeCell ref="A47:C47"/>
    <mergeCell ref="A49:C49"/>
    <mergeCell ref="A53:K58"/>
    <mergeCell ref="N58:U58"/>
    <mergeCell ref="N59:U59"/>
    <mergeCell ref="Q78:Q79"/>
    <mergeCell ref="N60:U60"/>
    <mergeCell ref="N62:Q64"/>
    <mergeCell ref="R62:R64"/>
    <mergeCell ref="S62:U62"/>
    <mergeCell ref="S63:S64"/>
    <mergeCell ref="T63:T64"/>
    <mergeCell ref="U63:U64"/>
    <mergeCell ref="N81:P87"/>
    <mergeCell ref="Q81:Q82"/>
    <mergeCell ref="Q85:Q86"/>
    <mergeCell ref="N89:U91"/>
    <mergeCell ref="N66:O79"/>
    <mergeCell ref="P66:P71"/>
    <mergeCell ref="Q66:Q67"/>
    <mergeCell ref="Q70:Q71"/>
    <mergeCell ref="P74:P79"/>
    <mergeCell ref="Q74:Q75"/>
  </mergeCells>
  <printOptions/>
  <pageMargins left="0.5118110236220472" right="0.4330708661417323" top="0.5905511811023623" bottom="0.7874015748031497" header="0.3937007874015748" footer="0"/>
  <pageSetup horizontalDpi="600" verticalDpi="600" orientation="portrait" paperSize="9" scale="91" r:id="rId2"/>
  <headerFooter alignWithMargins="0">
    <oddFooter>&amp;C31</oddFooter>
  </headerFooter>
  <colBreaks count="1" manualBreakCount="1">
    <brk id="12" max="65535" man="1"/>
  </colBreaks>
  <legacyDrawing r:id="rId1"/>
</worksheet>
</file>

<file path=xl/worksheets/sheet3.xml><?xml version="1.0" encoding="utf-8"?>
<worksheet xmlns="http://schemas.openxmlformats.org/spreadsheetml/2006/main" xmlns:r="http://schemas.openxmlformats.org/officeDocument/2006/relationships">
  <dimension ref="A1:W24"/>
  <sheetViews>
    <sheetView zoomScalePageLayoutView="0" workbookViewId="0" topLeftCell="A1">
      <selection activeCell="M41" sqref="M41"/>
    </sheetView>
  </sheetViews>
  <sheetFormatPr defaultColWidth="11.421875" defaultRowHeight="15"/>
  <cols>
    <col min="1" max="1" width="2.7109375" style="901" customWidth="1"/>
    <col min="2" max="2" width="15.00390625" style="901" customWidth="1"/>
    <col min="3" max="3" width="0.85546875" style="901" customWidth="1"/>
    <col min="4" max="13" width="8.28125" style="901" customWidth="1"/>
    <col min="14" max="14" width="0.71875" style="901" customWidth="1"/>
    <col min="15" max="16384" width="11.421875" style="901" customWidth="1"/>
  </cols>
  <sheetData>
    <row r="1" spans="1:13" ht="15" customHeight="1">
      <c r="A1" s="898" t="s">
        <v>1033</v>
      </c>
      <c r="B1" s="899"/>
      <c r="C1" s="899"/>
      <c r="D1" s="900"/>
      <c r="E1" s="900"/>
      <c r="F1" s="900"/>
      <c r="G1" s="900"/>
      <c r="H1" s="900"/>
      <c r="I1" s="900"/>
      <c r="J1" s="900"/>
      <c r="K1" s="900"/>
      <c r="L1" s="900"/>
      <c r="M1" s="900"/>
    </row>
    <row r="2" spans="1:13" s="904" customFormat="1" ht="12.75" customHeight="1">
      <c r="A2" s="902" t="s">
        <v>1034</v>
      </c>
      <c r="B2" s="903"/>
      <c r="C2" s="903"/>
      <c r="D2" s="903"/>
      <c r="E2" s="903"/>
      <c r="F2" s="903"/>
      <c r="G2" s="903"/>
      <c r="H2" s="903"/>
      <c r="I2" s="903"/>
      <c r="J2" s="903"/>
      <c r="K2" s="903"/>
      <c r="L2" s="903"/>
      <c r="M2" s="903"/>
    </row>
    <row r="3" spans="1:13" s="908" customFormat="1" ht="4.5" customHeight="1">
      <c r="A3" s="905"/>
      <c r="B3" s="905"/>
      <c r="C3" s="905"/>
      <c r="D3" s="906"/>
      <c r="E3" s="905"/>
      <c r="F3" s="905"/>
      <c r="G3" s="905"/>
      <c r="H3" s="905"/>
      <c r="I3" s="905"/>
      <c r="J3" s="905"/>
      <c r="K3" s="907"/>
      <c r="L3" s="905"/>
      <c r="M3" s="907"/>
    </row>
    <row r="4" spans="1:13" ht="15" customHeight="1">
      <c r="A4" s="1047" t="s">
        <v>1029</v>
      </c>
      <c r="B4" s="1047"/>
      <c r="C4" s="1048"/>
      <c r="D4" s="909" t="s">
        <v>1035</v>
      </c>
      <c r="E4" s="910"/>
      <c r="F4" s="910"/>
      <c r="G4" s="910"/>
      <c r="H4" s="910"/>
      <c r="I4" s="910"/>
      <c r="J4" s="910"/>
      <c r="K4" s="910"/>
      <c r="L4" s="910"/>
      <c r="M4" s="910"/>
    </row>
    <row r="5" spans="1:13" ht="57" customHeight="1">
      <c r="A5" s="1049"/>
      <c r="B5" s="1049"/>
      <c r="C5" s="1050"/>
      <c r="D5" s="1053" t="s">
        <v>1036</v>
      </c>
      <c r="E5" s="1054"/>
      <c r="F5" s="1053" t="s">
        <v>1037</v>
      </c>
      <c r="G5" s="1054"/>
      <c r="H5" s="1053" t="s">
        <v>1038</v>
      </c>
      <c r="I5" s="1054"/>
      <c r="J5" s="1053" t="s">
        <v>1039</v>
      </c>
      <c r="K5" s="1054"/>
      <c r="L5" s="1055" t="s">
        <v>1040</v>
      </c>
      <c r="M5" s="1056"/>
    </row>
    <row r="6" spans="1:13" ht="22.5" customHeight="1">
      <c r="A6" s="1051"/>
      <c r="B6" s="1051"/>
      <c r="C6" s="1052"/>
      <c r="D6" s="912" t="s">
        <v>59</v>
      </c>
      <c r="E6" s="912" t="s">
        <v>58</v>
      </c>
      <c r="F6" s="912" t="s">
        <v>59</v>
      </c>
      <c r="G6" s="912" t="s">
        <v>58</v>
      </c>
      <c r="H6" s="912" t="s">
        <v>59</v>
      </c>
      <c r="I6" s="912" t="s">
        <v>58</v>
      </c>
      <c r="J6" s="912" t="s">
        <v>59</v>
      </c>
      <c r="K6" s="912" t="s">
        <v>58</v>
      </c>
      <c r="L6" s="912" t="s">
        <v>59</v>
      </c>
      <c r="M6" s="911" t="s">
        <v>58</v>
      </c>
    </row>
    <row r="7" spans="1:14" s="908" customFormat="1" ht="4.5" customHeight="1">
      <c r="A7" s="913"/>
      <c r="B7" s="913"/>
      <c r="C7" s="914"/>
      <c r="D7" s="915"/>
      <c r="E7" s="915"/>
      <c r="F7" s="915"/>
      <c r="G7" s="915"/>
      <c r="H7" s="915"/>
      <c r="I7" s="915"/>
      <c r="J7" s="915"/>
      <c r="K7" s="915"/>
      <c r="L7" s="915"/>
      <c r="M7" s="916"/>
      <c r="N7" s="917"/>
    </row>
    <row r="8" spans="1:13" s="922" customFormat="1" ht="11.25" customHeight="1">
      <c r="A8" s="918" t="s">
        <v>57</v>
      </c>
      <c r="B8" s="919"/>
      <c r="C8" s="920" t="s">
        <v>45</v>
      </c>
      <c r="D8" s="921">
        <v>996</v>
      </c>
      <c r="E8" s="921">
        <v>278</v>
      </c>
      <c r="F8" s="921">
        <v>0</v>
      </c>
      <c r="G8" s="921">
        <v>0</v>
      </c>
      <c r="H8" s="921">
        <v>7565</v>
      </c>
      <c r="I8" s="921">
        <v>3048</v>
      </c>
      <c r="J8" s="921">
        <v>5069</v>
      </c>
      <c r="K8" s="921">
        <v>2071</v>
      </c>
      <c r="L8" s="921">
        <v>4611</v>
      </c>
      <c r="M8" s="921">
        <v>2092</v>
      </c>
    </row>
    <row r="9" spans="1:13" ht="9.75">
      <c r="A9" s="918" t="s">
        <v>56</v>
      </c>
      <c r="B9" s="919"/>
      <c r="C9" s="920" t="s">
        <v>45</v>
      </c>
      <c r="D9" s="921">
        <v>342</v>
      </c>
      <c r="E9" s="921">
        <v>86</v>
      </c>
      <c r="F9" s="921">
        <v>0</v>
      </c>
      <c r="G9" s="921">
        <v>0</v>
      </c>
      <c r="H9" s="921">
        <v>2794</v>
      </c>
      <c r="I9" s="921">
        <v>1125</v>
      </c>
      <c r="J9" s="921">
        <v>2022</v>
      </c>
      <c r="K9" s="921">
        <v>828</v>
      </c>
      <c r="L9" s="921">
        <v>1569</v>
      </c>
      <c r="M9" s="921">
        <v>773</v>
      </c>
    </row>
    <row r="10" spans="1:13" ht="9.75">
      <c r="A10" s="918" t="s">
        <v>55</v>
      </c>
      <c r="B10" s="919"/>
      <c r="C10" s="920" t="s">
        <v>45</v>
      </c>
      <c r="D10" s="921">
        <v>209</v>
      </c>
      <c r="E10" s="921">
        <v>51</v>
      </c>
      <c r="F10" s="921">
        <v>0</v>
      </c>
      <c r="G10" s="921">
        <v>0</v>
      </c>
      <c r="H10" s="921">
        <v>2161</v>
      </c>
      <c r="I10" s="921">
        <v>850</v>
      </c>
      <c r="J10" s="921">
        <v>1607</v>
      </c>
      <c r="K10" s="921">
        <v>644</v>
      </c>
      <c r="L10" s="921">
        <v>1422</v>
      </c>
      <c r="M10" s="921">
        <v>688</v>
      </c>
    </row>
    <row r="11" spans="1:13" ht="9.75">
      <c r="A11" s="918" t="s">
        <v>54</v>
      </c>
      <c r="B11" s="919"/>
      <c r="C11" s="920" t="s">
        <v>45</v>
      </c>
      <c r="D11" s="921">
        <v>313</v>
      </c>
      <c r="E11" s="921">
        <v>106</v>
      </c>
      <c r="F11" s="921">
        <v>0</v>
      </c>
      <c r="G11" s="921">
        <v>0</v>
      </c>
      <c r="H11" s="921">
        <v>1736</v>
      </c>
      <c r="I11" s="921">
        <v>684</v>
      </c>
      <c r="J11" s="921">
        <v>1227</v>
      </c>
      <c r="K11" s="921">
        <v>480</v>
      </c>
      <c r="L11" s="921">
        <v>1267</v>
      </c>
      <c r="M11" s="921">
        <v>618</v>
      </c>
    </row>
    <row r="12" spans="1:13" ht="9.75">
      <c r="A12" s="918" t="s">
        <v>53</v>
      </c>
      <c r="B12" s="919"/>
      <c r="C12" s="920" t="s">
        <v>45</v>
      </c>
      <c r="D12" s="921">
        <v>533</v>
      </c>
      <c r="E12" s="921">
        <v>181</v>
      </c>
      <c r="F12" s="921">
        <v>0</v>
      </c>
      <c r="G12" s="921">
        <v>0</v>
      </c>
      <c r="H12" s="921">
        <v>3203</v>
      </c>
      <c r="I12" s="921">
        <v>1364</v>
      </c>
      <c r="J12" s="921">
        <v>2249</v>
      </c>
      <c r="K12" s="921">
        <v>988</v>
      </c>
      <c r="L12" s="921">
        <v>1926</v>
      </c>
      <c r="M12" s="921">
        <v>916</v>
      </c>
    </row>
    <row r="13" spans="1:13" ht="9.75">
      <c r="A13" s="918" t="s">
        <v>52</v>
      </c>
      <c r="B13" s="919"/>
      <c r="C13" s="920" t="s">
        <v>45</v>
      </c>
      <c r="D13" s="921">
        <v>451</v>
      </c>
      <c r="E13" s="921">
        <v>132</v>
      </c>
      <c r="F13" s="921">
        <v>0</v>
      </c>
      <c r="G13" s="921">
        <v>0</v>
      </c>
      <c r="H13" s="921">
        <v>2536</v>
      </c>
      <c r="I13" s="921">
        <v>1042</v>
      </c>
      <c r="J13" s="921">
        <v>1706</v>
      </c>
      <c r="K13" s="921">
        <v>732</v>
      </c>
      <c r="L13" s="921">
        <v>1482</v>
      </c>
      <c r="M13" s="921">
        <v>752</v>
      </c>
    </row>
    <row r="14" spans="1:13" ht="9.75">
      <c r="A14" s="918" t="s">
        <v>51</v>
      </c>
      <c r="B14" s="919"/>
      <c r="C14" s="920" t="s">
        <v>45</v>
      </c>
      <c r="D14" s="921">
        <v>583</v>
      </c>
      <c r="E14" s="921">
        <v>168</v>
      </c>
      <c r="F14" s="921">
        <v>0</v>
      </c>
      <c r="G14" s="921">
        <v>0</v>
      </c>
      <c r="H14" s="921">
        <v>4296</v>
      </c>
      <c r="I14" s="921">
        <v>1787</v>
      </c>
      <c r="J14" s="921">
        <v>2689</v>
      </c>
      <c r="K14" s="921">
        <v>1132</v>
      </c>
      <c r="L14" s="921">
        <v>2340</v>
      </c>
      <c r="M14" s="921">
        <v>1098</v>
      </c>
    </row>
    <row r="15" spans="1:13" ht="4.5" customHeight="1">
      <c r="A15" s="918"/>
      <c r="B15" s="907"/>
      <c r="C15" s="919"/>
      <c r="D15" s="923"/>
      <c r="E15" s="923"/>
      <c r="F15" s="923"/>
      <c r="G15" s="923"/>
      <c r="H15" s="923"/>
      <c r="I15" s="923"/>
      <c r="J15" s="923"/>
      <c r="K15" s="923"/>
      <c r="L15" s="923"/>
      <c r="M15" s="923"/>
    </row>
    <row r="16" spans="2:13" s="924" customFormat="1" ht="11.25" customHeight="1">
      <c r="B16" s="925" t="s">
        <v>50</v>
      </c>
      <c r="C16" s="920" t="s">
        <v>45</v>
      </c>
      <c r="D16" s="888">
        <f>SUM(D8:D14)</f>
        <v>3427</v>
      </c>
      <c r="E16" s="888">
        <f aca="true" t="shared" si="0" ref="E16:M16">SUM(E8:E14)</f>
        <v>1002</v>
      </c>
      <c r="F16" s="888">
        <f t="shared" si="0"/>
        <v>0</v>
      </c>
      <c r="G16" s="888">
        <f t="shared" si="0"/>
        <v>0</v>
      </c>
      <c r="H16" s="888">
        <f t="shared" si="0"/>
        <v>24291</v>
      </c>
      <c r="I16" s="888">
        <f t="shared" si="0"/>
        <v>9900</v>
      </c>
      <c r="J16" s="888">
        <f t="shared" si="0"/>
        <v>16569</v>
      </c>
      <c r="K16" s="888">
        <f t="shared" si="0"/>
        <v>6875</v>
      </c>
      <c r="L16" s="888">
        <f t="shared" si="0"/>
        <v>14617</v>
      </c>
      <c r="M16" s="888">
        <f t="shared" si="0"/>
        <v>6937</v>
      </c>
    </row>
    <row r="17" spans="1:13" s="924" customFormat="1" ht="4.5" customHeight="1">
      <c r="A17" s="926"/>
      <c r="B17" s="927"/>
      <c r="C17" s="927"/>
      <c r="D17" s="928"/>
      <c r="E17" s="928"/>
      <c r="F17" s="928"/>
      <c r="G17" s="928"/>
      <c r="H17" s="928"/>
      <c r="I17" s="928"/>
      <c r="J17" s="928"/>
      <c r="K17" s="928"/>
      <c r="L17" s="928"/>
      <c r="M17" s="928"/>
    </row>
    <row r="18" spans="1:14" ht="10.5" customHeight="1">
      <c r="A18" s="929" t="s">
        <v>1041</v>
      </c>
      <c r="B18" s="930"/>
      <c r="C18" s="931"/>
      <c r="D18" s="932"/>
      <c r="E18" s="932"/>
      <c r="F18" s="932"/>
      <c r="G18" s="932"/>
      <c r="H18" s="932"/>
      <c r="I18" s="932"/>
      <c r="J18" s="932"/>
      <c r="K18" s="932"/>
      <c r="L18" s="932"/>
      <c r="M18" s="933"/>
      <c r="N18" s="934"/>
    </row>
    <row r="19" spans="1:13" ht="9.75">
      <c r="A19" s="929"/>
      <c r="B19" s="919" t="s">
        <v>1042</v>
      </c>
      <c r="C19" s="920" t="s">
        <v>45</v>
      </c>
      <c r="D19" s="921">
        <v>96</v>
      </c>
      <c r="E19" s="921">
        <v>38</v>
      </c>
      <c r="F19" s="921">
        <v>0</v>
      </c>
      <c r="G19" s="921">
        <v>0</v>
      </c>
      <c r="H19" s="921">
        <v>1023</v>
      </c>
      <c r="I19" s="921">
        <v>457</v>
      </c>
      <c r="J19" s="921">
        <v>722</v>
      </c>
      <c r="K19" s="921">
        <v>310</v>
      </c>
      <c r="L19" s="921">
        <v>951</v>
      </c>
      <c r="M19" s="921">
        <v>455</v>
      </c>
    </row>
    <row r="20" spans="1:13" ht="9.75">
      <c r="A20" s="929"/>
      <c r="B20" s="919" t="s">
        <v>48</v>
      </c>
      <c r="C20" s="920" t="s">
        <v>45</v>
      </c>
      <c r="D20" s="921">
        <v>1956</v>
      </c>
      <c r="E20" s="921">
        <v>490</v>
      </c>
      <c r="F20" s="921">
        <v>0</v>
      </c>
      <c r="G20" s="921">
        <v>0</v>
      </c>
      <c r="H20" s="921">
        <v>3982</v>
      </c>
      <c r="I20" s="921">
        <v>1719</v>
      </c>
      <c r="J20" s="921">
        <v>2115</v>
      </c>
      <c r="K20" s="921">
        <v>968</v>
      </c>
      <c r="L20" s="921">
        <v>1816</v>
      </c>
      <c r="M20" s="921">
        <v>896</v>
      </c>
    </row>
    <row r="21" spans="1:23" s="227" customFormat="1" ht="6" customHeight="1">
      <c r="A21" s="893" t="s">
        <v>46</v>
      </c>
      <c r="B21" s="894"/>
      <c r="C21" s="891"/>
      <c r="D21" s="891"/>
      <c r="E21" s="891"/>
      <c r="F21" s="891"/>
      <c r="G21" s="891"/>
      <c r="H21" s="891"/>
      <c r="I21" s="891"/>
      <c r="J21" s="891"/>
      <c r="K21" s="891"/>
      <c r="L21" s="891"/>
      <c r="M21" s="226"/>
      <c r="N21" s="871"/>
      <c r="O21" s="871"/>
      <c r="P21" s="871"/>
      <c r="Q21" s="871"/>
      <c r="R21" s="871"/>
      <c r="S21" s="871"/>
      <c r="T21" s="871"/>
      <c r="U21" s="871"/>
      <c r="V21" s="871"/>
      <c r="W21" s="871"/>
    </row>
    <row r="22" spans="1:23" s="79" customFormat="1" ht="11.25" customHeight="1">
      <c r="A22" s="1043" t="s">
        <v>1043</v>
      </c>
      <c r="B22" s="1043"/>
      <c r="C22" s="1043"/>
      <c r="D22" s="1043"/>
      <c r="E22" s="1043"/>
      <c r="F22" s="1043"/>
      <c r="G22" s="1043"/>
      <c r="H22" s="1043"/>
      <c r="I22" s="1043"/>
      <c r="J22" s="1043"/>
      <c r="K22" s="1043"/>
      <c r="L22" s="1043"/>
      <c r="M22" s="1043"/>
      <c r="N22" s="895"/>
      <c r="O22" s="895"/>
      <c r="P22" s="895"/>
      <c r="Q22" s="871"/>
      <c r="R22" s="871"/>
      <c r="S22" s="871"/>
      <c r="T22" s="871"/>
      <c r="U22" s="871"/>
      <c r="V22" s="871"/>
      <c r="W22" s="871"/>
    </row>
    <row r="23" spans="1:19" s="227" customFormat="1" ht="12.75" customHeight="1">
      <c r="A23" s="1043"/>
      <c r="B23" s="1043"/>
      <c r="C23" s="1043"/>
      <c r="D23" s="1043"/>
      <c r="E23" s="1043"/>
      <c r="F23" s="1043"/>
      <c r="G23" s="1043"/>
      <c r="H23" s="1043"/>
      <c r="I23" s="1043"/>
      <c r="J23" s="1043"/>
      <c r="K23" s="1043"/>
      <c r="L23" s="1043"/>
      <c r="M23" s="1043"/>
      <c r="N23" s="895"/>
      <c r="O23" s="895"/>
      <c r="P23" s="895"/>
      <c r="S23" s="897"/>
    </row>
    <row r="24" spans="1:13" ht="9.75">
      <c r="A24" s="1043"/>
      <c r="B24" s="1043"/>
      <c r="C24" s="1043"/>
      <c r="D24" s="1043"/>
      <c r="E24" s="1043"/>
      <c r="F24" s="1043"/>
      <c r="G24" s="1043"/>
      <c r="H24" s="1043"/>
      <c r="I24" s="1043"/>
      <c r="J24" s="1043"/>
      <c r="K24" s="1043"/>
      <c r="L24" s="1043"/>
      <c r="M24" s="1043"/>
    </row>
  </sheetData>
  <sheetProtection/>
  <mergeCells count="7">
    <mergeCell ref="A22:M24"/>
    <mergeCell ref="A4:C6"/>
    <mergeCell ref="D5:E5"/>
    <mergeCell ref="F5:G5"/>
    <mergeCell ref="H5:I5"/>
    <mergeCell ref="J5:K5"/>
    <mergeCell ref="L5:M5"/>
  </mergeCells>
  <printOptions/>
  <pageMargins left="0.787401575" right="0.787401575" top="0.984251969" bottom="0.984251969" header="0.4921259845" footer="0.4921259845"/>
  <pageSetup horizontalDpi="1200" verticalDpi="1200" orientation="portrait" paperSize="9" r:id="rId2"/>
  <drawing r:id="rId1"/>
</worksheet>
</file>

<file path=xl/worksheets/sheet30.xml><?xml version="1.0" encoding="utf-8"?>
<worksheet xmlns="http://schemas.openxmlformats.org/spreadsheetml/2006/main" xmlns:r="http://schemas.openxmlformats.org/officeDocument/2006/relationships">
  <dimension ref="A1:P84"/>
  <sheetViews>
    <sheetView zoomScaleSheetLayoutView="100" zoomScalePageLayoutView="0" workbookViewId="0" topLeftCell="A1">
      <selection activeCell="M41" sqref="M41"/>
    </sheetView>
  </sheetViews>
  <sheetFormatPr defaultColWidth="11.421875" defaultRowHeight="15"/>
  <cols>
    <col min="1" max="1" width="3.140625" style="69" customWidth="1"/>
    <col min="2" max="2" width="14.421875" style="69" customWidth="1"/>
    <col min="3" max="4" width="0.85546875" style="69" customWidth="1"/>
    <col min="5" max="5" width="8.8515625" style="69" customWidth="1"/>
    <col min="6" max="8" width="8.28125" style="69" customWidth="1"/>
    <col min="9" max="14" width="7.8515625" style="69" customWidth="1"/>
    <col min="15" max="15" width="0.13671875" style="21" customWidth="1"/>
    <col min="16" max="36" width="11.421875" style="21" customWidth="1"/>
    <col min="37" max="16384" width="11.421875" style="69" customWidth="1"/>
  </cols>
  <sheetData>
    <row r="1" spans="1:14" ht="12.75">
      <c r="A1" s="342"/>
      <c r="B1" s="21"/>
      <c r="C1" s="21"/>
      <c r="D1" s="21"/>
      <c r="E1" s="21"/>
      <c r="F1" s="21"/>
      <c r="G1" s="21"/>
      <c r="H1" s="21"/>
      <c r="I1" s="21"/>
      <c r="J1" s="21"/>
      <c r="K1" s="21"/>
      <c r="L1" s="707"/>
      <c r="M1" s="21"/>
      <c r="N1" s="21"/>
    </row>
    <row r="2" spans="1:14" ht="3" customHeight="1">
      <c r="A2" s="21"/>
      <c r="B2" s="21"/>
      <c r="C2" s="21"/>
      <c r="D2" s="21"/>
      <c r="E2" s="21"/>
      <c r="F2" s="21"/>
      <c r="G2" s="21"/>
      <c r="H2" s="21"/>
      <c r="I2" s="21"/>
      <c r="J2" s="21"/>
      <c r="K2" s="21"/>
      <c r="L2" s="21"/>
      <c r="M2" s="21"/>
      <c r="N2" s="21"/>
    </row>
    <row r="3" spans="1:14" ht="26.25" customHeight="1">
      <c r="A3" s="302" t="s">
        <v>748</v>
      </c>
      <c r="B3" s="260"/>
      <c r="C3" s="260"/>
      <c r="D3" s="260"/>
      <c r="E3" s="531"/>
      <c r="F3" s="531"/>
      <c r="G3" s="531"/>
      <c r="H3" s="531"/>
      <c r="I3" s="531"/>
      <c r="J3" s="531"/>
      <c r="K3" s="531"/>
      <c r="L3" s="531"/>
      <c r="M3" s="531"/>
      <c r="N3" s="531"/>
    </row>
    <row r="4" spans="1:14" ht="6" customHeight="1">
      <c r="A4" s="21"/>
      <c r="B4" s="21"/>
      <c r="C4" s="21"/>
      <c r="D4" s="21"/>
      <c r="E4" s="21"/>
      <c r="F4" s="21"/>
      <c r="G4" s="21"/>
      <c r="H4" s="21"/>
      <c r="I4" s="21"/>
      <c r="J4" s="21"/>
      <c r="K4" s="21"/>
      <c r="L4" s="21"/>
      <c r="M4" s="21"/>
      <c r="N4" s="21"/>
    </row>
    <row r="5" spans="1:15" ht="10.5" customHeight="1">
      <c r="A5" s="1223" t="s">
        <v>420</v>
      </c>
      <c r="B5" s="1223"/>
      <c r="C5" s="1226"/>
      <c r="D5" s="1237" t="s">
        <v>749</v>
      </c>
      <c r="E5" s="1245"/>
      <c r="F5" s="1237" t="s">
        <v>750</v>
      </c>
      <c r="G5" s="1222"/>
      <c r="H5" s="1226"/>
      <c r="I5" s="391" t="s">
        <v>206</v>
      </c>
      <c r="J5" s="708"/>
      <c r="K5" s="708"/>
      <c r="L5" s="709"/>
      <c r="M5" s="710" t="s">
        <v>751</v>
      </c>
      <c r="N5" s="710"/>
      <c r="O5" s="532"/>
    </row>
    <row r="6" spans="1:15" ht="6.75" customHeight="1">
      <c r="A6" s="1224"/>
      <c r="B6" s="1224"/>
      <c r="C6" s="1227"/>
      <c r="D6" s="1243"/>
      <c r="E6" s="1445"/>
      <c r="F6" s="1238"/>
      <c r="G6" s="1219"/>
      <c r="H6" s="1227"/>
      <c r="I6" s="1443" t="s">
        <v>752</v>
      </c>
      <c r="J6" s="1226"/>
      <c r="K6" s="1443" t="s">
        <v>744</v>
      </c>
      <c r="L6" s="1226"/>
      <c r="M6" s="1443" t="s">
        <v>753</v>
      </c>
      <c r="N6" s="1222"/>
      <c r="O6" s="400"/>
    </row>
    <row r="7" spans="1:15" ht="12" customHeight="1">
      <c r="A7" s="1224"/>
      <c r="B7" s="1224"/>
      <c r="C7" s="1227"/>
      <c r="D7" s="1243"/>
      <c r="E7" s="1445"/>
      <c r="F7" s="1238"/>
      <c r="G7" s="1219"/>
      <c r="H7" s="1227"/>
      <c r="I7" s="1238"/>
      <c r="J7" s="1227"/>
      <c r="K7" s="1238"/>
      <c r="L7" s="1227"/>
      <c r="M7" s="1238"/>
      <c r="N7" s="1219"/>
      <c r="O7" s="531"/>
    </row>
    <row r="8" spans="1:14" ht="9" customHeight="1">
      <c r="A8" s="1224"/>
      <c r="B8" s="1224"/>
      <c r="C8" s="1227"/>
      <c r="D8" s="1243"/>
      <c r="E8" s="1445"/>
      <c r="F8" s="1239"/>
      <c r="G8" s="1444"/>
      <c r="H8" s="1228"/>
      <c r="I8" s="1239"/>
      <c r="J8" s="1228"/>
      <c r="K8" s="1239"/>
      <c r="L8" s="1228"/>
      <c r="M8" s="1239"/>
      <c r="N8" s="1444"/>
    </row>
    <row r="9" spans="1:15" ht="12" customHeight="1">
      <c r="A9" s="1224"/>
      <c r="B9" s="1224"/>
      <c r="C9" s="1227"/>
      <c r="D9" s="1243"/>
      <c r="E9" s="1445"/>
      <c r="F9" s="1229" t="s">
        <v>60</v>
      </c>
      <c r="G9" s="1229" t="s">
        <v>58</v>
      </c>
      <c r="H9" s="1229" t="s">
        <v>59</v>
      </c>
      <c r="I9" s="1229" t="s">
        <v>60</v>
      </c>
      <c r="J9" s="1229" t="s">
        <v>58</v>
      </c>
      <c r="K9" s="1229" t="s">
        <v>60</v>
      </c>
      <c r="L9" s="1229" t="s">
        <v>58</v>
      </c>
      <c r="M9" s="1229" t="s">
        <v>60</v>
      </c>
      <c r="N9" s="1237" t="s">
        <v>58</v>
      </c>
      <c r="O9" s="532"/>
    </row>
    <row r="10" spans="1:15" ht="12" customHeight="1">
      <c r="A10" s="1225"/>
      <c r="B10" s="1225"/>
      <c r="C10" s="1228"/>
      <c r="D10" s="1244"/>
      <c r="E10" s="1246"/>
      <c r="F10" s="1235"/>
      <c r="G10" s="1235"/>
      <c r="H10" s="1235"/>
      <c r="I10" s="1235"/>
      <c r="J10" s="1235"/>
      <c r="K10" s="1235"/>
      <c r="L10" s="1235"/>
      <c r="M10" s="1235"/>
      <c r="N10" s="1244"/>
      <c r="O10" s="532"/>
    </row>
    <row r="11" spans="1:15" ht="5.25" customHeight="1">
      <c r="A11" s="393"/>
      <c r="B11" s="393"/>
      <c r="C11" s="711"/>
      <c r="D11" s="394"/>
      <c r="E11" s="393"/>
      <c r="F11" s="394"/>
      <c r="G11" s="394"/>
      <c r="H11" s="394"/>
      <c r="I11" s="394"/>
      <c r="J11" s="394"/>
      <c r="K11" s="394"/>
      <c r="L11" s="712"/>
      <c r="M11" s="713"/>
      <c r="N11" s="393"/>
      <c r="O11" s="400"/>
    </row>
    <row r="12" spans="1:16" ht="9.75">
      <c r="A12" s="1163" t="s">
        <v>57</v>
      </c>
      <c r="B12" s="1163"/>
      <c r="C12" s="714"/>
      <c r="D12" s="22"/>
      <c r="E12" s="400" t="s">
        <v>754</v>
      </c>
      <c r="F12" s="22">
        <f>SUM(I12,K12)</f>
        <v>2283</v>
      </c>
      <c r="G12" s="22">
        <f>SUM(J12,L12)</f>
        <v>11922</v>
      </c>
      <c r="H12" s="22">
        <f>SUM(F12:G12)</f>
        <v>14205</v>
      </c>
      <c r="I12" s="395">
        <v>2120</v>
      </c>
      <c r="J12" s="395">
        <v>10691</v>
      </c>
      <c r="K12" s="395">
        <v>163</v>
      </c>
      <c r="L12" s="715">
        <v>1231</v>
      </c>
      <c r="M12" s="716">
        <v>159</v>
      </c>
      <c r="N12" s="69">
        <v>1069</v>
      </c>
      <c r="P12" s="400"/>
    </row>
    <row r="13" spans="1:14" ht="9.75">
      <c r="A13" s="20"/>
      <c r="B13" s="20"/>
      <c r="C13" s="714"/>
      <c r="D13" s="22"/>
      <c r="E13" s="400" t="s">
        <v>755</v>
      </c>
      <c r="F13" s="22">
        <f>SUM(I13,K13)</f>
        <v>263</v>
      </c>
      <c r="G13" s="22">
        <f>SUM(J13,L13)</f>
        <v>883</v>
      </c>
      <c r="H13" s="22">
        <f>SUM(F13:G13)</f>
        <v>1146</v>
      </c>
      <c r="I13" s="395">
        <v>213</v>
      </c>
      <c r="J13" s="395">
        <v>769</v>
      </c>
      <c r="K13" s="395">
        <v>50</v>
      </c>
      <c r="L13" s="715">
        <v>114</v>
      </c>
      <c r="M13" s="716">
        <v>0</v>
      </c>
      <c r="N13" s="69">
        <v>0</v>
      </c>
    </row>
    <row r="14" spans="1:14" ht="9.75">
      <c r="A14" s="20"/>
      <c r="B14" s="20"/>
      <c r="C14" s="714"/>
      <c r="D14" s="22"/>
      <c r="E14" s="400" t="s">
        <v>300</v>
      </c>
      <c r="F14" s="22">
        <f aca="true" t="shared" si="0" ref="F14:N14">SUM(F12:F13)</f>
        <v>2546</v>
      </c>
      <c r="G14" s="22">
        <f t="shared" si="0"/>
        <v>12805</v>
      </c>
      <c r="H14" s="22">
        <f t="shared" si="0"/>
        <v>15351</v>
      </c>
      <c r="I14" s="22">
        <f t="shared" si="0"/>
        <v>2333</v>
      </c>
      <c r="J14" s="22">
        <f t="shared" si="0"/>
        <v>11460</v>
      </c>
      <c r="K14" s="22">
        <f t="shared" si="0"/>
        <v>213</v>
      </c>
      <c r="L14" s="22">
        <f t="shared" si="0"/>
        <v>1345</v>
      </c>
      <c r="M14" s="22">
        <f t="shared" si="0"/>
        <v>159</v>
      </c>
      <c r="N14" s="22">
        <f t="shared" si="0"/>
        <v>1069</v>
      </c>
    </row>
    <row r="15" spans="1:14" ht="5.25" customHeight="1">
      <c r="A15" s="20"/>
      <c r="B15" s="20"/>
      <c r="C15" s="714"/>
      <c r="D15" s="22"/>
      <c r="E15" s="400"/>
      <c r="F15" s="22"/>
      <c r="G15" s="22"/>
      <c r="H15" s="22"/>
      <c r="I15" s="22"/>
      <c r="J15" s="22"/>
      <c r="K15" s="22"/>
      <c r="L15" s="26"/>
      <c r="M15" s="68"/>
      <c r="N15" s="21"/>
    </row>
    <row r="16" spans="1:16" ht="9.75">
      <c r="A16" s="717" t="s">
        <v>325</v>
      </c>
      <c r="B16" s="296" t="s">
        <v>114</v>
      </c>
      <c r="C16" s="714"/>
      <c r="D16" s="22"/>
      <c r="E16" s="400" t="s">
        <v>754</v>
      </c>
      <c r="F16" s="22">
        <f>SUM(I16,K16)</f>
        <v>433</v>
      </c>
      <c r="G16" s="22">
        <f>SUM(J16,L16)</f>
        <v>3172</v>
      </c>
      <c r="H16" s="22">
        <f>SUM(F16:G16)</f>
        <v>3605</v>
      </c>
      <c r="I16" s="395">
        <v>399</v>
      </c>
      <c r="J16" s="395">
        <v>2879</v>
      </c>
      <c r="K16" s="395">
        <v>34</v>
      </c>
      <c r="L16" s="715">
        <v>293</v>
      </c>
      <c r="M16" s="716">
        <v>49</v>
      </c>
      <c r="N16" s="69">
        <v>340</v>
      </c>
      <c r="P16" s="400"/>
    </row>
    <row r="17" spans="1:14" ht="9.75">
      <c r="A17" s="20"/>
      <c r="B17" s="20"/>
      <c r="C17" s="714"/>
      <c r="D17" s="22"/>
      <c r="E17" s="400" t="s">
        <v>755</v>
      </c>
      <c r="F17" s="22">
        <f>SUM(I17,K17)</f>
        <v>79</v>
      </c>
      <c r="G17" s="22">
        <f>SUM(J17,L17)</f>
        <v>308</v>
      </c>
      <c r="H17" s="22">
        <f>SUM(F17:G17)</f>
        <v>387</v>
      </c>
      <c r="I17" s="395">
        <v>74</v>
      </c>
      <c r="J17" s="395">
        <v>288</v>
      </c>
      <c r="K17" s="395">
        <v>5</v>
      </c>
      <c r="L17" s="715">
        <v>20</v>
      </c>
      <c r="M17" s="716">
        <v>0</v>
      </c>
      <c r="N17" s="69">
        <v>0</v>
      </c>
    </row>
    <row r="18" spans="1:14" ht="9.75">
      <c r="A18" s="20"/>
      <c r="B18" s="20"/>
      <c r="C18" s="714"/>
      <c r="D18" s="22"/>
      <c r="E18" s="400" t="s">
        <v>300</v>
      </c>
      <c r="F18" s="22">
        <f aca="true" t="shared" si="1" ref="F18:N18">SUM(F16:F17)</f>
        <v>512</v>
      </c>
      <c r="G18" s="22">
        <f t="shared" si="1"/>
        <v>3480</v>
      </c>
      <c r="H18" s="22">
        <f t="shared" si="1"/>
        <v>3992</v>
      </c>
      <c r="I18" s="22">
        <f t="shared" si="1"/>
        <v>473</v>
      </c>
      <c r="J18" s="22">
        <f t="shared" si="1"/>
        <v>3167</v>
      </c>
      <c r="K18" s="22">
        <f t="shared" si="1"/>
        <v>39</v>
      </c>
      <c r="L18" s="22">
        <f t="shared" si="1"/>
        <v>313</v>
      </c>
      <c r="M18" s="22">
        <f t="shared" si="1"/>
        <v>49</v>
      </c>
      <c r="N18" s="22">
        <f t="shared" si="1"/>
        <v>340</v>
      </c>
    </row>
    <row r="19" spans="1:14" ht="5.25" customHeight="1">
      <c r="A19" s="20"/>
      <c r="B19" s="20"/>
      <c r="C19" s="714"/>
      <c r="D19" s="22"/>
      <c r="E19" s="400"/>
      <c r="F19" s="22"/>
      <c r="G19" s="22"/>
      <c r="H19" s="22"/>
      <c r="I19" s="22"/>
      <c r="J19" s="22"/>
      <c r="K19" s="22"/>
      <c r="L19" s="26"/>
      <c r="M19" s="68"/>
      <c r="N19" s="21"/>
    </row>
    <row r="20" spans="1:16" ht="9.75">
      <c r="A20" s="294"/>
      <c r="B20" s="296" t="s">
        <v>119</v>
      </c>
      <c r="C20" s="714"/>
      <c r="D20" s="22"/>
      <c r="E20" s="400" t="s">
        <v>754</v>
      </c>
      <c r="F20" s="22">
        <f>SUM(I20,K20)</f>
        <v>78</v>
      </c>
      <c r="G20" s="22">
        <f>SUM(J20,L20)</f>
        <v>406</v>
      </c>
      <c r="H20" s="22">
        <f>SUM(F20:G20)</f>
        <v>484</v>
      </c>
      <c r="I20" s="395">
        <v>74</v>
      </c>
      <c r="J20" s="395">
        <v>368</v>
      </c>
      <c r="K20" s="395">
        <v>4</v>
      </c>
      <c r="L20" s="715">
        <v>38</v>
      </c>
      <c r="M20" s="716">
        <v>5</v>
      </c>
      <c r="N20" s="69">
        <v>40</v>
      </c>
      <c r="P20" s="400"/>
    </row>
    <row r="21" spans="1:16" ht="9.75">
      <c r="A21" s="20"/>
      <c r="B21" s="20"/>
      <c r="C21" s="714"/>
      <c r="D21" s="22"/>
      <c r="E21" s="400" t="s">
        <v>755</v>
      </c>
      <c r="F21" s="22">
        <f>SUM(I21,K21)</f>
        <v>7</v>
      </c>
      <c r="G21" s="22">
        <f>SUM(J21,L21)</f>
        <v>26</v>
      </c>
      <c r="H21" s="22">
        <f>SUM(F21:G21)</f>
        <v>33</v>
      </c>
      <c r="I21" s="395">
        <v>6</v>
      </c>
      <c r="J21" s="395">
        <v>22</v>
      </c>
      <c r="K21" s="395">
        <v>1</v>
      </c>
      <c r="L21" s="715">
        <v>4</v>
      </c>
      <c r="M21" s="716">
        <v>0</v>
      </c>
      <c r="N21" s="69">
        <v>0</v>
      </c>
      <c r="P21" s="400"/>
    </row>
    <row r="22" spans="1:16" ht="9.75">
      <c r="A22" s="20"/>
      <c r="B22" s="20"/>
      <c r="C22" s="714"/>
      <c r="D22" s="22"/>
      <c r="E22" s="400" t="s">
        <v>300</v>
      </c>
      <c r="F22" s="22">
        <f>SUM(I22,K22,)</f>
        <v>85</v>
      </c>
      <c r="G22" s="22">
        <f>SUM(J22,L22,)</f>
        <v>432</v>
      </c>
      <c r="H22" s="22">
        <f>SUM(F22:G22)</f>
        <v>517</v>
      </c>
      <c r="I22" s="22">
        <f aca="true" t="shared" si="2" ref="I22:N22">SUM(I20:I21)</f>
        <v>80</v>
      </c>
      <c r="J22" s="22">
        <f t="shared" si="2"/>
        <v>390</v>
      </c>
      <c r="K22" s="22">
        <f t="shared" si="2"/>
        <v>5</v>
      </c>
      <c r="L22" s="26">
        <f t="shared" si="2"/>
        <v>42</v>
      </c>
      <c r="M22" s="26">
        <f t="shared" si="2"/>
        <v>5</v>
      </c>
      <c r="N22" s="22">
        <f t="shared" si="2"/>
        <v>40</v>
      </c>
      <c r="P22" s="400"/>
    </row>
    <row r="23" spans="1:16" ht="6" customHeight="1">
      <c r="A23" s="20"/>
      <c r="B23" s="20"/>
      <c r="C23" s="714"/>
      <c r="D23" s="22"/>
      <c r="E23" s="400"/>
      <c r="F23" s="22"/>
      <c r="G23" s="22"/>
      <c r="H23" s="22"/>
      <c r="I23" s="22"/>
      <c r="J23" s="22"/>
      <c r="K23" s="22"/>
      <c r="L23" s="26"/>
      <c r="M23" s="68"/>
      <c r="N23" s="21"/>
      <c r="P23" s="400"/>
    </row>
    <row r="24" spans="1:16" ht="9.75">
      <c r="A24" s="1163" t="s">
        <v>56</v>
      </c>
      <c r="B24" s="1163"/>
      <c r="C24" s="714"/>
      <c r="D24" s="22"/>
      <c r="E24" s="400" t="s">
        <v>754</v>
      </c>
      <c r="F24" s="22">
        <f>SUM(I24,K24)</f>
        <v>828</v>
      </c>
      <c r="G24" s="22">
        <f>SUM(J24,L24)</f>
        <v>3271</v>
      </c>
      <c r="H24" s="22">
        <f>SUM(F24:G24)</f>
        <v>4099</v>
      </c>
      <c r="I24" s="395">
        <v>768</v>
      </c>
      <c r="J24" s="395">
        <v>2808</v>
      </c>
      <c r="K24" s="395">
        <v>60</v>
      </c>
      <c r="L24" s="715">
        <v>463</v>
      </c>
      <c r="M24" s="716">
        <v>54</v>
      </c>
      <c r="N24" s="69">
        <v>316</v>
      </c>
      <c r="P24" s="400"/>
    </row>
    <row r="25" spans="1:16" ht="9.75">
      <c r="A25" s="20"/>
      <c r="B25" s="20"/>
      <c r="C25" s="714"/>
      <c r="D25" s="22"/>
      <c r="E25" s="400" t="s">
        <v>755</v>
      </c>
      <c r="F25" s="22">
        <f>SUM(I25,K25)</f>
        <v>36</v>
      </c>
      <c r="G25" s="22">
        <f>SUM(J25,L25)</f>
        <v>119</v>
      </c>
      <c r="H25" s="22">
        <f>SUM(F25:G25)</f>
        <v>155</v>
      </c>
      <c r="I25" s="395">
        <v>31</v>
      </c>
      <c r="J25" s="395">
        <v>105</v>
      </c>
      <c r="K25" s="395">
        <v>5</v>
      </c>
      <c r="L25" s="715">
        <v>14</v>
      </c>
      <c r="M25" s="716">
        <v>0</v>
      </c>
      <c r="N25" s="69">
        <v>0</v>
      </c>
      <c r="P25" s="400"/>
    </row>
    <row r="26" spans="1:16" ht="9.75">
      <c r="A26" s="20"/>
      <c r="B26" s="20"/>
      <c r="C26" s="714"/>
      <c r="D26" s="22"/>
      <c r="E26" s="400" t="s">
        <v>300</v>
      </c>
      <c r="F26" s="22">
        <f>SUM(I26,K26,)</f>
        <v>864</v>
      </c>
      <c r="G26" s="22">
        <f>SUM(J26,L26,)</f>
        <v>3390</v>
      </c>
      <c r="H26" s="22">
        <f>SUM(F26:G26)</f>
        <v>4254</v>
      </c>
      <c r="I26" s="22">
        <f aca="true" t="shared" si="3" ref="I26:N26">SUM(I24:I25)</f>
        <v>799</v>
      </c>
      <c r="J26" s="22">
        <f t="shared" si="3"/>
        <v>2913</v>
      </c>
      <c r="K26" s="22">
        <f t="shared" si="3"/>
        <v>65</v>
      </c>
      <c r="L26" s="26">
        <f t="shared" si="3"/>
        <v>477</v>
      </c>
      <c r="M26" s="26">
        <f t="shared" si="3"/>
        <v>54</v>
      </c>
      <c r="N26" s="22">
        <f t="shared" si="3"/>
        <v>316</v>
      </c>
      <c r="P26" s="400"/>
    </row>
    <row r="27" spans="1:14" ht="6" customHeight="1">
      <c r="A27" s="20"/>
      <c r="B27" s="20"/>
      <c r="C27" s="714"/>
      <c r="D27" s="22"/>
      <c r="E27" s="400"/>
      <c r="F27" s="22"/>
      <c r="G27" s="22"/>
      <c r="H27" s="22"/>
      <c r="I27" s="22"/>
      <c r="J27" s="22"/>
      <c r="K27" s="22"/>
      <c r="L27" s="26"/>
      <c r="M27" s="68"/>
      <c r="N27" s="21"/>
    </row>
    <row r="28" spans="1:14" ht="9.75">
      <c r="A28" s="1163" t="s">
        <v>55</v>
      </c>
      <c r="B28" s="1163"/>
      <c r="C28" s="714"/>
      <c r="D28" s="22"/>
      <c r="E28" s="400" t="s">
        <v>754</v>
      </c>
      <c r="F28" s="22">
        <f>SUM(I28,K28)</f>
        <v>818</v>
      </c>
      <c r="G28" s="22">
        <f>SUM(J28,L28)</f>
        <v>2836</v>
      </c>
      <c r="H28" s="22">
        <f>SUM(F28:G28)</f>
        <v>3654</v>
      </c>
      <c r="I28" s="395">
        <v>748</v>
      </c>
      <c r="J28" s="395">
        <v>2410</v>
      </c>
      <c r="K28" s="395">
        <v>70</v>
      </c>
      <c r="L28" s="715">
        <v>426</v>
      </c>
      <c r="M28" s="716">
        <v>68</v>
      </c>
      <c r="N28" s="69">
        <v>364</v>
      </c>
    </row>
    <row r="29" spans="1:14" ht="9.75">
      <c r="A29" s="20"/>
      <c r="B29" s="20"/>
      <c r="C29" s="714"/>
      <c r="D29" s="22"/>
      <c r="E29" s="400" t="s">
        <v>755</v>
      </c>
      <c r="F29" s="22">
        <f>SUM(I29,K29)</f>
        <v>29</v>
      </c>
      <c r="G29" s="22">
        <f>SUM(J29,L29)</f>
        <v>83</v>
      </c>
      <c r="H29" s="22">
        <f>SUM(F29:G29)</f>
        <v>112</v>
      </c>
      <c r="I29" s="395">
        <v>24</v>
      </c>
      <c r="J29" s="395">
        <v>74</v>
      </c>
      <c r="K29" s="395">
        <v>5</v>
      </c>
      <c r="L29" s="715">
        <v>9</v>
      </c>
      <c r="M29" s="716">
        <v>0</v>
      </c>
      <c r="N29" s="69">
        <v>0</v>
      </c>
    </row>
    <row r="30" spans="1:14" ht="9.75">
      <c r="A30" s="20"/>
      <c r="B30" s="20"/>
      <c r="C30" s="714"/>
      <c r="D30" s="22"/>
      <c r="E30" s="400" t="s">
        <v>300</v>
      </c>
      <c r="F30" s="22">
        <f>SUM(I30,K30,)</f>
        <v>847</v>
      </c>
      <c r="G30" s="22">
        <f>SUM(J30,L30,)</f>
        <v>2919</v>
      </c>
      <c r="H30" s="22">
        <f>SUM(F30:G30)</f>
        <v>3766</v>
      </c>
      <c r="I30" s="22">
        <f aca="true" t="shared" si="4" ref="I30:N30">SUM(I28:I29)</f>
        <v>772</v>
      </c>
      <c r="J30" s="22">
        <f t="shared" si="4"/>
        <v>2484</v>
      </c>
      <c r="K30" s="22">
        <f t="shared" si="4"/>
        <v>75</v>
      </c>
      <c r="L30" s="26">
        <f t="shared" si="4"/>
        <v>435</v>
      </c>
      <c r="M30" s="26">
        <f t="shared" si="4"/>
        <v>68</v>
      </c>
      <c r="N30" s="22">
        <f t="shared" si="4"/>
        <v>364</v>
      </c>
    </row>
    <row r="31" spans="1:14" ht="5.25" customHeight="1">
      <c r="A31" s="20"/>
      <c r="B31" s="20"/>
      <c r="C31" s="714"/>
      <c r="D31" s="22"/>
      <c r="E31" s="400"/>
      <c r="F31" s="22"/>
      <c r="G31" s="22"/>
      <c r="H31" s="22"/>
      <c r="I31" s="22"/>
      <c r="J31" s="22"/>
      <c r="K31" s="22"/>
      <c r="L31" s="26"/>
      <c r="M31" s="68"/>
      <c r="N31" s="21"/>
    </row>
    <row r="32" spans="1:14" ht="9.75">
      <c r="A32" s="718" t="s">
        <v>325</v>
      </c>
      <c r="B32" s="296" t="s">
        <v>118</v>
      </c>
      <c r="C32" s="714"/>
      <c r="D32" s="22"/>
      <c r="E32" s="400" t="s">
        <v>754</v>
      </c>
      <c r="F32" s="22">
        <f>SUM(I32,K32)</f>
        <v>80</v>
      </c>
      <c r="G32" s="22">
        <f>SUM(J32,L32)</f>
        <v>334</v>
      </c>
      <c r="H32" s="22">
        <f>SUM(F32:G32)</f>
        <v>414</v>
      </c>
      <c r="I32" s="395">
        <v>74</v>
      </c>
      <c r="J32" s="395">
        <v>291</v>
      </c>
      <c r="K32" s="395">
        <v>6</v>
      </c>
      <c r="L32" s="715">
        <v>43</v>
      </c>
      <c r="M32" s="716">
        <v>9</v>
      </c>
      <c r="N32" s="69">
        <v>48</v>
      </c>
    </row>
    <row r="33" spans="1:14" ht="9.75">
      <c r="A33" s="20"/>
      <c r="B33" s="20"/>
      <c r="C33" s="714"/>
      <c r="D33" s="22"/>
      <c r="E33" s="400" t="s">
        <v>755</v>
      </c>
      <c r="F33" s="22">
        <f>SUM(I33,K33)</f>
        <v>23</v>
      </c>
      <c r="G33" s="22">
        <f>SUM(J33,L33)</f>
        <v>54</v>
      </c>
      <c r="H33" s="22">
        <f>SUM(F33:G33)</f>
        <v>77</v>
      </c>
      <c r="I33" s="395">
        <v>19</v>
      </c>
      <c r="J33" s="395">
        <v>46</v>
      </c>
      <c r="K33" s="395">
        <v>4</v>
      </c>
      <c r="L33" s="715">
        <v>8</v>
      </c>
      <c r="M33" s="716">
        <v>0</v>
      </c>
      <c r="N33" s="69">
        <v>0</v>
      </c>
    </row>
    <row r="34" spans="1:14" ht="9.75">
      <c r="A34" s="20"/>
      <c r="B34" s="20"/>
      <c r="C34" s="714"/>
      <c r="D34" s="22"/>
      <c r="E34" s="400" t="s">
        <v>300</v>
      </c>
      <c r="F34" s="22">
        <f>SUM(I34,K34,)</f>
        <v>103</v>
      </c>
      <c r="G34" s="22">
        <f>SUM(J34,L34,)</f>
        <v>388</v>
      </c>
      <c r="H34" s="22">
        <f>SUM(F34:G34)</f>
        <v>491</v>
      </c>
      <c r="I34" s="22">
        <f aca="true" t="shared" si="5" ref="I34:N34">SUM(I32:I33)</f>
        <v>93</v>
      </c>
      <c r="J34" s="22">
        <f t="shared" si="5"/>
        <v>337</v>
      </c>
      <c r="K34" s="22">
        <f t="shared" si="5"/>
        <v>10</v>
      </c>
      <c r="L34" s="26">
        <f t="shared" si="5"/>
        <v>51</v>
      </c>
      <c r="M34" s="26">
        <f t="shared" si="5"/>
        <v>9</v>
      </c>
      <c r="N34" s="22">
        <f t="shared" si="5"/>
        <v>48</v>
      </c>
    </row>
    <row r="35" spans="1:14" ht="6" customHeight="1">
      <c r="A35" s="20"/>
      <c r="B35" s="20"/>
      <c r="C35" s="714"/>
      <c r="D35" s="22"/>
      <c r="E35" s="400"/>
      <c r="F35" s="22"/>
      <c r="G35" s="22"/>
      <c r="H35" s="22"/>
      <c r="I35" s="22"/>
      <c r="J35" s="22"/>
      <c r="K35" s="22"/>
      <c r="L35" s="26"/>
      <c r="M35" s="68"/>
      <c r="N35" s="21"/>
    </row>
    <row r="36" spans="1:16" ht="9.75">
      <c r="A36" s="1163" t="s">
        <v>54</v>
      </c>
      <c r="B36" s="1163"/>
      <c r="C36" s="714"/>
      <c r="D36" s="22"/>
      <c r="E36" s="400" t="s">
        <v>754</v>
      </c>
      <c r="F36" s="22">
        <f>SUM(I36,K36)</f>
        <v>735</v>
      </c>
      <c r="G36" s="22">
        <f>SUM(J36,L36)</f>
        <v>2561</v>
      </c>
      <c r="H36" s="22">
        <f>SUM(F36:G36)</f>
        <v>3296</v>
      </c>
      <c r="I36" s="395">
        <v>660</v>
      </c>
      <c r="J36" s="395">
        <v>2157</v>
      </c>
      <c r="K36" s="395">
        <v>75</v>
      </c>
      <c r="L36" s="715">
        <v>404</v>
      </c>
      <c r="M36" s="716">
        <v>44</v>
      </c>
      <c r="N36" s="69">
        <v>272</v>
      </c>
      <c r="P36" s="400"/>
    </row>
    <row r="37" spans="1:16" ht="9.75">
      <c r="A37" s="20"/>
      <c r="B37" s="20"/>
      <c r="C37" s="714"/>
      <c r="D37" s="22"/>
      <c r="E37" s="400" t="s">
        <v>755</v>
      </c>
      <c r="F37" s="22">
        <f>SUM(I37,K37)</f>
        <v>27</v>
      </c>
      <c r="G37" s="22">
        <f>SUM(J37,L37)</f>
        <v>83</v>
      </c>
      <c r="H37" s="22">
        <f>SUM(F37:G37)</f>
        <v>110</v>
      </c>
      <c r="I37" s="395">
        <v>26</v>
      </c>
      <c r="J37" s="395">
        <v>71</v>
      </c>
      <c r="K37" s="395">
        <v>1</v>
      </c>
      <c r="L37" s="715">
        <v>12</v>
      </c>
      <c r="M37" s="716">
        <v>0</v>
      </c>
      <c r="N37" s="69">
        <v>0</v>
      </c>
      <c r="P37" s="400"/>
    </row>
    <row r="38" spans="1:16" ht="9.75">
      <c r="A38" s="20"/>
      <c r="B38" s="20"/>
      <c r="C38" s="714"/>
      <c r="D38" s="22"/>
      <c r="E38" s="400" t="s">
        <v>300</v>
      </c>
      <c r="F38" s="22">
        <f>SUM(I38,K38,)</f>
        <v>762</v>
      </c>
      <c r="G38" s="22">
        <f>SUM(J38,L38,)</f>
        <v>2644</v>
      </c>
      <c r="H38" s="22">
        <f>SUM(F38:G38)</f>
        <v>3406</v>
      </c>
      <c r="I38" s="22">
        <f aca="true" t="shared" si="6" ref="I38:N38">SUM(I36:I37)</f>
        <v>686</v>
      </c>
      <c r="J38" s="22">
        <f t="shared" si="6"/>
        <v>2228</v>
      </c>
      <c r="K38" s="22">
        <f t="shared" si="6"/>
        <v>76</v>
      </c>
      <c r="L38" s="26">
        <f t="shared" si="6"/>
        <v>416</v>
      </c>
      <c r="M38" s="26">
        <f t="shared" si="6"/>
        <v>44</v>
      </c>
      <c r="N38" s="22">
        <f t="shared" si="6"/>
        <v>272</v>
      </c>
      <c r="P38" s="400"/>
    </row>
    <row r="39" spans="1:16" ht="6" customHeight="1">
      <c r="A39" s="20"/>
      <c r="B39" s="20"/>
      <c r="C39" s="714"/>
      <c r="D39" s="22"/>
      <c r="E39" s="400"/>
      <c r="F39" s="22"/>
      <c r="G39" s="22"/>
      <c r="H39" s="22"/>
      <c r="I39" s="22"/>
      <c r="J39" s="22"/>
      <c r="K39" s="22"/>
      <c r="L39" s="26"/>
      <c r="M39" s="68"/>
      <c r="N39" s="21"/>
      <c r="P39" s="400"/>
    </row>
    <row r="40" spans="1:16" ht="9.75">
      <c r="A40" s="1163" t="s">
        <v>53</v>
      </c>
      <c r="B40" s="1163"/>
      <c r="C40" s="714"/>
      <c r="D40" s="22"/>
      <c r="E40" s="400" t="s">
        <v>754</v>
      </c>
      <c r="F40" s="22">
        <f>SUM(I40,K40)</f>
        <v>1017</v>
      </c>
      <c r="G40" s="22">
        <f>SUM(J40,L40)</f>
        <v>4693</v>
      </c>
      <c r="H40" s="22">
        <f>SUM(F40:G40)</f>
        <v>5710</v>
      </c>
      <c r="I40" s="395">
        <v>945</v>
      </c>
      <c r="J40" s="395">
        <v>4096</v>
      </c>
      <c r="K40" s="395">
        <v>72</v>
      </c>
      <c r="L40" s="715">
        <v>597</v>
      </c>
      <c r="M40" s="716">
        <v>129</v>
      </c>
      <c r="N40" s="69">
        <v>522</v>
      </c>
      <c r="P40" s="400"/>
    </row>
    <row r="41" spans="1:16" ht="9.75">
      <c r="A41" s="20"/>
      <c r="B41" s="20"/>
      <c r="C41" s="714"/>
      <c r="D41" s="22"/>
      <c r="E41" s="400" t="s">
        <v>755</v>
      </c>
      <c r="F41" s="22">
        <f>SUM(I41,K41)</f>
        <v>73</v>
      </c>
      <c r="G41" s="22">
        <f>SUM(J41,L41)</f>
        <v>233</v>
      </c>
      <c r="H41" s="22">
        <f>SUM(F41:G41)</f>
        <v>306</v>
      </c>
      <c r="I41" s="395">
        <v>65</v>
      </c>
      <c r="J41" s="395">
        <v>212</v>
      </c>
      <c r="K41" s="395">
        <v>8</v>
      </c>
      <c r="L41" s="715">
        <v>21</v>
      </c>
      <c r="M41" s="716">
        <v>0</v>
      </c>
      <c r="N41" s="69">
        <v>0</v>
      </c>
      <c r="P41" s="400"/>
    </row>
    <row r="42" spans="1:16" ht="9.75">
      <c r="A42" s="20"/>
      <c r="B42" s="20"/>
      <c r="C42" s="714"/>
      <c r="D42" s="22"/>
      <c r="E42" s="400" t="s">
        <v>300</v>
      </c>
      <c r="F42" s="22">
        <f>SUM(I42,K42,)</f>
        <v>1090</v>
      </c>
      <c r="G42" s="22">
        <f>SUM(J42,L42,)</f>
        <v>4926</v>
      </c>
      <c r="H42" s="22">
        <f>SUM(F42:G42)</f>
        <v>6016</v>
      </c>
      <c r="I42" s="22">
        <f aca="true" t="shared" si="7" ref="I42:N42">SUM(I40:I41)</f>
        <v>1010</v>
      </c>
      <c r="J42" s="22">
        <f t="shared" si="7"/>
        <v>4308</v>
      </c>
      <c r="K42" s="22">
        <f t="shared" si="7"/>
        <v>80</v>
      </c>
      <c r="L42" s="26">
        <f t="shared" si="7"/>
        <v>618</v>
      </c>
      <c r="M42" s="26">
        <f t="shared" si="7"/>
        <v>129</v>
      </c>
      <c r="N42" s="22">
        <f t="shared" si="7"/>
        <v>522</v>
      </c>
      <c r="P42" s="400"/>
    </row>
    <row r="43" spans="1:16" ht="5.25" customHeight="1">
      <c r="A43" s="20"/>
      <c r="B43" s="20"/>
      <c r="C43" s="714"/>
      <c r="D43" s="22"/>
      <c r="E43" s="400"/>
      <c r="F43" s="22"/>
      <c r="G43" s="22"/>
      <c r="H43" s="22"/>
      <c r="I43" s="22"/>
      <c r="J43" s="22"/>
      <c r="K43" s="22"/>
      <c r="L43" s="26"/>
      <c r="M43" s="68"/>
      <c r="N43" s="21"/>
      <c r="P43" s="400"/>
    </row>
    <row r="44" spans="1:16" ht="9.75">
      <c r="A44" s="718" t="s">
        <v>325</v>
      </c>
      <c r="B44" s="296" t="s">
        <v>115</v>
      </c>
      <c r="C44" s="714"/>
      <c r="D44" s="22"/>
      <c r="E44" s="400" t="s">
        <v>754</v>
      </c>
      <c r="F44" s="22">
        <f>SUM(I44,K44)</f>
        <v>285</v>
      </c>
      <c r="G44" s="22">
        <f>SUM(J44,L44)</f>
        <v>1366</v>
      </c>
      <c r="H44" s="22">
        <f>SUM(F44:G44)</f>
        <v>1651</v>
      </c>
      <c r="I44" s="395">
        <v>263</v>
      </c>
      <c r="J44" s="395">
        <v>1214</v>
      </c>
      <c r="K44" s="395">
        <v>22</v>
      </c>
      <c r="L44" s="715">
        <v>152</v>
      </c>
      <c r="M44" s="716">
        <v>46</v>
      </c>
      <c r="N44" s="69">
        <v>152</v>
      </c>
      <c r="P44" s="400"/>
    </row>
    <row r="45" spans="1:16" ht="9.75">
      <c r="A45" s="20"/>
      <c r="B45" s="20"/>
      <c r="C45" s="714"/>
      <c r="D45" s="22"/>
      <c r="E45" s="400" t="s">
        <v>755</v>
      </c>
      <c r="F45" s="22">
        <f>SUM(I45,K45)</f>
        <v>32</v>
      </c>
      <c r="G45" s="22">
        <f>SUM(J45,L45)</f>
        <v>82</v>
      </c>
      <c r="H45" s="22">
        <f>SUM(F45:G45)</f>
        <v>114</v>
      </c>
      <c r="I45" s="395">
        <v>29</v>
      </c>
      <c r="J45" s="395">
        <v>74</v>
      </c>
      <c r="K45" s="395">
        <v>3</v>
      </c>
      <c r="L45" s="715">
        <v>8</v>
      </c>
      <c r="M45" s="716">
        <v>0</v>
      </c>
      <c r="N45" s="69">
        <v>0</v>
      </c>
      <c r="P45" s="400"/>
    </row>
    <row r="46" spans="1:16" ht="9.75">
      <c r="A46" s="20"/>
      <c r="B46" s="20"/>
      <c r="C46" s="714"/>
      <c r="D46" s="22"/>
      <c r="E46" s="400" t="s">
        <v>300</v>
      </c>
      <c r="F46" s="22">
        <f>SUM(I46,K46,)</f>
        <v>317</v>
      </c>
      <c r="G46" s="22">
        <f>SUM(J46,L46,)</f>
        <v>1448</v>
      </c>
      <c r="H46" s="22">
        <f>SUM(F46:G46)</f>
        <v>1765</v>
      </c>
      <c r="I46" s="22">
        <f aca="true" t="shared" si="8" ref="I46:N46">SUM(I44:I45)</f>
        <v>292</v>
      </c>
      <c r="J46" s="22">
        <f t="shared" si="8"/>
        <v>1288</v>
      </c>
      <c r="K46" s="22">
        <f t="shared" si="8"/>
        <v>25</v>
      </c>
      <c r="L46" s="26">
        <f t="shared" si="8"/>
        <v>160</v>
      </c>
      <c r="M46" s="26">
        <f t="shared" si="8"/>
        <v>46</v>
      </c>
      <c r="N46" s="22">
        <f t="shared" si="8"/>
        <v>152</v>
      </c>
      <c r="P46" s="400"/>
    </row>
    <row r="47" spans="1:16" ht="6" customHeight="1">
      <c r="A47" s="20"/>
      <c r="B47" s="20"/>
      <c r="C47" s="714"/>
      <c r="D47" s="22"/>
      <c r="E47" s="400"/>
      <c r="F47" s="22"/>
      <c r="G47" s="22"/>
      <c r="H47" s="22"/>
      <c r="I47" s="22"/>
      <c r="J47" s="22"/>
      <c r="K47" s="22"/>
      <c r="L47" s="26"/>
      <c r="M47" s="68"/>
      <c r="N47" s="21"/>
      <c r="P47" s="400"/>
    </row>
    <row r="48" spans="1:16" ht="9.75">
      <c r="A48" s="294"/>
      <c r="B48" s="296" t="s">
        <v>120</v>
      </c>
      <c r="C48" s="714"/>
      <c r="D48" s="22"/>
      <c r="E48" s="400" t="s">
        <v>754</v>
      </c>
      <c r="F48" s="22">
        <f>SUM(I48,K48)</f>
        <v>32</v>
      </c>
      <c r="G48" s="22">
        <f>SUM(J48,L48)</f>
        <v>263</v>
      </c>
      <c r="H48" s="22">
        <f>SUM(F48:G48)</f>
        <v>295</v>
      </c>
      <c r="I48" s="395">
        <v>29</v>
      </c>
      <c r="J48" s="395">
        <v>238</v>
      </c>
      <c r="K48" s="395">
        <v>3</v>
      </c>
      <c r="L48" s="715">
        <v>25</v>
      </c>
      <c r="M48" s="716">
        <v>6</v>
      </c>
      <c r="N48" s="69">
        <v>30</v>
      </c>
      <c r="P48" s="400"/>
    </row>
    <row r="49" spans="1:16" ht="9.75">
      <c r="A49" s="20"/>
      <c r="B49" s="20"/>
      <c r="C49" s="714"/>
      <c r="D49" s="22"/>
      <c r="E49" s="400" t="s">
        <v>755</v>
      </c>
      <c r="F49" s="22">
        <f>SUM(I49,K49)</f>
        <v>11</v>
      </c>
      <c r="G49" s="22">
        <f>SUM(J49,L49)</f>
        <v>39</v>
      </c>
      <c r="H49" s="22">
        <f>SUM(F49:G49)</f>
        <v>50</v>
      </c>
      <c r="I49" s="395">
        <v>11</v>
      </c>
      <c r="J49" s="395">
        <v>38</v>
      </c>
      <c r="K49" s="395">
        <v>0</v>
      </c>
      <c r="L49" s="715">
        <v>1</v>
      </c>
      <c r="M49" s="716">
        <v>0</v>
      </c>
      <c r="N49" s="69">
        <v>0</v>
      </c>
      <c r="P49" s="400"/>
    </row>
    <row r="50" spans="1:16" ht="9.75">
      <c r="A50" s="20"/>
      <c r="B50" s="20"/>
      <c r="C50" s="714"/>
      <c r="D50" s="22"/>
      <c r="E50" s="400" t="s">
        <v>300</v>
      </c>
      <c r="F50" s="22">
        <f>SUM(I50,K50,)</f>
        <v>43</v>
      </c>
      <c r="G50" s="22">
        <f>SUM(J50,L50,)</f>
        <v>302</v>
      </c>
      <c r="H50" s="22">
        <f>SUM(F50:G50)</f>
        <v>345</v>
      </c>
      <c r="I50" s="22">
        <f aca="true" t="shared" si="9" ref="I50:N50">SUM(I48:I49)</f>
        <v>40</v>
      </c>
      <c r="J50" s="22">
        <f t="shared" si="9"/>
        <v>276</v>
      </c>
      <c r="K50" s="22">
        <f t="shared" si="9"/>
        <v>3</v>
      </c>
      <c r="L50" s="26">
        <f t="shared" si="9"/>
        <v>26</v>
      </c>
      <c r="M50" s="26">
        <f t="shared" si="9"/>
        <v>6</v>
      </c>
      <c r="N50" s="22">
        <f t="shared" si="9"/>
        <v>30</v>
      </c>
      <c r="P50" s="400"/>
    </row>
    <row r="51" spans="1:16" ht="6" customHeight="1">
      <c r="A51" s="20"/>
      <c r="B51" s="20"/>
      <c r="C51" s="714"/>
      <c r="D51" s="22"/>
      <c r="E51" s="400"/>
      <c r="F51" s="22"/>
      <c r="G51" s="22"/>
      <c r="H51" s="22"/>
      <c r="I51" s="22"/>
      <c r="J51" s="22"/>
      <c r="K51" s="22"/>
      <c r="L51" s="26"/>
      <c r="M51" s="68"/>
      <c r="N51" s="21"/>
      <c r="P51" s="400"/>
    </row>
    <row r="52" spans="1:16" ht="9.75">
      <c r="A52" s="294"/>
      <c r="B52" s="296" t="s">
        <v>121</v>
      </c>
      <c r="C52" s="714"/>
      <c r="D52" s="22"/>
      <c r="E52" s="400" t="s">
        <v>754</v>
      </c>
      <c r="F52" s="22">
        <f>SUM(I52,K52)</f>
        <v>74</v>
      </c>
      <c r="G52" s="22">
        <f>SUM(J52,L52)</f>
        <v>366</v>
      </c>
      <c r="H52" s="22">
        <f>SUM(F52:G52)</f>
        <v>440</v>
      </c>
      <c r="I52" s="395">
        <v>68</v>
      </c>
      <c r="J52" s="395">
        <v>322</v>
      </c>
      <c r="K52" s="395">
        <v>6</v>
      </c>
      <c r="L52" s="715">
        <v>44</v>
      </c>
      <c r="M52" s="716">
        <v>13</v>
      </c>
      <c r="N52" s="69">
        <v>40</v>
      </c>
      <c r="P52" s="400"/>
    </row>
    <row r="53" spans="1:16" ht="9.75">
      <c r="A53" s="20"/>
      <c r="B53" s="20"/>
      <c r="C53" s="714"/>
      <c r="D53" s="22"/>
      <c r="E53" s="400" t="s">
        <v>755</v>
      </c>
      <c r="F53" s="22">
        <f>SUM(I53,K53)</f>
        <v>1</v>
      </c>
      <c r="G53" s="22">
        <f>SUM(J53,L53)</f>
        <v>13</v>
      </c>
      <c r="H53" s="22">
        <f>SUM(F53:G53)</f>
        <v>14</v>
      </c>
      <c r="I53" s="395">
        <v>1</v>
      </c>
      <c r="J53" s="395">
        <v>12</v>
      </c>
      <c r="K53" s="395">
        <v>0</v>
      </c>
      <c r="L53" s="715">
        <v>1</v>
      </c>
      <c r="M53" s="716">
        <v>0</v>
      </c>
      <c r="N53" s="69">
        <v>0</v>
      </c>
      <c r="P53" s="400"/>
    </row>
    <row r="54" spans="1:16" ht="9.75">
      <c r="A54" s="20"/>
      <c r="B54" s="20"/>
      <c r="C54" s="714"/>
      <c r="D54" s="22"/>
      <c r="E54" s="400" t="s">
        <v>300</v>
      </c>
      <c r="F54" s="22">
        <f>SUM(I54,K54,)</f>
        <v>75</v>
      </c>
      <c r="G54" s="22">
        <f>SUM(J54,L54,)</f>
        <v>379</v>
      </c>
      <c r="H54" s="22">
        <f>SUM(F54:G54)</f>
        <v>454</v>
      </c>
      <c r="I54" s="22">
        <f aca="true" t="shared" si="10" ref="I54:N54">SUM(I52:I53)</f>
        <v>69</v>
      </c>
      <c r="J54" s="22">
        <f t="shared" si="10"/>
        <v>334</v>
      </c>
      <c r="K54" s="22">
        <f t="shared" si="10"/>
        <v>6</v>
      </c>
      <c r="L54" s="26">
        <f t="shared" si="10"/>
        <v>45</v>
      </c>
      <c r="M54" s="26">
        <f t="shared" si="10"/>
        <v>13</v>
      </c>
      <c r="N54" s="22">
        <f t="shared" si="10"/>
        <v>40</v>
      </c>
      <c r="P54" s="400"/>
    </row>
    <row r="55" spans="1:16" ht="5.25" customHeight="1">
      <c r="A55" s="20"/>
      <c r="B55" s="20"/>
      <c r="C55" s="714"/>
      <c r="D55" s="22"/>
      <c r="E55" s="400"/>
      <c r="F55" s="22"/>
      <c r="G55" s="22"/>
      <c r="H55" s="22"/>
      <c r="I55" s="22"/>
      <c r="J55" s="22"/>
      <c r="K55" s="22"/>
      <c r="L55" s="26"/>
      <c r="M55" s="68"/>
      <c r="N55" s="21"/>
      <c r="P55" s="400"/>
    </row>
    <row r="56" spans="1:16" ht="9.75">
      <c r="A56" s="1163" t="s">
        <v>52</v>
      </c>
      <c r="B56" s="1163"/>
      <c r="C56" s="714"/>
      <c r="D56" s="22"/>
      <c r="E56" s="400" t="s">
        <v>754</v>
      </c>
      <c r="F56" s="22">
        <f>SUM(I56,K56)</f>
        <v>869</v>
      </c>
      <c r="G56" s="22">
        <f>SUM(J56,L56)</f>
        <v>3334</v>
      </c>
      <c r="H56" s="22">
        <f>SUM(F56:G56)</f>
        <v>4203</v>
      </c>
      <c r="I56" s="395">
        <v>801</v>
      </c>
      <c r="J56" s="395">
        <v>2914</v>
      </c>
      <c r="K56" s="395">
        <v>68</v>
      </c>
      <c r="L56" s="715">
        <v>420</v>
      </c>
      <c r="M56" s="716">
        <v>64</v>
      </c>
      <c r="N56" s="69">
        <v>336</v>
      </c>
      <c r="P56" s="400"/>
    </row>
    <row r="57" spans="1:16" ht="9.75">
      <c r="A57" s="20"/>
      <c r="B57" s="20"/>
      <c r="C57" s="714"/>
      <c r="D57" s="22"/>
      <c r="E57" s="400" t="s">
        <v>755</v>
      </c>
      <c r="F57" s="22">
        <f>SUM(I57,K57)</f>
        <v>52</v>
      </c>
      <c r="G57" s="22">
        <f>SUM(J57,L57)</f>
        <v>106</v>
      </c>
      <c r="H57" s="22">
        <f>SUM(F57:G57)</f>
        <v>158</v>
      </c>
      <c r="I57" s="395">
        <v>50</v>
      </c>
      <c r="J57" s="395">
        <v>92</v>
      </c>
      <c r="K57" s="395">
        <v>2</v>
      </c>
      <c r="L57" s="715">
        <v>14</v>
      </c>
      <c r="M57" s="716">
        <v>0</v>
      </c>
      <c r="N57" s="69">
        <v>0</v>
      </c>
      <c r="P57" s="400"/>
    </row>
    <row r="58" spans="1:16" ht="9.75">
      <c r="A58" s="20"/>
      <c r="B58" s="20"/>
      <c r="C58" s="714"/>
      <c r="D58" s="22"/>
      <c r="E58" s="400" t="s">
        <v>300</v>
      </c>
      <c r="F58" s="22">
        <f>SUM(I58,K58,)</f>
        <v>921</v>
      </c>
      <c r="G58" s="22">
        <f>SUM(J58,L58,)</f>
        <v>3440</v>
      </c>
      <c r="H58" s="22">
        <f>SUM(F58:G58)</f>
        <v>4361</v>
      </c>
      <c r="I58" s="22">
        <f aca="true" t="shared" si="11" ref="I58:N58">SUM(I56:I57)</f>
        <v>851</v>
      </c>
      <c r="J58" s="22">
        <f t="shared" si="11"/>
        <v>3006</v>
      </c>
      <c r="K58" s="22">
        <f t="shared" si="11"/>
        <v>70</v>
      </c>
      <c r="L58" s="26">
        <f t="shared" si="11"/>
        <v>434</v>
      </c>
      <c r="M58" s="26">
        <f t="shared" si="11"/>
        <v>64</v>
      </c>
      <c r="N58" s="22">
        <f t="shared" si="11"/>
        <v>336</v>
      </c>
      <c r="P58" s="400"/>
    </row>
    <row r="59" spans="1:16" ht="6" customHeight="1">
      <c r="A59" s="20"/>
      <c r="B59" s="20"/>
      <c r="C59" s="714"/>
      <c r="D59" s="22"/>
      <c r="E59" s="400"/>
      <c r="F59" s="22"/>
      <c r="G59" s="22"/>
      <c r="H59" s="22"/>
      <c r="I59" s="22"/>
      <c r="J59" s="22"/>
      <c r="K59" s="22"/>
      <c r="L59" s="26"/>
      <c r="M59" s="68"/>
      <c r="N59" s="21"/>
      <c r="P59" s="400"/>
    </row>
    <row r="60" spans="1:16" ht="9.75">
      <c r="A60" s="718" t="s">
        <v>325</v>
      </c>
      <c r="B60" s="296" t="s">
        <v>117</v>
      </c>
      <c r="C60" s="714"/>
      <c r="D60" s="22"/>
      <c r="E60" s="400" t="s">
        <v>754</v>
      </c>
      <c r="F60" s="22">
        <f>SUM(I60,K60)</f>
        <v>52</v>
      </c>
      <c r="G60" s="22">
        <f>SUM(J60,L60)</f>
        <v>248</v>
      </c>
      <c r="H60" s="22">
        <f>SUM(F60:G60)</f>
        <v>300</v>
      </c>
      <c r="I60" s="395">
        <v>49</v>
      </c>
      <c r="J60" s="395">
        <v>216</v>
      </c>
      <c r="K60" s="395">
        <v>3</v>
      </c>
      <c r="L60" s="715">
        <v>32</v>
      </c>
      <c r="M60" s="716">
        <v>2</v>
      </c>
      <c r="N60" s="69">
        <v>16</v>
      </c>
      <c r="P60" s="400"/>
    </row>
    <row r="61" spans="1:16" ht="9.75">
      <c r="A61" s="20"/>
      <c r="B61" s="20"/>
      <c r="C61" s="714"/>
      <c r="D61" s="22"/>
      <c r="E61" s="400" t="s">
        <v>755</v>
      </c>
      <c r="F61" s="22">
        <f>SUM(I61,K61)</f>
        <v>9</v>
      </c>
      <c r="G61" s="22">
        <f>SUM(J61,L61)</f>
        <v>23</v>
      </c>
      <c r="H61" s="22">
        <f>SUM(F61:G61)</f>
        <v>32</v>
      </c>
      <c r="I61" s="395">
        <v>9</v>
      </c>
      <c r="J61" s="395">
        <v>21</v>
      </c>
      <c r="K61" s="395">
        <v>0</v>
      </c>
      <c r="L61" s="715">
        <v>2</v>
      </c>
      <c r="M61" s="716">
        <v>0</v>
      </c>
      <c r="N61" s="69">
        <v>0</v>
      </c>
      <c r="P61" s="400"/>
    </row>
    <row r="62" spans="1:16" ht="9.75">
      <c r="A62" s="20"/>
      <c r="B62" s="20"/>
      <c r="C62" s="714"/>
      <c r="D62" s="22"/>
      <c r="E62" s="400" t="s">
        <v>300</v>
      </c>
      <c r="F62" s="22">
        <f>SUM(I62,K62,)</f>
        <v>61</v>
      </c>
      <c r="G62" s="22">
        <f>SUM(J62,L62,)</f>
        <v>271</v>
      </c>
      <c r="H62" s="22">
        <f>SUM(F62:G62)</f>
        <v>332</v>
      </c>
      <c r="I62" s="22">
        <f aca="true" t="shared" si="12" ref="I62:N62">SUM(I60:I61)</f>
        <v>58</v>
      </c>
      <c r="J62" s="22">
        <f t="shared" si="12"/>
        <v>237</v>
      </c>
      <c r="K62" s="22">
        <f t="shared" si="12"/>
        <v>3</v>
      </c>
      <c r="L62" s="26">
        <f t="shared" si="12"/>
        <v>34</v>
      </c>
      <c r="M62" s="26">
        <f t="shared" si="12"/>
        <v>2</v>
      </c>
      <c r="N62" s="22">
        <f t="shared" si="12"/>
        <v>16</v>
      </c>
      <c r="P62" s="400"/>
    </row>
    <row r="63" spans="1:16" ht="6" customHeight="1">
      <c r="A63" s="20"/>
      <c r="B63" s="20"/>
      <c r="C63" s="714"/>
      <c r="D63" s="22"/>
      <c r="E63" s="400"/>
      <c r="F63" s="22"/>
      <c r="G63" s="22"/>
      <c r="H63" s="22"/>
      <c r="I63" s="22"/>
      <c r="J63" s="22"/>
      <c r="K63" s="22"/>
      <c r="L63" s="26"/>
      <c r="M63" s="68"/>
      <c r="N63" s="21"/>
      <c r="P63" s="400"/>
    </row>
    <row r="64" spans="1:16" ht="9.75">
      <c r="A64" s="1163" t="s">
        <v>51</v>
      </c>
      <c r="B64" s="1163"/>
      <c r="C64" s="714"/>
      <c r="D64" s="22"/>
      <c r="E64" s="400" t="s">
        <v>754</v>
      </c>
      <c r="F64" s="22">
        <f>SUM(I64,K64)</f>
        <v>1209</v>
      </c>
      <c r="G64" s="22">
        <f>SUM(J64,L64)</f>
        <v>5375</v>
      </c>
      <c r="H64" s="22">
        <f>SUM(F64:G64)</f>
        <v>6584</v>
      </c>
      <c r="I64" s="395">
        <v>1123</v>
      </c>
      <c r="J64" s="395">
        <v>4646</v>
      </c>
      <c r="K64" s="395">
        <v>86</v>
      </c>
      <c r="L64" s="715">
        <v>729</v>
      </c>
      <c r="M64" s="716">
        <v>93</v>
      </c>
      <c r="N64" s="392">
        <v>517</v>
      </c>
      <c r="P64" s="400"/>
    </row>
    <row r="65" spans="1:16" ht="9.75">
      <c r="A65" s="20"/>
      <c r="B65" s="20"/>
      <c r="C65" s="714"/>
      <c r="D65" s="22"/>
      <c r="E65" s="400" t="s">
        <v>755</v>
      </c>
      <c r="F65" s="22">
        <f>SUM(I65,K65)</f>
        <v>35</v>
      </c>
      <c r="G65" s="22">
        <f>SUM(J65,L65)</f>
        <v>148</v>
      </c>
      <c r="H65" s="22">
        <f>SUM(F65:G65)</f>
        <v>183</v>
      </c>
      <c r="I65" s="395">
        <v>28</v>
      </c>
      <c r="J65" s="395">
        <v>130</v>
      </c>
      <c r="K65" s="395">
        <v>7</v>
      </c>
      <c r="L65" s="715">
        <v>18</v>
      </c>
      <c r="M65" s="716">
        <v>0</v>
      </c>
      <c r="N65" s="392">
        <v>0</v>
      </c>
      <c r="P65" s="400"/>
    </row>
    <row r="66" spans="1:14" ht="9.75">
      <c r="A66" s="20"/>
      <c r="B66" s="20"/>
      <c r="C66" s="714"/>
      <c r="D66" s="22"/>
      <c r="E66" s="400" t="s">
        <v>300</v>
      </c>
      <c r="F66" s="22">
        <f>SUM(I66,K66,)</f>
        <v>1244</v>
      </c>
      <c r="G66" s="22">
        <f>SUM(J66,L66,)</f>
        <v>5523</v>
      </c>
      <c r="H66" s="22">
        <f>SUM(F66:G66)</f>
        <v>6767</v>
      </c>
      <c r="I66" s="22">
        <f aca="true" t="shared" si="13" ref="I66:N66">SUM(I64:I65)</f>
        <v>1151</v>
      </c>
      <c r="J66" s="22">
        <f t="shared" si="13"/>
        <v>4776</v>
      </c>
      <c r="K66" s="22">
        <f t="shared" si="13"/>
        <v>93</v>
      </c>
      <c r="L66" s="26">
        <f t="shared" si="13"/>
        <v>747</v>
      </c>
      <c r="M66" s="26">
        <f t="shared" si="13"/>
        <v>93</v>
      </c>
      <c r="N66" s="22">
        <f t="shared" si="13"/>
        <v>517</v>
      </c>
    </row>
    <row r="67" spans="1:14" ht="5.25" customHeight="1">
      <c r="A67" s="20"/>
      <c r="B67" s="20"/>
      <c r="C67" s="714"/>
      <c r="D67" s="22"/>
      <c r="E67" s="400"/>
      <c r="F67" s="22"/>
      <c r="G67" s="22"/>
      <c r="H67" s="22"/>
      <c r="I67" s="22"/>
      <c r="J67" s="22"/>
      <c r="K67" s="22"/>
      <c r="L67" s="26"/>
      <c r="M67" s="68"/>
      <c r="N67" s="21"/>
    </row>
    <row r="68" spans="1:16" ht="9.75">
      <c r="A68" s="718" t="s">
        <v>325</v>
      </c>
      <c r="B68" s="296" t="s">
        <v>116</v>
      </c>
      <c r="C68" s="714"/>
      <c r="D68" s="22"/>
      <c r="E68" s="400" t="s">
        <v>754</v>
      </c>
      <c r="F68" s="22">
        <f>SUM(I68,K68)</f>
        <v>145</v>
      </c>
      <c r="G68" s="22">
        <f>SUM(J68,L68)</f>
        <v>864</v>
      </c>
      <c r="H68" s="22">
        <f>SUM(F68:G68)</f>
        <v>1009</v>
      </c>
      <c r="I68" s="395">
        <v>133</v>
      </c>
      <c r="J68" s="395">
        <v>739</v>
      </c>
      <c r="K68" s="395">
        <v>12</v>
      </c>
      <c r="L68" s="715">
        <v>125</v>
      </c>
      <c r="M68" s="716">
        <v>17</v>
      </c>
      <c r="N68" s="69">
        <v>75</v>
      </c>
      <c r="P68" s="400"/>
    </row>
    <row r="69" spans="1:14" ht="9.75">
      <c r="A69" s="21"/>
      <c r="B69" s="21"/>
      <c r="C69" s="714"/>
      <c r="D69" s="22"/>
      <c r="E69" s="400" t="s">
        <v>755</v>
      </c>
      <c r="F69" s="22">
        <f>SUM(I69,K69)</f>
        <v>10</v>
      </c>
      <c r="G69" s="22">
        <f>SUM(J69,L69)</f>
        <v>43</v>
      </c>
      <c r="H69" s="22">
        <f>SUM(F69:G69)</f>
        <v>53</v>
      </c>
      <c r="I69" s="395">
        <v>9</v>
      </c>
      <c r="J69" s="395">
        <v>33</v>
      </c>
      <c r="K69" s="395">
        <v>1</v>
      </c>
      <c r="L69" s="715">
        <v>10</v>
      </c>
      <c r="M69" s="716">
        <v>0</v>
      </c>
      <c r="N69" s="69">
        <v>0</v>
      </c>
    </row>
    <row r="70" spans="1:14" ht="9.75">
      <c r="A70" s="21"/>
      <c r="B70" s="21"/>
      <c r="C70" s="714"/>
      <c r="D70" s="22"/>
      <c r="E70" s="400" t="s">
        <v>300</v>
      </c>
      <c r="F70" s="22">
        <f>SUM(I70,K70,)</f>
        <v>155</v>
      </c>
      <c r="G70" s="22">
        <f>SUM(J70,L70,)</f>
        <v>907</v>
      </c>
      <c r="H70" s="22">
        <f>SUM(F70:G70)</f>
        <v>1062</v>
      </c>
      <c r="I70" s="22">
        <f aca="true" t="shared" si="14" ref="I70:N70">SUM(I68:I69)</f>
        <v>142</v>
      </c>
      <c r="J70" s="22">
        <f t="shared" si="14"/>
        <v>772</v>
      </c>
      <c r="K70" s="22">
        <f t="shared" si="14"/>
        <v>13</v>
      </c>
      <c r="L70" s="26">
        <f t="shared" si="14"/>
        <v>135</v>
      </c>
      <c r="M70" s="26">
        <f t="shared" si="14"/>
        <v>17</v>
      </c>
      <c r="N70" s="22">
        <f t="shared" si="14"/>
        <v>75</v>
      </c>
    </row>
    <row r="71" spans="1:14" ht="6" customHeight="1">
      <c r="A71" s="21"/>
      <c r="B71" s="21"/>
      <c r="C71" s="714"/>
      <c r="D71" s="22"/>
      <c r="E71" s="400"/>
      <c r="F71" s="22"/>
      <c r="G71" s="22"/>
      <c r="H71" s="22"/>
      <c r="I71" s="22"/>
      <c r="J71" s="22"/>
      <c r="K71" s="22"/>
      <c r="L71" s="26"/>
      <c r="M71" s="68"/>
      <c r="N71" s="21"/>
    </row>
    <row r="72" spans="1:14" ht="9.75">
      <c r="A72" s="1440" t="s">
        <v>303</v>
      </c>
      <c r="B72" s="1265"/>
      <c r="C72" s="714"/>
      <c r="D72" s="22"/>
      <c r="E72" s="397" t="s">
        <v>754</v>
      </c>
      <c r="F72" s="396">
        <f aca="true" t="shared" si="15" ref="F72:N74">SUM(F12,F24,F28,F36,F40,F56,F64)</f>
        <v>7759</v>
      </c>
      <c r="G72" s="396">
        <f t="shared" si="15"/>
        <v>33992</v>
      </c>
      <c r="H72" s="396">
        <f t="shared" si="15"/>
        <v>41751</v>
      </c>
      <c r="I72" s="396">
        <f t="shared" si="15"/>
        <v>7165</v>
      </c>
      <c r="J72" s="396">
        <f t="shared" si="15"/>
        <v>29722</v>
      </c>
      <c r="K72" s="396">
        <f t="shared" si="15"/>
        <v>594</v>
      </c>
      <c r="L72" s="719">
        <f t="shared" si="15"/>
        <v>4270</v>
      </c>
      <c r="M72" s="720">
        <f t="shared" si="15"/>
        <v>611</v>
      </c>
      <c r="N72" s="396">
        <f t="shared" si="15"/>
        <v>3396</v>
      </c>
    </row>
    <row r="73" spans="1:14" ht="9.75">
      <c r="A73" s="400"/>
      <c r="B73" s="400"/>
      <c r="C73" s="714"/>
      <c r="D73" s="22"/>
      <c r="E73" s="397" t="s">
        <v>755</v>
      </c>
      <c r="F73" s="396">
        <f t="shared" si="15"/>
        <v>515</v>
      </c>
      <c r="G73" s="396">
        <f t="shared" si="15"/>
        <v>1655</v>
      </c>
      <c r="H73" s="396">
        <f t="shared" si="15"/>
        <v>2170</v>
      </c>
      <c r="I73" s="396">
        <f t="shared" si="15"/>
        <v>437</v>
      </c>
      <c r="J73" s="396">
        <f t="shared" si="15"/>
        <v>1453</v>
      </c>
      <c r="K73" s="396">
        <f t="shared" si="15"/>
        <v>78</v>
      </c>
      <c r="L73" s="719">
        <f t="shared" si="15"/>
        <v>202</v>
      </c>
      <c r="M73" s="719">
        <f t="shared" si="15"/>
        <v>0</v>
      </c>
      <c r="N73" s="396">
        <f t="shared" si="15"/>
        <v>0</v>
      </c>
    </row>
    <row r="74" spans="1:14" ht="9.75">
      <c r="A74" s="400"/>
      <c r="B74" s="400"/>
      <c r="C74" s="714"/>
      <c r="D74" s="22"/>
      <c r="E74" s="397" t="s">
        <v>9</v>
      </c>
      <c r="F74" s="396">
        <f t="shared" si="15"/>
        <v>8274</v>
      </c>
      <c r="G74" s="396">
        <f t="shared" si="15"/>
        <v>35647</v>
      </c>
      <c r="H74" s="396">
        <f t="shared" si="15"/>
        <v>43921</v>
      </c>
      <c r="I74" s="396">
        <f t="shared" si="15"/>
        <v>7602</v>
      </c>
      <c r="J74" s="396">
        <f t="shared" si="15"/>
        <v>31175</v>
      </c>
      <c r="K74" s="396">
        <f t="shared" si="15"/>
        <v>672</v>
      </c>
      <c r="L74" s="719">
        <f t="shared" si="15"/>
        <v>4472</v>
      </c>
      <c r="M74" s="719">
        <f t="shared" si="15"/>
        <v>611</v>
      </c>
      <c r="N74" s="396">
        <f t="shared" si="15"/>
        <v>3396</v>
      </c>
    </row>
    <row r="75" spans="1:14" ht="6" customHeight="1">
      <c r="A75" s="400"/>
      <c r="B75" s="400"/>
      <c r="C75" s="714"/>
      <c r="D75" s="22"/>
      <c r="E75" s="400"/>
      <c r="F75" s="22"/>
      <c r="G75" s="22"/>
      <c r="H75" s="22"/>
      <c r="I75" s="22"/>
      <c r="J75" s="22"/>
      <c r="K75" s="22"/>
      <c r="L75" s="26"/>
      <c r="M75" s="68"/>
      <c r="N75" s="21"/>
    </row>
    <row r="76" spans="1:16" ht="9.75">
      <c r="A76" s="1441" t="s">
        <v>42</v>
      </c>
      <c r="B76" s="1442"/>
      <c r="C76" s="714"/>
      <c r="D76" s="22"/>
      <c r="E76" s="400" t="s">
        <v>754</v>
      </c>
      <c r="F76" s="22">
        <v>7954</v>
      </c>
      <c r="G76" s="22">
        <v>33385</v>
      </c>
      <c r="H76" s="22">
        <v>41339</v>
      </c>
      <c r="I76" s="22">
        <v>7342</v>
      </c>
      <c r="J76" s="22">
        <v>29038</v>
      </c>
      <c r="K76" s="22">
        <v>612</v>
      </c>
      <c r="L76" s="26">
        <v>4347</v>
      </c>
      <c r="M76" s="68">
        <v>540</v>
      </c>
      <c r="N76" s="21">
        <v>3243</v>
      </c>
      <c r="P76" s="400"/>
    </row>
    <row r="77" spans="1:16" ht="9.75">
      <c r="A77" s="400"/>
      <c r="B77" s="400"/>
      <c r="C77" s="714"/>
      <c r="D77" s="22"/>
      <c r="E77" s="400" t="s">
        <v>755</v>
      </c>
      <c r="F77" s="22">
        <v>510</v>
      </c>
      <c r="G77" s="22">
        <v>1656</v>
      </c>
      <c r="H77" s="22">
        <v>2166</v>
      </c>
      <c r="I77" s="22">
        <v>426</v>
      </c>
      <c r="J77" s="22">
        <v>1445</v>
      </c>
      <c r="K77" s="22">
        <v>84</v>
      </c>
      <c r="L77" s="26">
        <v>211</v>
      </c>
      <c r="M77" s="68">
        <v>0</v>
      </c>
      <c r="N77" s="21">
        <v>0</v>
      </c>
      <c r="P77" s="400"/>
    </row>
    <row r="78" spans="1:16" ht="9.75">
      <c r="A78" s="21"/>
      <c r="B78" s="21"/>
      <c r="C78" s="714"/>
      <c r="D78" s="22"/>
      <c r="E78" s="400" t="s">
        <v>9</v>
      </c>
      <c r="F78" s="22">
        <v>8464</v>
      </c>
      <c r="G78" s="22">
        <v>35041</v>
      </c>
      <c r="H78" s="22">
        <v>43505</v>
      </c>
      <c r="I78" s="22">
        <v>7768</v>
      </c>
      <c r="J78" s="22">
        <v>30483</v>
      </c>
      <c r="K78" s="22">
        <v>696</v>
      </c>
      <c r="L78" s="26">
        <v>4558</v>
      </c>
      <c r="M78" s="26">
        <v>540</v>
      </c>
      <c r="N78" s="22">
        <v>3243</v>
      </c>
      <c r="P78" s="400"/>
    </row>
    <row r="79" spans="1:14" ht="6" customHeight="1">
      <c r="A79" s="406" t="s">
        <v>46</v>
      </c>
      <c r="B79" s="21"/>
      <c r="C79" s="400"/>
      <c r="D79" s="400"/>
      <c r="E79" s="400"/>
      <c r="F79" s="400"/>
      <c r="G79" s="400"/>
      <c r="H79" s="400"/>
      <c r="I79" s="400"/>
      <c r="J79" s="400"/>
      <c r="K79" s="400"/>
      <c r="L79" s="400"/>
      <c r="M79" s="21"/>
      <c r="N79" s="21"/>
    </row>
    <row r="80" spans="1:14" ht="9.75">
      <c r="A80" s="1161" t="s">
        <v>756</v>
      </c>
      <c r="B80" s="1161"/>
      <c r="C80" s="1161"/>
      <c r="D80" s="1161"/>
      <c r="E80" s="1161"/>
      <c r="F80" s="1161"/>
      <c r="G80" s="1161"/>
      <c r="H80" s="1161"/>
      <c r="I80" s="1161"/>
      <c r="J80" s="1161"/>
      <c r="K80" s="1161"/>
      <c r="L80" s="1161"/>
      <c r="M80" s="1161"/>
      <c r="N80" s="1161"/>
    </row>
    <row r="81" spans="1:14" ht="9.75">
      <c r="A81" s="1161"/>
      <c r="B81" s="1161"/>
      <c r="C81" s="1161"/>
      <c r="D81" s="1161"/>
      <c r="E81" s="1161"/>
      <c r="F81" s="1161"/>
      <c r="G81" s="1161"/>
      <c r="H81" s="1161"/>
      <c r="I81" s="1161"/>
      <c r="J81" s="1161"/>
      <c r="K81" s="1161"/>
      <c r="L81" s="1161"/>
      <c r="M81" s="1161"/>
      <c r="N81" s="1161"/>
    </row>
    <row r="82" spans="1:14" ht="9.75">
      <c r="A82" s="1161"/>
      <c r="B82" s="1161"/>
      <c r="C82" s="1161"/>
      <c r="D82" s="1161"/>
      <c r="E82" s="1161"/>
      <c r="F82" s="1161"/>
      <c r="G82" s="1161"/>
      <c r="H82" s="1161"/>
      <c r="I82" s="1161"/>
      <c r="J82" s="1161"/>
      <c r="K82" s="1161"/>
      <c r="L82" s="1161"/>
      <c r="M82" s="1161"/>
      <c r="N82" s="1161"/>
    </row>
    <row r="83" spans="1:14" ht="9.75">
      <c r="A83" s="1161"/>
      <c r="B83" s="1161"/>
      <c r="C83" s="1161"/>
      <c r="D83" s="1161"/>
      <c r="E83" s="1161"/>
      <c r="F83" s="1161"/>
      <c r="G83" s="1161"/>
      <c r="H83" s="1161"/>
      <c r="I83" s="1161"/>
      <c r="J83" s="1161"/>
      <c r="K83" s="1161"/>
      <c r="L83" s="1161"/>
      <c r="M83" s="1161"/>
      <c r="N83" s="1161"/>
    </row>
    <row r="84" spans="1:14" ht="9.75">
      <c r="A84" s="1161"/>
      <c r="B84" s="1161"/>
      <c r="C84" s="1161"/>
      <c r="D84" s="1161"/>
      <c r="E84" s="1161"/>
      <c r="F84" s="1161"/>
      <c r="G84" s="1161"/>
      <c r="H84" s="1161"/>
      <c r="I84" s="1161"/>
      <c r="J84" s="1161"/>
      <c r="K84" s="1161"/>
      <c r="L84" s="1161"/>
      <c r="M84" s="1161"/>
      <c r="N84" s="1161"/>
    </row>
  </sheetData>
  <sheetProtection/>
  <mergeCells count="26">
    <mergeCell ref="A5:B10"/>
    <mergeCell ref="C5:C10"/>
    <mergeCell ref="D5:E10"/>
    <mergeCell ref="F5:H8"/>
    <mergeCell ref="I6:J8"/>
    <mergeCell ref="K6:L8"/>
    <mergeCell ref="M6:N8"/>
    <mergeCell ref="F9:F10"/>
    <mergeCell ref="G9:G10"/>
    <mergeCell ref="H9:H10"/>
    <mergeCell ref="I9:I10"/>
    <mergeCell ref="J9:J10"/>
    <mergeCell ref="K9:K10"/>
    <mergeCell ref="L9:L10"/>
    <mergeCell ref="M9:M10"/>
    <mergeCell ref="N9:N10"/>
    <mergeCell ref="A64:B64"/>
    <mergeCell ref="A72:B72"/>
    <mergeCell ref="A76:B76"/>
    <mergeCell ref="A80:N84"/>
    <mergeCell ref="A12:B12"/>
    <mergeCell ref="A24:B24"/>
    <mergeCell ref="A28:B28"/>
    <mergeCell ref="A36:B36"/>
    <mergeCell ref="A40:B40"/>
    <mergeCell ref="A56:B56"/>
  </mergeCells>
  <printOptions/>
  <pageMargins left="0.5118110236220472" right="0.5118110236220472" top="0.5905511811023623" bottom="0.7874015748031497" header="0.3937007874015748" footer="0"/>
  <pageSetup horizontalDpi="300" verticalDpi="300" orientation="portrait" paperSize="9" scale="96" r:id="rId1"/>
  <headerFooter alignWithMargins="0">
    <oddFooter>&amp;C32</oddFooter>
  </headerFooter>
</worksheet>
</file>

<file path=xl/worksheets/sheet31.xml><?xml version="1.0" encoding="utf-8"?>
<worksheet xmlns="http://schemas.openxmlformats.org/spreadsheetml/2006/main" xmlns:r="http://schemas.openxmlformats.org/officeDocument/2006/relationships">
  <dimension ref="A1:AK78"/>
  <sheetViews>
    <sheetView zoomScaleSheetLayoutView="100" zoomScalePageLayoutView="0" workbookViewId="0" topLeftCell="A1">
      <selection activeCell="M41" sqref="M41"/>
    </sheetView>
  </sheetViews>
  <sheetFormatPr defaultColWidth="11.421875" defaultRowHeight="15"/>
  <cols>
    <col min="1" max="1" width="3.28125" style="95" customWidth="1"/>
    <col min="2" max="2" width="11.7109375" style="95" customWidth="1"/>
    <col min="3" max="4" width="0.85546875" style="95" customWidth="1"/>
    <col min="5" max="5" width="9.7109375" style="95" customWidth="1"/>
    <col min="6" max="6" width="7.8515625" style="95" customWidth="1"/>
    <col min="7" max="16" width="6.7109375" style="95" customWidth="1"/>
    <col min="17" max="37" width="11.421875" style="98" customWidth="1"/>
    <col min="38" max="16384" width="11.421875" style="95" customWidth="1"/>
  </cols>
  <sheetData>
    <row r="1" spans="1:16" ht="12.75">
      <c r="A1" s="98"/>
      <c r="B1" s="301"/>
      <c r="C1" s="98"/>
      <c r="D1" s="98"/>
      <c r="E1" s="98"/>
      <c r="F1" s="98"/>
      <c r="G1" s="98"/>
      <c r="H1" s="98"/>
      <c r="I1" s="98"/>
      <c r="J1" s="98"/>
      <c r="K1" s="98"/>
      <c r="L1" s="98"/>
      <c r="M1" s="98"/>
      <c r="N1" s="98"/>
      <c r="O1" s="98"/>
      <c r="P1" s="258"/>
    </row>
    <row r="2" spans="1:16" ht="6" customHeight="1">
      <c r="A2" s="98"/>
      <c r="B2" s="98"/>
      <c r="C2" s="98"/>
      <c r="D2" s="98"/>
      <c r="E2" s="98"/>
      <c r="F2" s="98"/>
      <c r="G2" s="98"/>
      <c r="H2" s="98"/>
      <c r="I2" s="98"/>
      <c r="J2" s="98"/>
      <c r="K2" s="98"/>
      <c r="L2" s="98"/>
      <c r="M2" s="98"/>
      <c r="N2" s="98"/>
      <c r="O2" s="98"/>
      <c r="P2" s="119"/>
    </row>
    <row r="3" spans="1:16" ht="12.75" customHeight="1">
      <c r="A3" s="1020" t="s">
        <v>757</v>
      </c>
      <c r="B3" s="1132"/>
      <c r="C3" s="1132"/>
      <c r="D3" s="1132"/>
      <c r="E3" s="1132"/>
      <c r="F3" s="1132"/>
      <c r="G3" s="1132"/>
      <c r="H3" s="1132"/>
      <c r="I3" s="1132"/>
      <c r="J3" s="1132"/>
      <c r="K3" s="1132"/>
      <c r="L3" s="1132"/>
      <c r="M3" s="1132"/>
      <c r="N3" s="1132"/>
      <c r="O3" s="1132"/>
      <c r="P3" s="1132"/>
    </row>
    <row r="4" spans="1:17" ht="12.75" customHeight="1">
      <c r="A4" s="1020" t="s">
        <v>758</v>
      </c>
      <c r="B4" s="1132"/>
      <c r="C4" s="1132"/>
      <c r="D4" s="1132"/>
      <c r="E4" s="1132"/>
      <c r="F4" s="1132"/>
      <c r="G4" s="1132"/>
      <c r="H4" s="1132"/>
      <c r="I4" s="1132"/>
      <c r="J4" s="1132"/>
      <c r="K4" s="1132"/>
      <c r="L4" s="1132"/>
      <c r="M4" s="1132"/>
      <c r="N4" s="1132"/>
      <c r="O4" s="1132"/>
      <c r="P4" s="1132"/>
      <c r="Q4" s="721"/>
    </row>
    <row r="5" spans="1:16" ht="6" customHeight="1">
      <c r="A5" s="98"/>
      <c r="B5" s="98"/>
      <c r="C5" s="98"/>
      <c r="D5" s="98"/>
      <c r="E5" s="98"/>
      <c r="F5" s="98"/>
      <c r="G5" s="98"/>
      <c r="H5" s="98"/>
      <c r="I5" s="98"/>
      <c r="J5" s="98"/>
      <c r="K5" s="98"/>
      <c r="L5" s="98"/>
      <c r="M5" s="98"/>
      <c r="N5" s="98"/>
      <c r="O5" s="98"/>
      <c r="P5" s="721"/>
    </row>
    <row r="6" spans="1:37" s="257" customFormat="1" ht="12.75" customHeight="1">
      <c r="A6" s="1027" t="s">
        <v>108</v>
      </c>
      <c r="B6" s="1027"/>
      <c r="C6" s="1031"/>
      <c r="D6" s="1034" t="s">
        <v>489</v>
      </c>
      <c r="E6" s="1035"/>
      <c r="F6" s="1139" t="s">
        <v>759</v>
      </c>
      <c r="G6" s="1039" t="s">
        <v>760</v>
      </c>
      <c r="H6" s="1045"/>
      <c r="I6" s="1045"/>
      <c r="J6" s="1045"/>
      <c r="K6" s="1045"/>
      <c r="L6" s="1045"/>
      <c r="M6" s="1045"/>
      <c r="N6" s="1045"/>
      <c r="O6" s="1045"/>
      <c r="P6" s="1045"/>
      <c r="Q6" s="240"/>
      <c r="R6" s="223"/>
      <c r="S6" s="223"/>
      <c r="T6" s="223"/>
      <c r="U6" s="223"/>
      <c r="V6" s="223"/>
      <c r="W6" s="223"/>
      <c r="X6" s="223"/>
      <c r="Y6" s="223"/>
      <c r="Z6" s="223"/>
      <c r="AA6" s="223"/>
      <c r="AB6" s="223"/>
      <c r="AC6" s="223"/>
      <c r="AD6" s="223"/>
      <c r="AE6" s="223"/>
      <c r="AF6" s="223"/>
      <c r="AG6" s="223"/>
      <c r="AH6" s="223"/>
      <c r="AI6" s="223"/>
      <c r="AJ6" s="223"/>
      <c r="AK6" s="223"/>
    </row>
    <row r="7" spans="1:37" s="257" customFormat="1" ht="9.75">
      <c r="A7" s="1448"/>
      <c r="B7" s="1438"/>
      <c r="C7" s="1032"/>
      <c r="D7" s="1327"/>
      <c r="E7" s="1449"/>
      <c r="F7" s="1324"/>
      <c r="G7" s="1139" t="s">
        <v>761</v>
      </c>
      <c r="H7" s="1139">
        <v>25</v>
      </c>
      <c r="I7" s="1139">
        <v>30</v>
      </c>
      <c r="J7" s="1139">
        <v>35</v>
      </c>
      <c r="K7" s="1139">
        <v>40</v>
      </c>
      <c r="L7" s="1139">
        <v>45</v>
      </c>
      <c r="M7" s="1139">
        <v>50</v>
      </c>
      <c r="N7" s="1139">
        <v>55</v>
      </c>
      <c r="O7" s="1139">
        <v>60</v>
      </c>
      <c r="P7" s="1034" t="s">
        <v>762</v>
      </c>
      <c r="Q7" s="240"/>
      <c r="R7" s="223"/>
      <c r="S7" s="223"/>
      <c r="T7" s="223"/>
      <c r="U7" s="223"/>
      <c r="V7" s="223"/>
      <c r="W7" s="223"/>
      <c r="X7" s="223"/>
      <c r="Y7" s="223"/>
      <c r="Z7" s="223"/>
      <c r="AA7" s="223"/>
      <c r="AB7" s="223"/>
      <c r="AC7" s="223"/>
      <c r="AD7" s="223"/>
      <c r="AE7" s="223"/>
      <c r="AF7" s="223"/>
      <c r="AG7" s="223"/>
      <c r="AH7" s="223"/>
      <c r="AI7" s="223"/>
      <c r="AJ7" s="223"/>
      <c r="AK7" s="223"/>
    </row>
    <row r="8" spans="1:37" s="257" customFormat="1" ht="10.5" customHeight="1">
      <c r="A8" s="1448"/>
      <c r="B8" s="1438"/>
      <c r="C8" s="1032"/>
      <c r="D8" s="1327"/>
      <c r="E8" s="1449"/>
      <c r="F8" s="1324"/>
      <c r="G8" s="1324"/>
      <c r="H8" s="1140"/>
      <c r="I8" s="1140"/>
      <c r="J8" s="1140"/>
      <c r="K8" s="1140"/>
      <c r="L8" s="1140"/>
      <c r="M8" s="1140"/>
      <c r="N8" s="1140"/>
      <c r="O8" s="1140"/>
      <c r="P8" s="1327"/>
      <c r="Q8" s="240"/>
      <c r="R8" s="223"/>
      <c r="S8" s="223"/>
      <c r="T8" s="223"/>
      <c r="U8" s="223"/>
      <c r="V8" s="223"/>
      <c r="W8" s="223"/>
      <c r="X8" s="223"/>
      <c r="Y8" s="223"/>
      <c r="Z8" s="223"/>
      <c r="AA8" s="223"/>
      <c r="AB8" s="223"/>
      <c r="AC8" s="223"/>
      <c r="AD8" s="223"/>
      <c r="AE8" s="223"/>
      <c r="AF8" s="223"/>
      <c r="AG8" s="223"/>
      <c r="AH8" s="223"/>
      <c r="AI8" s="223"/>
      <c r="AJ8" s="223"/>
      <c r="AK8" s="223"/>
    </row>
    <row r="9" spans="1:37" s="257" customFormat="1" ht="12" customHeight="1">
      <c r="A9" s="1448"/>
      <c r="B9" s="1438"/>
      <c r="C9" s="1032"/>
      <c r="D9" s="1327"/>
      <c r="E9" s="1449"/>
      <c r="F9" s="1324"/>
      <c r="G9" s="1324"/>
      <c r="H9" s="1039" t="s">
        <v>763</v>
      </c>
      <c r="I9" s="1045"/>
      <c r="J9" s="1045"/>
      <c r="K9" s="1045"/>
      <c r="L9" s="1045"/>
      <c r="M9" s="1045"/>
      <c r="N9" s="1045"/>
      <c r="O9" s="1040"/>
      <c r="P9" s="1327"/>
      <c r="Q9" s="240"/>
      <c r="R9" s="223"/>
      <c r="S9" s="223"/>
      <c r="T9" s="223"/>
      <c r="U9" s="223"/>
      <c r="V9" s="223"/>
      <c r="W9" s="223"/>
      <c r="X9" s="223"/>
      <c r="Y9" s="223"/>
      <c r="Z9" s="223"/>
      <c r="AA9" s="223"/>
      <c r="AB9" s="223"/>
      <c r="AC9" s="223"/>
      <c r="AD9" s="223"/>
      <c r="AE9" s="223"/>
      <c r="AF9" s="223"/>
      <c r="AG9" s="223"/>
      <c r="AH9" s="223"/>
      <c r="AI9" s="223"/>
      <c r="AJ9" s="223"/>
      <c r="AK9" s="223"/>
    </row>
    <row r="10" spans="1:37" s="257" customFormat="1" ht="9.75">
      <c r="A10" s="1448"/>
      <c r="B10" s="1438"/>
      <c r="C10" s="1032"/>
      <c r="D10" s="1327"/>
      <c r="E10" s="1449"/>
      <c r="F10" s="1324"/>
      <c r="G10" s="1324"/>
      <c r="H10" s="1139">
        <v>30</v>
      </c>
      <c r="I10" s="1139">
        <v>35</v>
      </c>
      <c r="J10" s="1139">
        <v>40</v>
      </c>
      <c r="K10" s="1139">
        <v>45</v>
      </c>
      <c r="L10" s="1139">
        <v>50</v>
      </c>
      <c r="M10" s="1139">
        <v>55</v>
      </c>
      <c r="N10" s="1139">
        <v>60</v>
      </c>
      <c r="O10" s="1139">
        <v>65</v>
      </c>
      <c r="P10" s="1327"/>
      <c r="Q10" s="240"/>
      <c r="R10" s="223"/>
      <c r="S10" s="223"/>
      <c r="T10" s="223"/>
      <c r="U10" s="223"/>
      <c r="V10" s="223"/>
      <c r="W10" s="223"/>
      <c r="X10" s="223"/>
      <c r="Y10" s="223"/>
      <c r="Z10" s="223"/>
      <c r="AA10" s="223"/>
      <c r="AB10" s="223"/>
      <c r="AC10" s="223"/>
      <c r="AD10" s="223"/>
      <c r="AE10" s="223"/>
      <c r="AF10" s="223"/>
      <c r="AG10" s="223"/>
      <c r="AH10" s="223"/>
      <c r="AI10" s="223"/>
      <c r="AJ10" s="223"/>
      <c r="AK10" s="223"/>
    </row>
    <row r="11" spans="1:37" s="257" customFormat="1" ht="12" customHeight="1">
      <c r="A11" s="1037"/>
      <c r="B11" s="1037"/>
      <c r="C11" s="1033"/>
      <c r="D11" s="1036"/>
      <c r="E11" s="1038"/>
      <c r="F11" s="1140"/>
      <c r="G11" s="1140"/>
      <c r="H11" s="1140"/>
      <c r="I11" s="1140"/>
      <c r="J11" s="1140"/>
      <c r="K11" s="1140"/>
      <c r="L11" s="1140"/>
      <c r="M11" s="1140"/>
      <c r="N11" s="1140"/>
      <c r="O11" s="1140"/>
      <c r="P11" s="1036"/>
      <c r="Q11" s="240"/>
      <c r="R11" s="223"/>
      <c r="S11" s="223"/>
      <c r="T11" s="223"/>
      <c r="U11" s="223"/>
      <c r="V11" s="223"/>
      <c r="W11" s="223"/>
      <c r="X11" s="223"/>
      <c r="Y11" s="223"/>
      <c r="Z11" s="223"/>
      <c r="AA11" s="223"/>
      <c r="AB11" s="223"/>
      <c r="AC11" s="223"/>
      <c r="AD11" s="223"/>
      <c r="AE11" s="223"/>
      <c r="AF11" s="223"/>
      <c r="AG11" s="223"/>
      <c r="AH11" s="223"/>
      <c r="AI11" s="223"/>
      <c r="AJ11" s="223"/>
      <c r="AK11" s="223"/>
    </row>
    <row r="12" spans="1:37" s="257" customFormat="1" ht="6" customHeight="1">
      <c r="A12" s="233"/>
      <c r="B12" s="233"/>
      <c r="C12" s="233"/>
      <c r="D12" s="234"/>
      <c r="E12" s="233"/>
      <c r="F12" s="234"/>
      <c r="G12" s="234"/>
      <c r="H12" s="234"/>
      <c r="I12" s="234"/>
      <c r="J12" s="234"/>
      <c r="K12" s="234"/>
      <c r="L12" s="234"/>
      <c r="M12" s="234"/>
      <c r="N12" s="234"/>
      <c r="O12" s="234"/>
      <c r="P12" s="234"/>
      <c r="Q12" s="223"/>
      <c r="R12" s="223"/>
      <c r="S12" s="223"/>
      <c r="T12" s="223"/>
      <c r="U12" s="223"/>
      <c r="V12" s="223"/>
      <c r="W12" s="223"/>
      <c r="X12" s="223"/>
      <c r="Y12" s="223"/>
      <c r="Z12" s="223"/>
      <c r="AA12" s="223"/>
      <c r="AB12" s="223"/>
      <c r="AC12" s="223"/>
      <c r="AD12" s="223"/>
      <c r="AE12" s="223"/>
      <c r="AF12" s="223"/>
      <c r="AG12" s="223"/>
      <c r="AH12" s="223"/>
      <c r="AI12" s="223"/>
      <c r="AJ12" s="223"/>
      <c r="AK12" s="223"/>
    </row>
    <row r="13" spans="1:37" s="257" customFormat="1" ht="12.75">
      <c r="A13" s="1163" t="s">
        <v>57</v>
      </c>
      <c r="B13" s="1163"/>
      <c r="C13" s="240"/>
      <c r="D13" s="236"/>
      <c r="E13" s="240" t="s">
        <v>69</v>
      </c>
      <c r="F13" s="237">
        <f>SUM(G13:P13)</f>
        <v>2546</v>
      </c>
      <c r="G13" s="238">
        <v>5</v>
      </c>
      <c r="H13" s="238">
        <v>189</v>
      </c>
      <c r="I13" s="238">
        <v>452</v>
      </c>
      <c r="J13" s="238">
        <v>326</v>
      </c>
      <c r="K13" s="238">
        <v>346</v>
      </c>
      <c r="L13" s="238">
        <v>383</v>
      </c>
      <c r="M13" s="238">
        <v>257</v>
      </c>
      <c r="N13" s="238">
        <v>252</v>
      </c>
      <c r="O13" s="238">
        <v>308</v>
      </c>
      <c r="P13" s="238">
        <v>28</v>
      </c>
      <c r="Q13" s="223"/>
      <c r="R13" s="119"/>
      <c r="S13" s="223"/>
      <c r="T13" s="223"/>
      <c r="U13" s="223"/>
      <c r="V13" s="223"/>
      <c r="W13" s="223"/>
      <c r="X13" s="223"/>
      <c r="Y13" s="223"/>
      <c r="Z13" s="223"/>
      <c r="AA13" s="223"/>
      <c r="AB13" s="223"/>
      <c r="AC13" s="223"/>
      <c r="AD13" s="223"/>
      <c r="AE13" s="223"/>
      <c r="AF13" s="223"/>
      <c r="AG13" s="223"/>
      <c r="AH13" s="223"/>
      <c r="AI13" s="223"/>
      <c r="AJ13" s="223"/>
      <c r="AK13" s="223"/>
    </row>
    <row r="14" spans="1:37" s="257" customFormat="1" ht="9.75">
      <c r="A14" s="20"/>
      <c r="B14" s="20"/>
      <c r="C14" s="223"/>
      <c r="D14" s="236"/>
      <c r="E14" s="240" t="s">
        <v>10</v>
      </c>
      <c r="F14" s="237">
        <f>SUM(G14:P14)</f>
        <v>12805</v>
      </c>
      <c r="G14" s="238">
        <v>91</v>
      </c>
      <c r="H14" s="238">
        <v>1993</v>
      </c>
      <c r="I14" s="238">
        <v>2156</v>
      </c>
      <c r="J14" s="238">
        <v>1233</v>
      </c>
      <c r="K14" s="238">
        <v>1418</v>
      </c>
      <c r="L14" s="238">
        <v>1737</v>
      </c>
      <c r="M14" s="238">
        <v>1281</v>
      </c>
      <c r="N14" s="238">
        <v>1525</v>
      </c>
      <c r="O14" s="238">
        <v>1314</v>
      </c>
      <c r="P14" s="238">
        <v>57</v>
      </c>
      <c r="Q14" s="223"/>
      <c r="R14" s="223"/>
      <c r="S14" s="223"/>
      <c r="T14" s="223"/>
      <c r="U14" s="223"/>
      <c r="V14" s="223"/>
      <c r="W14" s="223"/>
      <c r="X14" s="223"/>
      <c r="Y14" s="223"/>
      <c r="Z14" s="223"/>
      <c r="AA14" s="223"/>
      <c r="AB14" s="223"/>
      <c r="AC14" s="223"/>
      <c r="AD14" s="223"/>
      <c r="AE14" s="223"/>
      <c r="AF14" s="223"/>
      <c r="AG14" s="223"/>
      <c r="AH14" s="223"/>
      <c r="AI14" s="223"/>
      <c r="AJ14" s="223"/>
      <c r="AK14" s="223"/>
    </row>
    <row r="15" spans="1:37" s="257" customFormat="1" ht="9" customHeight="1">
      <c r="A15" s="20"/>
      <c r="B15" s="20"/>
      <c r="C15" s="223"/>
      <c r="D15" s="236"/>
      <c r="E15" s="240"/>
      <c r="F15" s="236"/>
      <c r="G15" s="236"/>
      <c r="H15" s="236"/>
      <c r="I15" s="236"/>
      <c r="J15" s="236"/>
      <c r="K15" s="236"/>
      <c r="L15" s="236"/>
      <c r="M15" s="236"/>
      <c r="N15" s="236"/>
      <c r="O15" s="236"/>
      <c r="P15" s="236"/>
      <c r="Q15" s="223"/>
      <c r="R15" s="223"/>
      <c r="S15" s="223"/>
      <c r="T15" s="223"/>
      <c r="U15" s="223"/>
      <c r="V15" s="223"/>
      <c r="W15" s="223"/>
      <c r="X15" s="223"/>
      <c r="Y15" s="223"/>
      <c r="Z15" s="223"/>
      <c r="AA15" s="223"/>
      <c r="AB15" s="223"/>
      <c r="AC15" s="223"/>
      <c r="AD15" s="223"/>
      <c r="AE15" s="223"/>
      <c r="AF15" s="223"/>
      <c r="AG15" s="223"/>
      <c r="AH15" s="223"/>
      <c r="AI15" s="223"/>
      <c r="AJ15" s="223"/>
      <c r="AK15" s="223"/>
    </row>
    <row r="16" spans="1:37" s="257" customFormat="1" ht="9.75">
      <c r="A16" s="290" t="s">
        <v>764</v>
      </c>
      <c r="B16" s="296" t="s">
        <v>114</v>
      </c>
      <c r="C16" s="223"/>
      <c r="D16" s="236"/>
      <c r="E16" s="240" t="s">
        <v>69</v>
      </c>
      <c r="F16" s="237">
        <f>SUM(G16:P16)</f>
        <v>512</v>
      </c>
      <c r="G16" s="238">
        <v>2</v>
      </c>
      <c r="H16" s="238">
        <v>54</v>
      </c>
      <c r="I16" s="238">
        <v>110</v>
      </c>
      <c r="J16" s="238">
        <v>91</v>
      </c>
      <c r="K16" s="238">
        <v>66</v>
      </c>
      <c r="L16" s="238">
        <v>59</v>
      </c>
      <c r="M16" s="238">
        <v>45</v>
      </c>
      <c r="N16" s="238">
        <v>52</v>
      </c>
      <c r="O16" s="238">
        <v>28</v>
      </c>
      <c r="P16" s="238">
        <v>5</v>
      </c>
      <c r="Q16" s="223"/>
      <c r="R16" s="223"/>
      <c r="S16" s="223"/>
      <c r="T16" s="223"/>
      <c r="U16" s="223"/>
      <c r="V16" s="223"/>
      <c r="W16" s="223"/>
      <c r="X16" s="223"/>
      <c r="Y16" s="223"/>
      <c r="Z16" s="223"/>
      <c r="AA16" s="223"/>
      <c r="AB16" s="223"/>
      <c r="AC16" s="223"/>
      <c r="AD16" s="223"/>
      <c r="AE16" s="223"/>
      <c r="AF16" s="223"/>
      <c r="AG16" s="223"/>
      <c r="AH16" s="223"/>
      <c r="AI16" s="223"/>
      <c r="AJ16" s="223"/>
      <c r="AK16" s="223"/>
    </row>
    <row r="17" spans="1:37" s="257" customFormat="1" ht="9.75">
      <c r="A17" s="20"/>
      <c r="B17" s="20"/>
      <c r="C17" s="223"/>
      <c r="D17" s="236"/>
      <c r="E17" s="240" t="s">
        <v>10</v>
      </c>
      <c r="F17" s="237">
        <f>SUM(G17:P17)</f>
        <v>3480</v>
      </c>
      <c r="G17" s="238">
        <v>49</v>
      </c>
      <c r="H17" s="238">
        <v>618</v>
      </c>
      <c r="I17" s="238">
        <v>762</v>
      </c>
      <c r="J17" s="238">
        <v>398</v>
      </c>
      <c r="K17" s="238">
        <v>328</v>
      </c>
      <c r="L17" s="238">
        <v>375</v>
      </c>
      <c r="M17" s="238">
        <v>306</v>
      </c>
      <c r="N17" s="238">
        <v>338</v>
      </c>
      <c r="O17" s="238">
        <v>289</v>
      </c>
      <c r="P17" s="238">
        <v>17</v>
      </c>
      <c r="Q17" s="223"/>
      <c r="R17" s="223"/>
      <c r="S17" s="223"/>
      <c r="T17" s="223"/>
      <c r="U17" s="223"/>
      <c r="V17" s="223"/>
      <c r="W17" s="223"/>
      <c r="X17" s="223"/>
      <c r="Y17" s="223"/>
      <c r="Z17" s="223"/>
      <c r="AA17" s="223"/>
      <c r="AB17" s="223"/>
      <c r="AC17" s="223"/>
      <c r="AD17" s="223"/>
      <c r="AE17" s="223"/>
      <c r="AF17" s="223"/>
      <c r="AG17" s="223"/>
      <c r="AH17" s="223"/>
      <c r="AI17" s="223"/>
      <c r="AJ17" s="223"/>
      <c r="AK17" s="223"/>
    </row>
    <row r="18" spans="1:37" s="257" customFormat="1" ht="9" customHeight="1">
      <c r="A18" s="20"/>
      <c r="B18" s="20"/>
      <c r="C18" s="223"/>
      <c r="D18" s="236"/>
      <c r="E18" s="240"/>
      <c r="F18" s="236"/>
      <c r="G18" s="236"/>
      <c r="H18" s="236"/>
      <c r="I18" s="236"/>
      <c r="J18" s="236"/>
      <c r="K18" s="236"/>
      <c r="L18" s="236"/>
      <c r="M18" s="236"/>
      <c r="N18" s="236"/>
      <c r="O18" s="236"/>
      <c r="P18" s="236"/>
      <c r="Q18" s="223"/>
      <c r="R18" s="223"/>
      <c r="S18" s="223"/>
      <c r="T18" s="223"/>
      <c r="U18" s="223"/>
      <c r="V18" s="223"/>
      <c r="W18" s="223"/>
      <c r="X18" s="223"/>
      <c r="Y18" s="223"/>
      <c r="Z18" s="223"/>
      <c r="AA18" s="223"/>
      <c r="AB18" s="223"/>
      <c r="AC18" s="223"/>
      <c r="AD18" s="223"/>
      <c r="AE18" s="223"/>
      <c r="AF18" s="223"/>
      <c r="AG18" s="223"/>
      <c r="AH18" s="223"/>
      <c r="AI18" s="223"/>
      <c r="AJ18" s="223"/>
      <c r="AK18" s="223"/>
    </row>
    <row r="19" spans="1:37" s="257" customFormat="1" ht="9.75">
      <c r="A19" s="20"/>
      <c r="B19" s="296" t="s">
        <v>119</v>
      </c>
      <c r="C19" s="223"/>
      <c r="D19" s="236"/>
      <c r="E19" s="240" t="s">
        <v>69</v>
      </c>
      <c r="F19" s="237">
        <f>SUM(G19:P19)</f>
        <v>85</v>
      </c>
      <c r="G19" s="238">
        <v>0</v>
      </c>
      <c r="H19" s="238">
        <v>2</v>
      </c>
      <c r="I19" s="238">
        <v>8</v>
      </c>
      <c r="J19" s="238">
        <v>9</v>
      </c>
      <c r="K19" s="238">
        <v>11</v>
      </c>
      <c r="L19" s="238">
        <v>13</v>
      </c>
      <c r="M19" s="238">
        <v>15</v>
      </c>
      <c r="N19" s="238">
        <v>9</v>
      </c>
      <c r="O19" s="238">
        <v>18</v>
      </c>
      <c r="P19" s="238">
        <v>0</v>
      </c>
      <c r="Q19" s="223"/>
      <c r="R19" s="223"/>
      <c r="S19" s="223"/>
      <c r="T19" s="223"/>
      <c r="U19" s="223"/>
      <c r="V19" s="223"/>
      <c r="W19" s="223"/>
      <c r="X19" s="223"/>
      <c r="Y19" s="223"/>
      <c r="Z19" s="223"/>
      <c r="AA19" s="223"/>
      <c r="AB19" s="223"/>
      <c r="AC19" s="223"/>
      <c r="AD19" s="223"/>
      <c r="AE19" s="223"/>
      <c r="AF19" s="223"/>
      <c r="AG19" s="223"/>
      <c r="AH19" s="223"/>
      <c r="AI19" s="223"/>
      <c r="AJ19" s="223"/>
      <c r="AK19" s="223"/>
    </row>
    <row r="20" spans="1:37" s="257" customFormat="1" ht="10.5" customHeight="1">
      <c r="A20" s="20"/>
      <c r="B20" s="20"/>
      <c r="C20" s="223"/>
      <c r="D20" s="236"/>
      <c r="E20" s="240" t="s">
        <v>10</v>
      </c>
      <c r="F20" s="237">
        <f>SUM(G20:P20)</f>
        <v>432</v>
      </c>
      <c r="G20" s="238">
        <v>1</v>
      </c>
      <c r="H20" s="238">
        <v>53</v>
      </c>
      <c r="I20" s="238">
        <v>72</v>
      </c>
      <c r="J20" s="238">
        <v>37</v>
      </c>
      <c r="K20" s="238">
        <v>48</v>
      </c>
      <c r="L20" s="238">
        <v>74</v>
      </c>
      <c r="M20" s="238">
        <v>41</v>
      </c>
      <c r="N20" s="238">
        <v>54</v>
      </c>
      <c r="O20" s="238">
        <v>52</v>
      </c>
      <c r="P20" s="238">
        <v>0</v>
      </c>
      <c r="Q20" s="223"/>
      <c r="R20" s="223"/>
      <c r="S20" s="223"/>
      <c r="T20" s="223"/>
      <c r="U20" s="223"/>
      <c r="V20" s="223"/>
      <c r="W20" s="223"/>
      <c r="X20" s="223"/>
      <c r="Y20" s="223"/>
      <c r="Z20" s="223"/>
      <c r="AA20" s="223"/>
      <c r="AB20" s="223"/>
      <c r="AC20" s="223"/>
      <c r="AD20" s="223"/>
      <c r="AE20" s="223"/>
      <c r="AF20" s="223"/>
      <c r="AG20" s="223"/>
      <c r="AH20" s="223"/>
      <c r="AI20" s="223"/>
      <c r="AJ20" s="223"/>
      <c r="AK20" s="223"/>
    </row>
    <row r="21" spans="1:37" s="257" customFormat="1" ht="9" customHeight="1">
      <c r="A21" s="20"/>
      <c r="B21" s="20"/>
      <c r="C21" s="223"/>
      <c r="D21" s="236"/>
      <c r="E21" s="240"/>
      <c r="F21" s="236"/>
      <c r="G21" s="236"/>
      <c r="H21" s="236"/>
      <c r="I21" s="236"/>
      <c r="J21" s="236"/>
      <c r="K21" s="236"/>
      <c r="L21" s="236"/>
      <c r="M21" s="236"/>
      <c r="N21" s="236"/>
      <c r="O21" s="236"/>
      <c r="P21" s="236"/>
      <c r="Q21" s="223"/>
      <c r="R21" s="223"/>
      <c r="S21" s="223"/>
      <c r="T21" s="223"/>
      <c r="U21" s="223"/>
      <c r="V21" s="223"/>
      <c r="W21" s="223"/>
      <c r="X21" s="223"/>
      <c r="Y21" s="223"/>
      <c r="Z21" s="223"/>
      <c r="AA21" s="223"/>
      <c r="AB21" s="223"/>
      <c r="AC21" s="223"/>
      <c r="AD21" s="223"/>
      <c r="AE21" s="223"/>
      <c r="AF21" s="223"/>
      <c r="AG21" s="223"/>
      <c r="AH21" s="223"/>
      <c r="AI21" s="223"/>
      <c r="AJ21" s="223"/>
      <c r="AK21" s="223"/>
    </row>
    <row r="22" spans="1:37" s="257" customFormat="1" ht="9.75">
      <c r="A22" s="1163" t="s">
        <v>56</v>
      </c>
      <c r="B22" s="1163"/>
      <c r="C22" s="223"/>
      <c r="D22" s="236"/>
      <c r="E22" s="240" t="s">
        <v>69</v>
      </c>
      <c r="F22" s="237">
        <f>SUM(G22:P22)</f>
        <v>864</v>
      </c>
      <c r="G22" s="238">
        <v>2</v>
      </c>
      <c r="H22" s="238">
        <v>19</v>
      </c>
      <c r="I22" s="238">
        <v>89</v>
      </c>
      <c r="J22" s="238">
        <v>76</v>
      </c>
      <c r="K22" s="238">
        <v>142</v>
      </c>
      <c r="L22" s="238">
        <v>137</v>
      </c>
      <c r="M22" s="238">
        <v>102</v>
      </c>
      <c r="N22" s="238">
        <v>100</v>
      </c>
      <c r="O22" s="238">
        <v>191</v>
      </c>
      <c r="P22" s="238">
        <v>6</v>
      </c>
      <c r="Q22" s="223"/>
      <c r="R22" s="223"/>
      <c r="S22" s="223"/>
      <c r="T22" s="223"/>
      <c r="U22" s="223"/>
      <c r="V22" s="223"/>
      <c r="W22" s="223"/>
      <c r="X22" s="223"/>
      <c r="Y22" s="223"/>
      <c r="Z22" s="223"/>
      <c r="AA22" s="223"/>
      <c r="AB22" s="223"/>
      <c r="AC22" s="223"/>
      <c r="AD22" s="223"/>
      <c r="AE22" s="223"/>
      <c r="AF22" s="223"/>
      <c r="AG22" s="223"/>
      <c r="AH22" s="223"/>
      <c r="AI22" s="223"/>
      <c r="AJ22" s="223"/>
      <c r="AK22" s="223"/>
    </row>
    <row r="23" spans="1:37" s="257" customFormat="1" ht="9.75">
      <c r="A23" s="20"/>
      <c r="B23" s="20"/>
      <c r="C23" s="223"/>
      <c r="D23" s="236"/>
      <c r="E23" s="240" t="s">
        <v>10</v>
      </c>
      <c r="F23" s="237">
        <f>SUM(G23:P23)</f>
        <v>3390</v>
      </c>
      <c r="G23" s="238">
        <v>8</v>
      </c>
      <c r="H23" s="238">
        <v>224</v>
      </c>
      <c r="I23" s="238">
        <v>343</v>
      </c>
      <c r="J23" s="238">
        <v>328</v>
      </c>
      <c r="K23" s="238">
        <v>477</v>
      </c>
      <c r="L23" s="238">
        <v>570</v>
      </c>
      <c r="M23" s="238">
        <v>408</v>
      </c>
      <c r="N23" s="238">
        <v>532</v>
      </c>
      <c r="O23" s="238">
        <v>492</v>
      </c>
      <c r="P23" s="238">
        <v>8</v>
      </c>
      <c r="Q23" s="223"/>
      <c r="R23" s="223"/>
      <c r="S23" s="223"/>
      <c r="T23" s="223"/>
      <c r="U23" s="223"/>
      <c r="V23" s="223"/>
      <c r="W23" s="223"/>
      <c r="X23" s="223"/>
      <c r="Y23" s="223"/>
      <c r="Z23" s="223"/>
      <c r="AA23" s="223"/>
      <c r="AB23" s="223"/>
      <c r="AC23" s="223"/>
      <c r="AD23" s="223"/>
      <c r="AE23" s="223"/>
      <c r="AF23" s="223"/>
      <c r="AG23" s="223"/>
      <c r="AH23" s="223"/>
      <c r="AI23" s="223"/>
      <c r="AJ23" s="223"/>
      <c r="AK23" s="223"/>
    </row>
    <row r="24" spans="1:37" s="257" customFormat="1" ht="9" customHeight="1">
      <c r="A24" s="20"/>
      <c r="B24" s="20"/>
      <c r="C24" s="223"/>
      <c r="D24" s="236"/>
      <c r="E24" s="240"/>
      <c r="F24" s="236"/>
      <c r="G24" s="236"/>
      <c r="H24" s="236"/>
      <c r="I24" s="236"/>
      <c r="J24" s="236"/>
      <c r="K24" s="236"/>
      <c r="L24" s="236"/>
      <c r="M24" s="236"/>
      <c r="N24" s="236"/>
      <c r="O24" s="236"/>
      <c r="P24" s="236"/>
      <c r="Q24" s="223"/>
      <c r="R24" s="223"/>
      <c r="S24" s="223"/>
      <c r="T24" s="223"/>
      <c r="U24" s="223"/>
      <c r="V24" s="223"/>
      <c r="W24" s="223"/>
      <c r="X24" s="223"/>
      <c r="Y24" s="223"/>
      <c r="Z24" s="223"/>
      <c r="AA24" s="223"/>
      <c r="AB24" s="223"/>
      <c r="AC24" s="223"/>
      <c r="AD24" s="223"/>
      <c r="AE24" s="223"/>
      <c r="AF24" s="223"/>
      <c r="AG24" s="223"/>
      <c r="AH24" s="223"/>
      <c r="AI24" s="223"/>
      <c r="AJ24" s="223"/>
      <c r="AK24" s="223"/>
    </row>
    <row r="25" spans="1:37" s="257" customFormat="1" ht="9.75">
      <c r="A25" s="1163" t="s">
        <v>55</v>
      </c>
      <c r="B25" s="1163"/>
      <c r="C25" s="223"/>
      <c r="D25" s="236"/>
      <c r="E25" s="240" t="s">
        <v>69</v>
      </c>
      <c r="F25" s="237">
        <f>SUM(G25:P25)</f>
        <v>847</v>
      </c>
      <c r="G25" s="238">
        <v>2</v>
      </c>
      <c r="H25" s="238">
        <v>18</v>
      </c>
      <c r="I25" s="238">
        <v>85</v>
      </c>
      <c r="J25" s="238">
        <v>68</v>
      </c>
      <c r="K25" s="238">
        <v>121</v>
      </c>
      <c r="L25" s="238">
        <v>128</v>
      </c>
      <c r="M25" s="238">
        <v>81</v>
      </c>
      <c r="N25" s="238">
        <v>126</v>
      </c>
      <c r="O25" s="238">
        <v>208</v>
      </c>
      <c r="P25" s="238">
        <v>10</v>
      </c>
      <c r="Q25" s="223"/>
      <c r="R25" s="223"/>
      <c r="S25" s="223"/>
      <c r="T25" s="223"/>
      <c r="U25" s="223"/>
      <c r="V25" s="223"/>
      <c r="W25" s="223"/>
      <c r="X25" s="223"/>
      <c r="Y25" s="223"/>
      <c r="Z25" s="223"/>
      <c r="AA25" s="223"/>
      <c r="AB25" s="223"/>
      <c r="AC25" s="223"/>
      <c r="AD25" s="223"/>
      <c r="AE25" s="223"/>
      <c r="AF25" s="223"/>
      <c r="AG25" s="223"/>
      <c r="AH25" s="223"/>
      <c r="AI25" s="223"/>
      <c r="AJ25" s="223"/>
      <c r="AK25" s="223"/>
    </row>
    <row r="26" spans="1:37" s="257" customFormat="1" ht="9.75">
      <c r="A26" s="20"/>
      <c r="B26" s="20"/>
      <c r="C26" s="223"/>
      <c r="D26" s="236"/>
      <c r="E26" s="240" t="s">
        <v>10</v>
      </c>
      <c r="F26" s="237">
        <f>SUM(G26:P26)</f>
        <v>2919</v>
      </c>
      <c r="G26" s="238">
        <v>5</v>
      </c>
      <c r="H26" s="238">
        <v>190</v>
      </c>
      <c r="I26" s="238">
        <v>304</v>
      </c>
      <c r="J26" s="238">
        <v>269</v>
      </c>
      <c r="K26" s="238">
        <v>376</v>
      </c>
      <c r="L26" s="238">
        <v>453</v>
      </c>
      <c r="M26" s="238">
        <v>385</v>
      </c>
      <c r="N26" s="238">
        <v>518</v>
      </c>
      <c r="O26" s="238">
        <v>413</v>
      </c>
      <c r="P26" s="238">
        <v>6</v>
      </c>
      <c r="Q26" s="223"/>
      <c r="R26" s="223"/>
      <c r="S26" s="223"/>
      <c r="T26" s="223"/>
      <c r="U26" s="223"/>
      <c r="V26" s="223"/>
      <c r="W26" s="223"/>
      <c r="X26" s="223"/>
      <c r="Y26" s="223"/>
      <c r="Z26" s="223"/>
      <c r="AA26" s="223"/>
      <c r="AB26" s="223"/>
      <c r="AC26" s="223"/>
      <c r="AD26" s="223"/>
      <c r="AE26" s="223"/>
      <c r="AF26" s="223"/>
      <c r="AG26" s="223"/>
      <c r="AH26" s="223"/>
      <c r="AI26" s="223"/>
      <c r="AJ26" s="223"/>
      <c r="AK26" s="223"/>
    </row>
    <row r="27" spans="1:37" s="257" customFormat="1" ht="9" customHeight="1">
      <c r="A27" s="20"/>
      <c r="B27" s="20"/>
      <c r="C27" s="223"/>
      <c r="D27" s="236"/>
      <c r="E27" s="240"/>
      <c r="F27" s="236"/>
      <c r="G27" s="236"/>
      <c r="H27" s="236"/>
      <c r="I27" s="236"/>
      <c r="J27" s="236"/>
      <c r="K27" s="236"/>
      <c r="L27" s="236"/>
      <c r="M27" s="236"/>
      <c r="N27" s="236"/>
      <c r="O27" s="236"/>
      <c r="P27" s="236"/>
      <c r="Q27" s="223"/>
      <c r="R27" s="223"/>
      <c r="S27" s="223"/>
      <c r="T27" s="223"/>
      <c r="U27" s="223"/>
      <c r="V27" s="223"/>
      <c r="W27" s="223"/>
      <c r="X27" s="223"/>
      <c r="Y27" s="223"/>
      <c r="Z27" s="223"/>
      <c r="AA27" s="223"/>
      <c r="AB27" s="223"/>
      <c r="AC27" s="223"/>
      <c r="AD27" s="223"/>
      <c r="AE27" s="223"/>
      <c r="AF27" s="223"/>
      <c r="AG27" s="223"/>
      <c r="AH27" s="223"/>
      <c r="AI27" s="223"/>
      <c r="AJ27" s="223"/>
      <c r="AK27" s="223"/>
    </row>
    <row r="28" spans="1:37" s="257" customFormat="1" ht="9.75">
      <c r="A28" s="290" t="s">
        <v>325</v>
      </c>
      <c r="B28" s="296" t="s">
        <v>118</v>
      </c>
      <c r="C28" s="223"/>
      <c r="D28" s="236"/>
      <c r="E28" s="240" t="s">
        <v>69</v>
      </c>
      <c r="F28" s="237">
        <f>SUM(G28:P28)</f>
        <v>103</v>
      </c>
      <c r="G28" s="238">
        <v>0</v>
      </c>
      <c r="H28" s="238">
        <v>1</v>
      </c>
      <c r="I28" s="238">
        <v>20</v>
      </c>
      <c r="J28" s="238">
        <v>9</v>
      </c>
      <c r="K28" s="238">
        <v>17</v>
      </c>
      <c r="L28" s="238">
        <v>17</v>
      </c>
      <c r="M28" s="238">
        <v>15</v>
      </c>
      <c r="N28" s="238">
        <v>9</v>
      </c>
      <c r="O28" s="238">
        <v>14</v>
      </c>
      <c r="P28" s="238">
        <v>1</v>
      </c>
      <c r="Q28" s="223"/>
      <c r="R28" s="223"/>
      <c r="S28" s="223"/>
      <c r="T28" s="223"/>
      <c r="U28" s="223"/>
      <c r="V28" s="223"/>
      <c r="W28" s="223"/>
      <c r="X28" s="223"/>
      <c r="Y28" s="223"/>
      <c r="Z28" s="223"/>
      <c r="AA28" s="223"/>
      <c r="AB28" s="223"/>
      <c r="AC28" s="223"/>
      <c r="AD28" s="223"/>
      <c r="AE28" s="223"/>
      <c r="AF28" s="223"/>
      <c r="AG28" s="223"/>
      <c r="AH28" s="223"/>
      <c r="AI28" s="223"/>
      <c r="AJ28" s="223"/>
      <c r="AK28" s="223"/>
    </row>
    <row r="29" spans="1:37" s="257" customFormat="1" ht="9.75">
      <c r="A29" s="20"/>
      <c r="B29" s="20"/>
      <c r="C29" s="223"/>
      <c r="D29" s="236"/>
      <c r="E29" s="240" t="s">
        <v>10</v>
      </c>
      <c r="F29" s="237">
        <f>SUM(G29:P29)</f>
        <v>388</v>
      </c>
      <c r="G29" s="238">
        <v>3</v>
      </c>
      <c r="H29" s="238">
        <v>27</v>
      </c>
      <c r="I29" s="238">
        <v>48</v>
      </c>
      <c r="J29" s="238">
        <v>40</v>
      </c>
      <c r="K29" s="238">
        <v>48</v>
      </c>
      <c r="L29" s="238">
        <v>58</v>
      </c>
      <c r="M29" s="238">
        <v>51</v>
      </c>
      <c r="N29" s="238">
        <v>67</v>
      </c>
      <c r="O29" s="238">
        <v>45</v>
      </c>
      <c r="P29" s="238">
        <v>1</v>
      </c>
      <c r="Q29" s="223"/>
      <c r="R29" s="223"/>
      <c r="S29" s="223"/>
      <c r="T29" s="223"/>
      <c r="U29" s="223"/>
      <c r="V29" s="223"/>
      <c r="W29" s="223"/>
      <c r="X29" s="223"/>
      <c r="Y29" s="223"/>
      <c r="Z29" s="223"/>
      <c r="AA29" s="223"/>
      <c r="AB29" s="223"/>
      <c r="AC29" s="223"/>
      <c r="AD29" s="223"/>
      <c r="AE29" s="223"/>
      <c r="AF29" s="223"/>
      <c r="AG29" s="223"/>
      <c r="AH29" s="223"/>
      <c r="AI29" s="223"/>
      <c r="AJ29" s="223"/>
      <c r="AK29" s="223"/>
    </row>
    <row r="30" spans="1:37" s="257" customFormat="1" ht="9" customHeight="1">
      <c r="A30" s="20"/>
      <c r="B30" s="20"/>
      <c r="C30" s="223"/>
      <c r="D30" s="236"/>
      <c r="E30" s="240"/>
      <c r="F30" s="236"/>
      <c r="G30" s="236"/>
      <c r="H30" s="236"/>
      <c r="I30" s="236"/>
      <c r="J30" s="236"/>
      <c r="K30" s="236"/>
      <c r="L30" s="236"/>
      <c r="M30" s="236"/>
      <c r="N30" s="236"/>
      <c r="O30" s="236"/>
      <c r="P30" s="236"/>
      <c r="Q30" s="223"/>
      <c r="R30" s="223"/>
      <c r="S30" s="223"/>
      <c r="T30" s="223"/>
      <c r="U30" s="223"/>
      <c r="V30" s="223"/>
      <c r="W30" s="223"/>
      <c r="X30" s="223"/>
      <c r="Y30" s="223"/>
      <c r="Z30" s="223"/>
      <c r="AA30" s="223"/>
      <c r="AB30" s="223"/>
      <c r="AC30" s="223"/>
      <c r="AD30" s="223"/>
      <c r="AE30" s="223"/>
      <c r="AF30" s="223"/>
      <c r="AG30" s="223"/>
      <c r="AH30" s="223"/>
      <c r="AI30" s="223"/>
      <c r="AJ30" s="223"/>
      <c r="AK30" s="223"/>
    </row>
    <row r="31" spans="1:37" s="257" customFormat="1" ht="9.75">
      <c r="A31" s="1163" t="s">
        <v>54</v>
      </c>
      <c r="B31" s="1163"/>
      <c r="C31" s="223"/>
      <c r="D31" s="236"/>
      <c r="E31" s="240" t="s">
        <v>69</v>
      </c>
      <c r="F31" s="237">
        <f>SUM(G31:P31)</f>
        <v>762</v>
      </c>
      <c r="G31" s="238">
        <v>1</v>
      </c>
      <c r="H31" s="238">
        <v>16</v>
      </c>
      <c r="I31" s="238">
        <v>67</v>
      </c>
      <c r="J31" s="238">
        <v>72</v>
      </c>
      <c r="K31" s="238">
        <v>105</v>
      </c>
      <c r="L31" s="238">
        <v>114</v>
      </c>
      <c r="M31" s="238">
        <v>73</v>
      </c>
      <c r="N31" s="238">
        <v>89</v>
      </c>
      <c r="O31" s="238">
        <v>213</v>
      </c>
      <c r="P31" s="238">
        <v>12</v>
      </c>
      <c r="Q31" s="223"/>
      <c r="R31" s="223"/>
      <c r="S31" s="223"/>
      <c r="T31" s="223"/>
      <c r="U31" s="223"/>
      <c r="V31" s="223"/>
      <c r="W31" s="223"/>
      <c r="X31" s="223"/>
      <c r="Y31" s="223"/>
      <c r="Z31" s="223"/>
      <c r="AA31" s="223"/>
      <c r="AB31" s="223"/>
      <c r="AC31" s="223"/>
      <c r="AD31" s="223"/>
      <c r="AE31" s="223"/>
      <c r="AF31" s="223"/>
      <c r="AG31" s="223"/>
      <c r="AH31" s="223"/>
      <c r="AI31" s="223"/>
      <c r="AJ31" s="223"/>
      <c r="AK31" s="223"/>
    </row>
    <row r="32" spans="1:37" s="257" customFormat="1" ht="9.75">
      <c r="A32" s="20"/>
      <c r="B32" s="20"/>
      <c r="C32" s="223"/>
      <c r="D32" s="236"/>
      <c r="E32" s="240" t="s">
        <v>10</v>
      </c>
      <c r="F32" s="237">
        <f>SUM(G32:P32)</f>
        <v>2644</v>
      </c>
      <c r="G32" s="238">
        <v>1</v>
      </c>
      <c r="H32" s="238">
        <v>145</v>
      </c>
      <c r="I32" s="238">
        <v>266</v>
      </c>
      <c r="J32" s="238">
        <v>229</v>
      </c>
      <c r="K32" s="238">
        <v>370</v>
      </c>
      <c r="L32" s="238">
        <v>474</v>
      </c>
      <c r="M32" s="238">
        <v>371</v>
      </c>
      <c r="N32" s="238">
        <v>369</v>
      </c>
      <c r="O32" s="238">
        <v>411</v>
      </c>
      <c r="P32" s="238">
        <v>8</v>
      </c>
      <c r="Q32" s="223"/>
      <c r="R32" s="223"/>
      <c r="S32" s="223"/>
      <c r="T32" s="223"/>
      <c r="U32" s="223"/>
      <c r="V32" s="223"/>
      <c r="W32" s="223"/>
      <c r="X32" s="223"/>
      <c r="Y32" s="223"/>
      <c r="Z32" s="223"/>
      <c r="AA32" s="223"/>
      <c r="AB32" s="223"/>
      <c r="AC32" s="223"/>
      <c r="AD32" s="223"/>
      <c r="AE32" s="223"/>
      <c r="AF32" s="223"/>
      <c r="AG32" s="223"/>
      <c r="AH32" s="223"/>
      <c r="AI32" s="223"/>
      <c r="AJ32" s="223"/>
      <c r="AK32" s="223"/>
    </row>
    <row r="33" spans="1:37" s="257" customFormat="1" ht="9" customHeight="1">
      <c r="A33" s="20"/>
      <c r="B33" s="20"/>
      <c r="C33" s="223"/>
      <c r="D33" s="236"/>
      <c r="E33" s="240"/>
      <c r="F33" s="236"/>
      <c r="G33" s="236"/>
      <c r="H33" s="236"/>
      <c r="I33" s="236"/>
      <c r="J33" s="236"/>
      <c r="K33" s="236"/>
      <c r="L33" s="236"/>
      <c r="M33" s="236"/>
      <c r="N33" s="236"/>
      <c r="O33" s="236"/>
      <c r="P33" s="236"/>
      <c r="Q33" s="223"/>
      <c r="R33" s="223"/>
      <c r="S33" s="223"/>
      <c r="T33" s="223"/>
      <c r="U33" s="223"/>
      <c r="V33" s="223"/>
      <c r="W33" s="223"/>
      <c r="X33" s="223"/>
      <c r="Y33" s="223"/>
      <c r="Z33" s="223"/>
      <c r="AA33" s="223"/>
      <c r="AB33" s="223"/>
      <c r="AC33" s="223"/>
      <c r="AD33" s="223"/>
      <c r="AE33" s="223"/>
      <c r="AF33" s="223"/>
      <c r="AG33" s="223"/>
      <c r="AH33" s="223"/>
      <c r="AI33" s="223"/>
      <c r="AJ33" s="223"/>
      <c r="AK33" s="223"/>
    </row>
    <row r="34" spans="1:37" s="257" customFormat="1" ht="9.75">
      <c r="A34" s="1163" t="s">
        <v>53</v>
      </c>
      <c r="B34" s="1163"/>
      <c r="C34" s="223"/>
      <c r="D34" s="236"/>
      <c r="E34" s="240" t="s">
        <v>69</v>
      </c>
      <c r="F34" s="237">
        <f>SUM(G34:P34)</f>
        <v>1090</v>
      </c>
      <c r="G34" s="238">
        <v>0</v>
      </c>
      <c r="H34" s="238">
        <v>51</v>
      </c>
      <c r="I34" s="238">
        <v>131</v>
      </c>
      <c r="J34" s="238">
        <v>101</v>
      </c>
      <c r="K34" s="238">
        <v>129</v>
      </c>
      <c r="L34" s="238">
        <v>216</v>
      </c>
      <c r="M34" s="238">
        <v>125</v>
      </c>
      <c r="N34" s="238">
        <v>157</v>
      </c>
      <c r="O34" s="238">
        <v>175</v>
      </c>
      <c r="P34" s="238">
        <v>5</v>
      </c>
      <c r="Q34" s="223"/>
      <c r="R34" s="223"/>
      <c r="S34" s="223"/>
      <c r="T34" s="223"/>
      <c r="U34" s="223"/>
      <c r="V34" s="223"/>
      <c r="W34" s="223"/>
      <c r="X34" s="223"/>
      <c r="Y34" s="223"/>
      <c r="Z34" s="223"/>
      <c r="AA34" s="223"/>
      <c r="AB34" s="223"/>
      <c r="AC34" s="223"/>
      <c r="AD34" s="223"/>
      <c r="AE34" s="223"/>
      <c r="AF34" s="223"/>
      <c r="AG34" s="223"/>
      <c r="AH34" s="223"/>
      <c r="AI34" s="223"/>
      <c r="AJ34" s="223"/>
      <c r="AK34" s="223"/>
    </row>
    <row r="35" spans="1:37" s="257" customFormat="1" ht="9.75">
      <c r="A35" s="20"/>
      <c r="B35" s="20"/>
      <c r="C35" s="223"/>
      <c r="D35" s="236"/>
      <c r="E35" s="240" t="s">
        <v>10</v>
      </c>
      <c r="F35" s="237">
        <f>SUM(G35:P35)</f>
        <v>4926</v>
      </c>
      <c r="G35" s="238">
        <v>14</v>
      </c>
      <c r="H35" s="238">
        <v>408</v>
      </c>
      <c r="I35" s="238">
        <v>548</v>
      </c>
      <c r="J35" s="238">
        <v>437</v>
      </c>
      <c r="K35" s="238">
        <v>619</v>
      </c>
      <c r="L35" s="238">
        <v>882</v>
      </c>
      <c r="M35" s="238">
        <v>715</v>
      </c>
      <c r="N35" s="238">
        <v>749</v>
      </c>
      <c r="O35" s="238">
        <v>538</v>
      </c>
      <c r="P35" s="238">
        <v>16</v>
      </c>
      <c r="Q35" s="223"/>
      <c r="R35" s="223"/>
      <c r="S35" s="223"/>
      <c r="T35" s="223"/>
      <c r="U35" s="223"/>
      <c r="V35" s="223"/>
      <c r="W35" s="223"/>
      <c r="X35" s="223"/>
      <c r="Y35" s="223"/>
      <c r="Z35" s="223"/>
      <c r="AA35" s="223"/>
      <c r="AB35" s="223"/>
      <c r="AC35" s="223"/>
      <c r="AD35" s="223"/>
      <c r="AE35" s="223"/>
      <c r="AF35" s="223"/>
      <c r="AG35" s="223"/>
      <c r="AH35" s="223"/>
      <c r="AI35" s="223"/>
      <c r="AJ35" s="223"/>
      <c r="AK35" s="223"/>
    </row>
    <row r="36" spans="1:37" s="257" customFormat="1" ht="9" customHeight="1">
      <c r="A36" s="20"/>
      <c r="B36" s="20"/>
      <c r="C36" s="223"/>
      <c r="D36" s="236"/>
      <c r="E36" s="240"/>
      <c r="F36" s="236"/>
      <c r="G36" s="236"/>
      <c r="H36" s="236"/>
      <c r="I36" s="236"/>
      <c r="J36" s="236"/>
      <c r="K36" s="236"/>
      <c r="L36" s="236"/>
      <c r="M36" s="236"/>
      <c r="N36" s="236"/>
      <c r="O36" s="236"/>
      <c r="P36" s="236"/>
      <c r="Q36" s="223"/>
      <c r="R36" s="223"/>
      <c r="S36" s="223"/>
      <c r="T36" s="223"/>
      <c r="U36" s="223"/>
      <c r="V36" s="223"/>
      <c r="W36" s="223"/>
      <c r="X36" s="223"/>
      <c r="Y36" s="223"/>
      <c r="Z36" s="223"/>
      <c r="AA36" s="223"/>
      <c r="AB36" s="223"/>
      <c r="AC36" s="223"/>
      <c r="AD36" s="223"/>
      <c r="AE36" s="223"/>
      <c r="AF36" s="223"/>
      <c r="AG36" s="223"/>
      <c r="AH36" s="223"/>
      <c r="AI36" s="223"/>
      <c r="AJ36" s="223"/>
      <c r="AK36" s="223"/>
    </row>
    <row r="37" spans="1:37" s="257" customFormat="1" ht="9.75">
      <c r="A37" s="290" t="s">
        <v>325</v>
      </c>
      <c r="B37" s="296" t="s">
        <v>115</v>
      </c>
      <c r="C37" s="223"/>
      <c r="D37" s="236"/>
      <c r="E37" s="240" t="s">
        <v>69</v>
      </c>
      <c r="F37" s="237">
        <f>SUM(G37:P37)</f>
        <v>317</v>
      </c>
      <c r="G37" s="238">
        <v>0</v>
      </c>
      <c r="H37" s="238">
        <v>20</v>
      </c>
      <c r="I37" s="238">
        <v>56</v>
      </c>
      <c r="J37" s="238">
        <v>35</v>
      </c>
      <c r="K37" s="238">
        <v>50</v>
      </c>
      <c r="L37" s="238">
        <v>53</v>
      </c>
      <c r="M37" s="238">
        <v>33</v>
      </c>
      <c r="N37" s="238">
        <v>39</v>
      </c>
      <c r="O37" s="238">
        <v>30</v>
      </c>
      <c r="P37" s="238">
        <v>1</v>
      </c>
      <c r="Q37" s="223"/>
      <c r="R37" s="223"/>
      <c r="S37" s="223"/>
      <c r="T37" s="223"/>
      <c r="U37" s="223"/>
      <c r="V37" s="223"/>
      <c r="W37" s="223"/>
      <c r="X37" s="223"/>
      <c r="Y37" s="223"/>
      <c r="Z37" s="223"/>
      <c r="AA37" s="223"/>
      <c r="AB37" s="223"/>
      <c r="AC37" s="223"/>
      <c r="AD37" s="223"/>
      <c r="AE37" s="223"/>
      <c r="AF37" s="223"/>
      <c r="AG37" s="223"/>
      <c r="AH37" s="223"/>
      <c r="AI37" s="223"/>
      <c r="AJ37" s="223"/>
      <c r="AK37" s="223"/>
    </row>
    <row r="38" spans="1:37" s="257" customFormat="1" ht="9.75">
      <c r="A38" s="20"/>
      <c r="B38" s="20"/>
      <c r="C38" s="223"/>
      <c r="D38" s="236"/>
      <c r="E38" s="240" t="s">
        <v>10</v>
      </c>
      <c r="F38" s="237">
        <f>SUM(G38:P38)</f>
        <v>1448</v>
      </c>
      <c r="G38" s="238">
        <v>8</v>
      </c>
      <c r="H38" s="238">
        <v>164</v>
      </c>
      <c r="I38" s="238">
        <v>216</v>
      </c>
      <c r="J38" s="238">
        <v>164</v>
      </c>
      <c r="K38" s="238">
        <v>190</v>
      </c>
      <c r="L38" s="238">
        <v>260</v>
      </c>
      <c r="M38" s="238">
        <v>164</v>
      </c>
      <c r="N38" s="238">
        <v>165</v>
      </c>
      <c r="O38" s="238">
        <v>114</v>
      </c>
      <c r="P38" s="238">
        <v>3</v>
      </c>
      <c r="Q38" s="223"/>
      <c r="R38" s="223"/>
      <c r="S38" s="223"/>
      <c r="T38" s="223"/>
      <c r="U38" s="223"/>
      <c r="V38" s="223"/>
      <c r="W38" s="223"/>
      <c r="X38" s="223"/>
      <c r="Y38" s="223"/>
      <c r="Z38" s="223"/>
      <c r="AA38" s="223"/>
      <c r="AB38" s="223"/>
      <c r="AC38" s="223"/>
      <c r="AD38" s="223"/>
      <c r="AE38" s="223"/>
      <c r="AF38" s="223"/>
      <c r="AG38" s="223"/>
      <c r="AH38" s="223"/>
      <c r="AI38" s="223"/>
      <c r="AJ38" s="223"/>
      <c r="AK38" s="223"/>
    </row>
    <row r="39" spans="1:37" s="257" customFormat="1" ht="9" customHeight="1">
      <c r="A39" s="20"/>
      <c r="B39" s="20"/>
      <c r="C39" s="223"/>
      <c r="D39" s="236"/>
      <c r="E39" s="240"/>
      <c r="F39" s="236"/>
      <c r="G39" s="236"/>
      <c r="H39" s="236"/>
      <c r="I39" s="236"/>
      <c r="J39" s="236"/>
      <c r="K39" s="236"/>
      <c r="L39" s="236"/>
      <c r="M39" s="236"/>
      <c r="N39" s="236"/>
      <c r="O39" s="236"/>
      <c r="P39" s="236"/>
      <c r="Q39" s="223"/>
      <c r="R39" s="223"/>
      <c r="S39" s="223"/>
      <c r="T39" s="223"/>
      <c r="U39" s="223"/>
      <c r="V39" s="223"/>
      <c r="W39" s="223"/>
      <c r="X39" s="223"/>
      <c r="Y39" s="223"/>
      <c r="Z39" s="223"/>
      <c r="AA39" s="223"/>
      <c r="AB39" s="223"/>
      <c r="AC39" s="223"/>
      <c r="AD39" s="223"/>
      <c r="AE39" s="223"/>
      <c r="AF39" s="223"/>
      <c r="AG39" s="223"/>
      <c r="AH39" s="223"/>
      <c r="AI39" s="223"/>
      <c r="AJ39" s="223"/>
      <c r="AK39" s="223"/>
    </row>
    <row r="40" spans="1:37" s="257" customFormat="1" ht="9.75">
      <c r="A40" s="20"/>
      <c r="B40" s="296" t="s">
        <v>120</v>
      </c>
      <c r="C40" s="223"/>
      <c r="D40" s="236"/>
      <c r="E40" s="240" t="s">
        <v>69</v>
      </c>
      <c r="F40" s="237">
        <f>SUM(G40:P40)</f>
        <v>43</v>
      </c>
      <c r="G40" s="238">
        <v>0</v>
      </c>
      <c r="H40" s="238">
        <v>1</v>
      </c>
      <c r="I40" s="238">
        <v>6</v>
      </c>
      <c r="J40" s="238">
        <v>9</v>
      </c>
      <c r="K40" s="238">
        <v>4</v>
      </c>
      <c r="L40" s="238">
        <v>4</v>
      </c>
      <c r="M40" s="238">
        <v>10</v>
      </c>
      <c r="N40" s="238">
        <v>7</v>
      </c>
      <c r="O40" s="238">
        <v>2</v>
      </c>
      <c r="P40" s="238">
        <v>0</v>
      </c>
      <c r="Q40" s="223"/>
      <c r="R40" s="223"/>
      <c r="S40" s="223"/>
      <c r="T40" s="223"/>
      <c r="U40" s="223"/>
      <c r="V40" s="223"/>
      <c r="W40" s="223"/>
      <c r="X40" s="223"/>
      <c r="Y40" s="223"/>
      <c r="Z40" s="223"/>
      <c r="AA40" s="223"/>
      <c r="AB40" s="223"/>
      <c r="AC40" s="223"/>
      <c r="AD40" s="223"/>
      <c r="AE40" s="223"/>
      <c r="AF40" s="223"/>
      <c r="AG40" s="223"/>
      <c r="AH40" s="223"/>
      <c r="AI40" s="223"/>
      <c r="AJ40" s="223"/>
      <c r="AK40" s="223"/>
    </row>
    <row r="41" spans="1:37" s="257" customFormat="1" ht="9.75">
      <c r="A41" s="20"/>
      <c r="B41" s="20"/>
      <c r="C41" s="223"/>
      <c r="D41" s="236"/>
      <c r="E41" s="240" t="s">
        <v>10</v>
      </c>
      <c r="F41" s="237">
        <f>SUM(G41:P41)</f>
        <v>302</v>
      </c>
      <c r="G41" s="238">
        <v>0</v>
      </c>
      <c r="H41" s="238">
        <v>17</v>
      </c>
      <c r="I41" s="238">
        <v>34</v>
      </c>
      <c r="J41" s="238">
        <v>28</v>
      </c>
      <c r="K41" s="238">
        <v>36</v>
      </c>
      <c r="L41" s="238">
        <v>54</v>
      </c>
      <c r="M41" s="238">
        <v>48</v>
      </c>
      <c r="N41" s="238">
        <v>48</v>
      </c>
      <c r="O41" s="238">
        <v>36</v>
      </c>
      <c r="P41" s="238">
        <v>1</v>
      </c>
      <c r="Q41" s="223"/>
      <c r="R41" s="223"/>
      <c r="S41" s="223"/>
      <c r="T41" s="223"/>
      <c r="U41" s="223"/>
      <c r="V41" s="223"/>
      <c r="W41" s="223"/>
      <c r="X41" s="223"/>
      <c r="Y41" s="223"/>
      <c r="Z41" s="223"/>
      <c r="AA41" s="223"/>
      <c r="AB41" s="223"/>
      <c r="AC41" s="223"/>
      <c r="AD41" s="223"/>
      <c r="AE41" s="223"/>
      <c r="AF41" s="223"/>
      <c r="AG41" s="223"/>
      <c r="AH41" s="223"/>
      <c r="AI41" s="223"/>
      <c r="AJ41" s="223"/>
      <c r="AK41" s="223"/>
    </row>
    <row r="42" spans="1:37" s="257" customFormat="1" ht="9" customHeight="1">
      <c r="A42" s="20"/>
      <c r="B42" s="20"/>
      <c r="C42" s="223"/>
      <c r="D42" s="236"/>
      <c r="E42" s="240"/>
      <c r="F42" s="236"/>
      <c r="G42" s="236"/>
      <c r="H42" s="236"/>
      <c r="I42" s="236"/>
      <c r="J42" s="236"/>
      <c r="K42" s="236"/>
      <c r="L42" s="236"/>
      <c r="M42" s="236"/>
      <c r="N42" s="236"/>
      <c r="O42" s="236"/>
      <c r="P42" s="236"/>
      <c r="Q42" s="223"/>
      <c r="R42" s="223"/>
      <c r="S42" s="223"/>
      <c r="T42" s="223"/>
      <c r="U42" s="223"/>
      <c r="V42" s="223"/>
      <c r="W42" s="223"/>
      <c r="X42" s="223"/>
      <c r="Y42" s="223"/>
      <c r="Z42" s="223"/>
      <c r="AA42" s="223"/>
      <c r="AB42" s="223"/>
      <c r="AC42" s="223"/>
      <c r="AD42" s="223"/>
      <c r="AE42" s="223"/>
      <c r="AF42" s="223"/>
      <c r="AG42" s="223"/>
      <c r="AH42" s="223"/>
      <c r="AI42" s="223"/>
      <c r="AJ42" s="223"/>
      <c r="AK42" s="223"/>
    </row>
    <row r="43" spans="1:37" s="257" customFormat="1" ht="9.75">
      <c r="A43" s="20"/>
      <c r="B43" s="296" t="s">
        <v>121</v>
      </c>
      <c r="C43" s="223"/>
      <c r="D43" s="236"/>
      <c r="E43" s="240" t="s">
        <v>69</v>
      </c>
      <c r="F43" s="237">
        <f>SUM(G43:P43)</f>
        <v>75</v>
      </c>
      <c r="G43" s="238">
        <v>0</v>
      </c>
      <c r="H43" s="238">
        <v>4</v>
      </c>
      <c r="I43" s="238">
        <v>11</v>
      </c>
      <c r="J43" s="238">
        <v>4</v>
      </c>
      <c r="K43" s="238">
        <v>4</v>
      </c>
      <c r="L43" s="238">
        <v>15</v>
      </c>
      <c r="M43" s="238">
        <v>13</v>
      </c>
      <c r="N43" s="238">
        <v>8</v>
      </c>
      <c r="O43" s="238">
        <v>16</v>
      </c>
      <c r="P43" s="238">
        <v>0</v>
      </c>
      <c r="Q43" s="223"/>
      <c r="R43" s="223"/>
      <c r="S43" s="223"/>
      <c r="T43" s="223"/>
      <c r="U43" s="223"/>
      <c r="V43" s="223"/>
      <c r="W43" s="223"/>
      <c r="X43" s="223"/>
      <c r="Y43" s="223"/>
      <c r="Z43" s="223"/>
      <c r="AA43" s="223"/>
      <c r="AB43" s="223"/>
      <c r="AC43" s="223"/>
      <c r="AD43" s="223"/>
      <c r="AE43" s="223"/>
      <c r="AF43" s="223"/>
      <c r="AG43" s="223"/>
      <c r="AH43" s="223"/>
      <c r="AI43" s="223"/>
      <c r="AJ43" s="223"/>
      <c r="AK43" s="223"/>
    </row>
    <row r="44" spans="1:37" s="257" customFormat="1" ht="9.75">
      <c r="A44" s="20"/>
      <c r="B44" s="20"/>
      <c r="C44" s="223"/>
      <c r="D44" s="236"/>
      <c r="E44" s="240" t="s">
        <v>10</v>
      </c>
      <c r="F44" s="237">
        <f>SUM(G44:P44)</f>
        <v>379</v>
      </c>
      <c r="G44" s="238">
        <v>1</v>
      </c>
      <c r="H44" s="238">
        <v>29</v>
      </c>
      <c r="I44" s="238">
        <v>42</v>
      </c>
      <c r="J44" s="238">
        <v>30</v>
      </c>
      <c r="K44" s="238">
        <v>45</v>
      </c>
      <c r="L44" s="238">
        <v>62</v>
      </c>
      <c r="M44" s="238">
        <v>66</v>
      </c>
      <c r="N44" s="238">
        <v>67</v>
      </c>
      <c r="O44" s="238">
        <v>37</v>
      </c>
      <c r="P44" s="238">
        <v>0</v>
      </c>
      <c r="Q44" s="223"/>
      <c r="R44" s="223"/>
      <c r="S44" s="223"/>
      <c r="T44" s="223"/>
      <c r="U44" s="223"/>
      <c r="V44" s="223"/>
      <c r="W44" s="223"/>
      <c r="X44" s="223"/>
      <c r="Y44" s="223"/>
      <c r="Z44" s="223"/>
      <c r="AA44" s="223"/>
      <c r="AB44" s="223"/>
      <c r="AC44" s="223"/>
      <c r="AD44" s="223"/>
      <c r="AE44" s="223"/>
      <c r="AF44" s="223"/>
      <c r="AG44" s="223"/>
      <c r="AH44" s="223"/>
      <c r="AI44" s="223"/>
      <c r="AJ44" s="223"/>
      <c r="AK44" s="223"/>
    </row>
    <row r="45" spans="1:37" s="257" customFormat="1" ht="9" customHeight="1">
      <c r="A45" s="20"/>
      <c r="B45" s="20"/>
      <c r="C45" s="223"/>
      <c r="D45" s="236"/>
      <c r="E45" s="240"/>
      <c r="F45" s="236"/>
      <c r="G45" s="236"/>
      <c r="H45" s="236"/>
      <c r="I45" s="236"/>
      <c r="J45" s="236"/>
      <c r="K45" s="236"/>
      <c r="L45" s="236"/>
      <c r="M45" s="236"/>
      <c r="N45" s="236"/>
      <c r="O45" s="236"/>
      <c r="P45" s="236"/>
      <c r="Q45" s="223"/>
      <c r="R45" s="223"/>
      <c r="S45" s="223"/>
      <c r="T45" s="223"/>
      <c r="U45" s="223"/>
      <c r="V45" s="223"/>
      <c r="W45" s="223"/>
      <c r="X45" s="223"/>
      <c r="Y45" s="223"/>
      <c r="Z45" s="223"/>
      <c r="AA45" s="223"/>
      <c r="AB45" s="223"/>
      <c r="AC45" s="223"/>
      <c r="AD45" s="223"/>
      <c r="AE45" s="223"/>
      <c r="AF45" s="223"/>
      <c r="AG45" s="223"/>
      <c r="AH45" s="223"/>
      <c r="AI45" s="223"/>
      <c r="AJ45" s="223"/>
      <c r="AK45" s="223"/>
    </row>
    <row r="46" spans="1:37" s="257" customFormat="1" ht="9.75">
      <c r="A46" s="1163" t="s">
        <v>52</v>
      </c>
      <c r="B46" s="1163"/>
      <c r="C46" s="223"/>
      <c r="D46" s="236"/>
      <c r="E46" s="240" t="s">
        <v>69</v>
      </c>
      <c r="F46" s="237">
        <f>SUM(G46:P46)</f>
        <v>921</v>
      </c>
      <c r="G46" s="238">
        <v>0</v>
      </c>
      <c r="H46" s="238">
        <v>22</v>
      </c>
      <c r="I46" s="238">
        <v>89</v>
      </c>
      <c r="J46" s="238">
        <v>54</v>
      </c>
      <c r="K46" s="238">
        <v>116</v>
      </c>
      <c r="L46" s="238">
        <v>143</v>
      </c>
      <c r="M46" s="238">
        <v>108</v>
      </c>
      <c r="N46" s="238">
        <v>157</v>
      </c>
      <c r="O46" s="238">
        <v>225</v>
      </c>
      <c r="P46" s="238">
        <v>7</v>
      </c>
      <c r="Q46" s="223"/>
      <c r="R46" s="223"/>
      <c r="S46" s="223"/>
      <c r="T46" s="223"/>
      <c r="U46" s="223"/>
      <c r="V46" s="223"/>
      <c r="W46" s="223"/>
      <c r="X46" s="223"/>
      <c r="Y46" s="223"/>
      <c r="Z46" s="223"/>
      <c r="AA46" s="223"/>
      <c r="AB46" s="223"/>
      <c r="AC46" s="223"/>
      <c r="AD46" s="223"/>
      <c r="AE46" s="223"/>
      <c r="AF46" s="223"/>
      <c r="AG46" s="223"/>
      <c r="AH46" s="223"/>
      <c r="AI46" s="223"/>
      <c r="AJ46" s="223"/>
      <c r="AK46" s="223"/>
    </row>
    <row r="47" spans="1:37" s="257" customFormat="1" ht="9.75">
      <c r="A47" s="20"/>
      <c r="B47" s="20"/>
      <c r="C47" s="223"/>
      <c r="D47" s="236"/>
      <c r="E47" s="240" t="s">
        <v>10</v>
      </c>
      <c r="F47" s="237">
        <f>SUM(G47:P47)</f>
        <v>3440</v>
      </c>
      <c r="G47" s="238">
        <v>8</v>
      </c>
      <c r="H47" s="238">
        <v>227</v>
      </c>
      <c r="I47" s="238">
        <v>334</v>
      </c>
      <c r="J47" s="238">
        <v>262</v>
      </c>
      <c r="K47" s="238">
        <v>452</v>
      </c>
      <c r="L47" s="238">
        <v>610</v>
      </c>
      <c r="M47" s="238">
        <v>515</v>
      </c>
      <c r="N47" s="238">
        <v>505</v>
      </c>
      <c r="O47" s="238">
        <v>515</v>
      </c>
      <c r="P47" s="238">
        <v>12</v>
      </c>
      <c r="Q47" s="223"/>
      <c r="R47" s="223"/>
      <c r="S47" s="223"/>
      <c r="T47" s="223"/>
      <c r="U47" s="223"/>
      <c r="V47" s="223"/>
      <c r="W47" s="223"/>
      <c r="X47" s="223"/>
      <c r="Y47" s="223"/>
      <c r="Z47" s="223"/>
      <c r="AA47" s="223"/>
      <c r="AB47" s="223"/>
      <c r="AC47" s="223"/>
      <c r="AD47" s="223"/>
      <c r="AE47" s="223"/>
      <c r="AF47" s="223"/>
      <c r="AG47" s="223"/>
      <c r="AH47" s="223"/>
      <c r="AI47" s="223"/>
      <c r="AJ47" s="223"/>
      <c r="AK47" s="223"/>
    </row>
    <row r="48" spans="1:37" s="257" customFormat="1" ht="9" customHeight="1">
      <c r="A48" s="20"/>
      <c r="B48" s="20"/>
      <c r="C48" s="223"/>
      <c r="D48" s="236"/>
      <c r="E48" s="240"/>
      <c r="F48" s="236"/>
      <c r="G48" s="236"/>
      <c r="H48" s="236"/>
      <c r="I48" s="236"/>
      <c r="J48" s="236"/>
      <c r="K48" s="236"/>
      <c r="L48" s="236"/>
      <c r="M48" s="236"/>
      <c r="N48" s="236"/>
      <c r="O48" s="236"/>
      <c r="P48" s="236"/>
      <c r="Q48" s="223"/>
      <c r="R48" s="223"/>
      <c r="S48" s="223"/>
      <c r="T48" s="223"/>
      <c r="U48" s="223"/>
      <c r="V48" s="223"/>
      <c r="W48" s="223"/>
      <c r="X48" s="223"/>
      <c r="Y48" s="223"/>
      <c r="Z48" s="223"/>
      <c r="AA48" s="223"/>
      <c r="AB48" s="223"/>
      <c r="AC48" s="223"/>
      <c r="AD48" s="223"/>
      <c r="AE48" s="223"/>
      <c r="AF48" s="223"/>
      <c r="AG48" s="223"/>
      <c r="AH48" s="223"/>
      <c r="AI48" s="223"/>
      <c r="AJ48" s="223"/>
      <c r="AK48" s="223"/>
    </row>
    <row r="49" spans="1:37" s="257" customFormat="1" ht="9.75">
      <c r="A49" s="290" t="s">
        <v>325</v>
      </c>
      <c r="B49" s="296" t="s">
        <v>117</v>
      </c>
      <c r="C49" s="223"/>
      <c r="D49" s="236"/>
      <c r="E49" s="240" t="s">
        <v>69</v>
      </c>
      <c r="F49" s="237">
        <f>SUM(G49:P49)</f>
        <v>61</v>
      </c>
      <c r="G49" s="238">
        <v>0</v>
      </c>
      <c r="H49" s="238">
        <v>0</v>
      </c>
      <c r="I49" s="238">
        <v>4</v>
      </c>
      <c r="J49" s="238">
        <v>6</v>
      </c>
      <c r="K49" s="238">
        <v>8</v>
      </c>
      <c r="L49" s="238">
        <v>9</v>
      </c>
      <c r="M49" s="238">
        <v>5</v>
      </c>
      <c r="N49" s="238">
        <v>13</v>
      </c>
      <c r="O49" s="238">
        <v>16</v>
      </c>
      <c r="P49" s="238">
        <v>0</v>
      </c>
      <c r="Q49" s="223"/>
      <c r="R49" s="223"/>
      <c r="S49" s="223"/>
      <c r="T49" s="223"/>
      <c r="U49" s="223"/>
      <c r="V49" s="223"/>
      <c r="W49" s="223"/>
      <c r="X49" s="223"/>
      <c r="Y49" s="223"/>
      <c r="Z49" s="223"/>
      <c r="AA49" s="223"/>
      <c r="AB49" s="223"/>
      <c r="AC49" s="223"/>
      <c r="AD49" s="223"/>
      <c r="AE49" s="223"/>
      <c r="AF49" s="223"/>
      <c r="AG49" s="223"/>
      <c r="AH49" s="223"/>
      <c r="AI49" s="223"/>
      <c r="AJ49" s="223"/>
      <c r="AK49" s="223"/>
    </row>
    <row r="50" spans="1:37" s="257" customFormat="1" ht="9.75">
      <c r="A50" s="20"/>
      <c r="B50" s="20"/>
      <c r="C50" s="223"/>
      <c r="D50" s="236"/>
      <c r="E50" s="240" t="s">
        <v>10</v>
      </c>
      <c r="F50" s="237">
        <f>SUM(G50:P50)</f>
        <v>271</v>
      </c>
      <c r="G50" s="238">
        <v>2</v>
      </c>
      <c r="H50" s="238">
        <v>7</v>
      </c>
      <c r="I50" s="238">
        <v>11</v>
      </c>
      <c r="J50" s="238">
        <v>25</v>
      </c>
      <c r="K50" s="238">
        <v>37</v>
      </c>
      <c r="L50" s="238">
        <v>53</v>
      </c>
      <c r="M50" s="238">
        <v>47</v>
      </c>
      <c r="N50" s="238">
        <v>38</v>
      </c>
      <c r="O50" s="238">
        <v>49</v>
      </c>
      <c r="P50" s="238">
        <v>2</v>
      </c>
      <c r="Q50" s="223"/>
      <c r="R50" s="223"/>
      <c r="S50" s="223"/>
      <c r="T50" s="223"/>
      <c r="U50" s="223"/>
      <c r="V50" s="223"/>
      <c r="W50" s="223"/>
      <c r="X50" s="223"/>
      <c r="Y50" s="223"/>
      <c r="Z50" s="223"/>
      <c r="AA50" s="223"/>
      <c r="AB50" s="223"/>
      <c r="AC50" s="223"/>
      <c r="AD50" s="223"/>
      <c r="AE50" s="223"/>
      <c r="AF50" s="223"/>
      <c r="AG50" s="223"/>
      <c r="AH50" s="223"/>
      <c r="AI50" s="223"/>
      <c r="AJ50" s="223"/>
      <c r="AK50" s="223"/>
    </row>
    <row r="51" spans="1:37" s="257" customFormat="1" ht="9" customHeight="1">
      <c r="A51" s="20"/>
      <c r="B51" s="20"/>
      <c r="C51" s="223"/>
      <c r="D51" s="236"/>
      <c r="E51" s="240"/>
      <c r="F51" s="236"/>
      <c r="G51" s="236"/>
      <c r="H51" s="236"/>
      <c r="I51" s="236"/>
      <c r="J51" s="236"/>
      <c r="K51" s="236"/>
      <c r="L51" s="236"/>
      <c r="M51" s="236"/>
      <c r="N51" s="236"/>
      <c r="O51" s="236"/>
      <c r="P51" s="236"/>
      <c r="Q51" s="223"/>
      <c r="R51" s="223"/>
      <c r="S51" s="223"/>
      <c r="T51" s="223"/>
      <c r="U51" s="223"/>
      <c r="V51" s="223"/>
      <c r="W51" s="223"/>
      <c r="X51" s="223"/>
      <c r="Y51" s="223"/>
      <c r="Z51" s="223"/>
      <c r="AA51" s="223"/>
      <c r="AB51" s="223"/>
      <c r="AC51" s="223"/>
      <c r="AD51" s="223"/>
      <c r="AE51" s="223"/>
      <c r="AF51" s="223"/>
      <c r="AG51" s="223"/>
      <c r="AH51" s="223"/>
      <c r="AI51" s="223"/>
      <c r="AJ51" s="223"/>
      <c r="AK51" s="223"/>
    </row>
    <row r="52" spans="1:37" s="257" customFormat="1" ht="9.75">
      <c r="A52" s="1163" t="s">
        <v>51</v>
      </c>
      <c r="B52" s="1163"/>
      <c r="C52" s="223"/>
      <c r="D52" s="236"/>
      <c r="E52" s="240" t="s">
        <v>69</v>
      </c>
      <c r="F52" s="237">
        <f>SUM(G52:P52)</f>
        <v>1244</v>
      </c>
      <c r="G52" s="238">
        <v>0</v>
      </c>
      <c r="H52" s="238">
        <v>39</v>
      </c>
      <c r="I52" s="238">
        <v>140</v>
      </c>
      <c r="J52" s="238">
        <v>97</v>
      </c>
      <c r="K52" s="238">
        <v>166</v>
      </c>
      <c r="L52" s="238">
        <v>223</v>
      </c>
      <c r="M52" s="238">
        <v>145</v>
      </c>
      <c r="N52" s="238">
        <v>159</v>
      </c>
      <c r="O52" s="238">
        <v>264</v>
      </c>
      <c r="P52" s="238">
        <v>11</v>
      </c>
      <c r="Q52" s="223"/>
      <c r="R52" s="223"/>
      <c r="S52" s="223"/>
      <c r="T52" s="223"/>
      <c r="U52" s="223"/>
      <c r="V52" s="223"/>
      <c r="W52" s="223"/>
      <c r="X52" s="223"/>
      <c r="Y52" s="223"/>
      <c r="Z52" s="223"/>
      <c r="AA52" s="223"/>
      <c r="AB52" s="223"/>
      <c r="AC52" s="223"/>
      <c r="AD52" s="223"/>
      <c r="AE52" s="223"/>
      <c r="AF52" s="223"/>
      <c r="AG52" s="223"/>
      <c r="AH52" s="223"/>
      <c r="AI52" s="223"/>
      <c r="AJ52" s="223"/>
      <c r="AK52" s="223"/>
    </row>
    <row r="53" spans="1:37" s="257" customFormat="1" ht="9.75">
      <c r="A53" s="20"/>
      <c r="B53" s="20"/>
      <c r="C53" s="223"/>
      <c r="D53" s="236"/>
      <c r="E53" s="240" t="s">
        <v>10</v>
      </c>
      <c r="F53" s="237">
        <f>SUM(G53:P53)</f>
        <v>5523</v>
      </c>
      <c r="G53" s="238">
        <v>8</v>
      </c>
      <c r="H53" s="238">
        <v>578</v>
      </c>
      <c r="I53" s="238">
        <v>614</v>
      </c>
      <c r="J53" s="238">
        <v>499</v>
      </c>
      <c r="K53" s="238">
        <v>652</v>
      </c>
      <c r="L53" s="238">
        <v>894</v>
      </c>
      <c r="M53" s="238">
        <v>760</v>
      </c>
      <c r="N53" s="238">
        <v>807</v>
      </c>
      <c r="O53" s="238">
        <v>699</v>
      </c>
      <c r="P53" s="238">
        <v>12</v>
      </c>
      <c r="Q53" s="223"/>
      <c r="R53" s="223"/>
      <c r="S53" s="223"/>
      <c r="T53" s="223"/>
      <c r="U53" s="223"/>
      <c r="V53" s="223"/>
      <c r="W53" s="223"/>
      <c r="X53" s="223"/>
      <c r="Y53" s="223"/>
      <c r="Z53" s="223"/>
      <c r="AA53" s="223"/>
      <c r="AB53" s="223"/>
      <c r="AC53" s="223"/>
      <c r="AD53" s="223"/>
      <c r="AE53" s="223"/>
      <c r="AF53" s="223"/>
      <c r="AG53" s="223"/>
      <c r="AH53" s="223"/>
      <c r="AI53" s="223"/>
      <c r="AJ53" s="223"/>
      <c r="AK53" s="223"/>
    </row>
    <row r="54" spans="1:37" s="257" customFormat="1" ht="9" customHeight="1">
      <c r="A54" s="20"/>
      <c r="B54" s="20"/>
      <c r="C54" s="223"/>
      <c r="D54" s="236"/>
      <c r="E54" s="240"/>
      <c r="F54" s="236"/>
      <c r="G54" s="236"/>
      <c r="H54" s="236"/>
      <c r="I54" s="236"/>
      <c r="J54" s="236"/>
      <c r="K54" s="236"/>
      <c r="L54" s="236"/>
      <c r="M54" s="236"/>
      <c r="N54" s="236"/>
      <c r="O54" s="236"/>
      <c r="P54" s="236"/>
      <c r="Q54" s="223"/>
      <c r="R54" s="223"/>
      <c r="S54" s="223"/>
      <c r="T54" s="223"/>
      <c r="U54" s="223"/>
      <c r="V54" s="223"/>
      <c r="W54" s="223"/>
      <c r="X54" s="223"/>
      <c r="Y54" s="223"/>
      <c r="Z54" s="223"/>
      <c r="AA54" s="223"/>
      <c r="AB54" s="223"/>
      <c r="AC54" s="223"/>
      <c r="AD54" s="223"/>
      <c r="AE54" s="223"/>
      <c r="AF54" s="223"/>
      <c r="AG54" s="223"/>
      <c r="AH54" s="223"/>
      <c r="AI54" s="223"/>
      <c r="AJ54" s="223"/>
      <c r="AK54" s="223"/>
    </row>
    <row r="55" spans="1:37" s="257" customFormat="1" ht="9.75">
      <c r="A55" s="290" t="s">
        <v>325</v>
      </c>
      <c r="B55" s="296" t="s">
        <v>116</v>
      </c>
      <c r="C55" s="223"/>
      <c r="D55" s="236"/>
      <c r="E55" s="240" t="s">
        <v>69</v>
      </c>
      <c r="F55" s="237">
        <f>SUM(G55:P55)</f>
        <v>155</v>
      </c>
      <c r="G55" s="238">
        <v>0</v>
      </c>
      <c r="H55" s="238">
        <v>5</v>
      </c>
      <c r="I55" s="238">
        <v>25</v>
      </c>
      <c r="J55" s="238">
        <v>19</v>
      </c>
      <c r="K55" s="238">
        <v>19</v>
      </c>
      <c r="L55" s="238">
        <v>27</v>
      </c>
      <c r="M55" s="238">
        <v>17</v>
      </c>
      <c r="N55" s="238">
        <v>25</v>
      </c>
      <c r="O55" s="238">
        <v>17</v>
      </c>
      <c r="P55" s="238">
        <v>1</v>
      </c>
      <c r="Q55" s="223"/>
      <c r="R55" s="223"/>
      <c r="S55" s="223"/>
      <c r="T55" s="223"/>
      <c r="U55" s="223"/>
      <c r="V55" s="223"/>
      <c r="W55" s="223"/>
      <c r="X55" s="223"/>
      <c r="Y55" s="223"/>
      <c r="Z55" s="223"/>
      <c r="AA55" s="223"/>
      <c r="AB55" s="223"/>
      <c r="AC55" s="223"/>
      <c r="AD55" s="223"/>
      <c r="AE55" s="223"/>
      <c r="AF55" s="223"/>
      <c r="AG55" s="223"/>
      <c r="AH55" s="223"/>
      <c r="AI55" s="223"/>
      <c r="AJ55" s="223"/>
      <c r="AK55" s="223"/>
    </row>
    <row r="56" spans="1:37" s="257" customFormat="1" ht="9.75">
      <c r="A56" s="223"/>
      <c r="B56" s="223"/>
      <c r="C56" s="223"/>
      <c r="D56" s="236"/>
      <c r="E56" s="240" t="s">
        <v>10</v>
      </c>
      <c r="F56" s="237">
        <f>SUM(G56:P56)</f>
        <v>907</v>
      </c>
      <c r="G56" s="238">
        <v>3</v>
      </c>
      <c r="H56" s="238">
        <v>65</v>
      </c>
      <c r="I56" s="238">
        <v>108</v>
      </c>
      <c r="J56" s="238">
        <v>94</v>
      </c>
      <c r="K56" s="238">
        <v>103</v>
      </c>
      <c r="L56" s="238">
        <v>144</v>
      </c>
      <c r="M56" s="238">
        <v>157</v>
      </c>
      <c r="N56" s="238">
        <v>124</v>
      </c>
      <c r="O56" s="238">
        <v>107</v>
      </c>
      <c r="P56" s="238">
        <v>2</v>
      </c>
      <c r="Q56" s="223"/>
      <c r="R56" s="223"/>
      <c r="S56" s="223"/>
      <c r="T56" s="223"/>
      <c r="U56" s="223"/>
      <c r="V56" s="223"/>
      <c r="W56" s="223"/>
      <c r="X56" s="223"/>
      <c r="Y56" s="223"/>
      <c r="Z56" s="223"/>
      <c r="AA56" s="223"/>
      <c r="AB56" s="223"/>
      <c r="AC56" s="223"/>
      <c r="AD56" s="223"/>
      <c r="AE56" s="223"/>
      <c r="AF56" s="223"/>
      <c r="AG56" s="223"/>
      <c r="AH56" s="223"/>
      <c r="AI56" s="223"/>
      <c r="AJ56" s="223"/>
      <c r="AK56" s="223"/>
    </row>
    <row r="57" spans="1:37" s="257" customFormat="1" ht="10.5" customHeight="1">
      <c r="A57" s="223"/>
      <c r="B57" s="223"/>
      <c r="C57" s="223"/>
      <c r="D57" s="236"/>
      <c r="E57" s="240"/>
      <c r="F57" s="236"/>
      <c r="G57" s="236"/>
      <c r="H57" s="236"/>
      <c r="I57" s="236"/>
      <c r="J57" s="236"/>
      <c r="K57" s="236"/>
      <c r="L57" s="236"/>
      <c r="M57" s="236"/>
      <c r="N57" s="236"/>
      <c r="O57" s="236"/>
      <c r="P57" s="236"/>
      <c r="Q57" s="223"/>
      <c r="R57" s="223"/>
      <c r="S57" s="223"/>
      <c r="T57" s="223"/>
      <c r="U57" s="223"/>
      <c r="V57" s="223"/>
      <c r="W57" s="223"/>
      <c r="X57" s="223"/>
      <c r="Y57" s="223"/>
      <c r="Z57" s="223"/>
      <c r="AA57" s="223"/>
      <c r="AB57" s="223"/>
      <c r="AC57" s="223"/>
      <c r="AD57" s="223"/>
      <c r="AE57" s="223"/>
      <c r="AF57" s="223"/>
      <c r="AG57" s="223"/>
      <c r="AH57" s="223"/>
      <c r="AI57" s="223"/>
      <c r="AJ57" s="223"/>
      <c r="AK57" s="223"/>
    </row>
    <row r="58" spans="1:37" s="257" customFormat="1" ht="9.75">
      <c r="A58" s="1152" t="s">
        <v>303</v>
      </c>
      <c r="B58" s="1152"/>
      <c r="C58" s="223"/>
      <c r="D58" s="236"/>
      <c r="E58" s="249" t="s">
        <v>69</v>
      </c>
      <c r="F58" s="87">
        <f>IF(SUM(F13,F22,F25,F31,F34,F46,F52)=SUM(G58:P58),SUM(G58:P58),"Fehler")</f>
        <v>8274</v>
      </c>
      <c r="G58" s="87">
        <f aca="true" t="shared" si="0" ref="G58:P59">SUM(G13,G22,G25,G31,G34,G46,G52)</f>
        <v>10</v>
      </c>
      <c r="H58" s="87">
        <f t="shared" si="0"/>
        <v>354</v>
      </c>
      <c r="I58" s="87">
        <f t="shared" si="0"/>
        <v>1053</v>
      </c>
      <c r="J58" s="87">
        <f t="shared" si="0"/>
        <v>794</v>
      </c>
      <c r="K58" s="87">
        <f t="shared" si="0"/>
        <v>1125</v>
      </c>
      <c r="L58" s="87">
        <f t="shared" si="0"/>
        <v>1344</v>
      </c>
      <c r="M58" s="87">
        <f t="shared" si="0"/>
        <v>891</v>
      </c>
      <c r="N58" s="87">
        <f t="shared" si="0"/>
        <v>1040</v>
      </c>
      <c r="O58" s="87">
        <f t="shared" si="0"/>
        <v>1584</v>
      </c>
      <c r="P58" s="87">
        <f t="shared" si="0"/>
        <v>79</v>
      </c>
      <c r="Q58" s="223"/>
      <c r="R58" s="223"/>
      <c r="S58" s="223"/>
      <c r="T58" s="223"/>
      <c r="U58" s="223"/>
      <c r="V58" s="223"/>
      <c r="W58" s="223"/>
      <c r="X58" s="223"/>
      <c r="Y58" s="223"/>
      <c r="Z58" s="223"/>
      <c r="AA58" s="223"/>
      <c r="AB58" s="223"/>
      <c r="AC58" s="223"/>
      <c r="AD58" s="223"/>
      <c r="AE58" s="223"/>
      <c r="AF58" s="223"/>
      <c r="AG58" s="223"/>
      <c r="AH58" s="223"/>
      <c r="AI58" s="223"/>
      <c r="AJ58" s="223"/>
      <c r="AK58" s="223"/>
    </row>
    <row r="59" spans="1:37" s="257" customFormat="1" ht="9.75">
      <c r="A59" s="223"/>
      <c r="B59" s="223"/>
      <c r="C59" s="223"/>
      <c r="D59" s="236"/>
      <c r="E59" s="249" t="s">
        <v>10</v>
      </c>
      <c r="F59" s="87">
        <f>IF(SUM(F14,F23,F26,F32,F35,F47,F53)=SUM(G59:P59),SUM(G59:P59),"Fehler")</f>
        <v>35647</v>
      </c>
      <c r="G59" s="87">
        <f t="shared" si="0"/>
        <v>135</v>
      </c>
      <c r="H59" s="87">
        <f t="shared" si="0"/>
        <v>3765</v>
      </c>
      <c r="I59" s="87">
        <f t="shared" si="0"/>
        <v>4565</v>
      </c>
      <c r="J59" s="87">
        <f t="shared" si="0"/>
        <v>3257</v>
      </c>
      <c r="K59" s="87">
        <f t="shared" si="0"/>
        <v>4364</v>
      </c>
      <c r="L59" s="87">
        <f t="shared" si="0"/>
        <v>5620</v>
      </c>
      <c r="M59" s="87">
        <f t="shared" si="0"/>
        <v>4435</v>
      </c>
      <c r="N59" s="87">
        <f t="shared" si="0"/>
        <v>5005</v>
      </c>
      <c r="O59" s="87">
        <f t="shared" si="0"/>
        <v>4382</v>
      </c>
      <c r="P59" s="87">
        <f t="shared" si="0"/>
        <v>119</v>
      </c>
      <c r="Q59" s="223"/>
      <c r="R59" s="223"/>
      <c r="S59" s="223"/>
      <c r="T59" s="223"/>
      <c r="U59" s="223"/>
      <c r="V59" s="223"/>
      <c r="W59" s="223"/>
      <c r="X59" s="223"/>
      <c r="Y59" s="223"/>
      <c r="Z59" s="223"/>
      <c r="AA59" s="223"/>
      <c r="AB59" s="223"/>
      <c r="AC59" s="223"/>
      <c r="AD59" s="223"/>
      <c r="AE59" s="223"/>
      <c r="AF59" s="223"/>
      <c r="AG59" s="223"/>
      <c r="AH59" s="223"/>
      <c r="AI59" s="223"/>
      <c r="AJ59" s="223"/>
      <c r="AK59" s="223"/>
    </row>
    <row r="60" spans="1:37" s="257" customFormat="1" ht="9.75">
      <c r="A60" s="223"/>
      <c r="B60" s="223"/>
      <c r="C60" s="223"/>
      <c r="D60" s="236"/>
      <c r="E60" s="249" t="s">
        <v>9</v>
      </c>
      <c r="F60" s="87">
        <f>IF(SUM(F13,F14,F22,F23,F25,F26,F31,F32,F34,F35,F46,F47,F52,F53)=SUM(G60:P60),SUM(G60:P60),"Fehler")</f>
        <v>43921</v>
      </c>
      <c r="G60" s="87">
        <f aca="true" t="shared" si="1" ref="G60:P60">SUM(G58,G59)</f>
        <v>145</v>
      </c>
      <c r="H60" s="87">
        <f t="shared" si="1"/>
        <v>4119</v>
      </c>
      <c r="I60" s="87">
        <f t="shared" si="1"/>
        <v>5618</v>
      </c>
      <c r="J60" s="87">
        <f t="shared" si="1"/>
        <v>4051</v>
      </c>
      <c r="K60" s="87">
        <f t="shared" si="1"/>
        <v>5489</v>
      </c>
      <c r="L60" s="87">
        <f t="shared" si="1"/>
        <v>6964</v>
      </c>
      <c r="M60" s="87">
        <f t="shared" si="1"/>
        <v>5326</v>
      </c>
      <c r="N60" s="87">
        <f t="shared" si="1"/>
        <v>6045</v>
      </c>
      <c r="O60" s="87">
        <f t="shared" si="1"/>
        <v>5966</v>
      </c>
      <c r="P60" s="87">
        <f t="shared" si="1"/>
        <v>198</v>
      </c>
      <c r="Q60" s="223"/>
      <c r="R60" s="223"/>
      <c r="S60" s="223"/>
      <c r="T60" s="223"/>
      <c r="U60" s="223"/>
      <c r="V60" s="223"/>
      <c r="W60" s="223"/>
      <c r="X60" s="223"/>
      <c r="Y60" s="223"/>
      <c r="Z60" s="223"/>
      <c r="AA60" s="223"/>
      <c r="AB60" s="223"/>
      <c r="AC60" s="223"/>
      <c r="AD60" s="223"/>
      <c r="AE60" s="223"/>
      <c r="AF60" s="223"/>
      <c r="AG60" s="223"/>
      <c r="AH60" s="223"/>
      <c r="AI60" s="223"/>
      <c r="AJ60" s="223"/>
      <c r="AK60" s="223"/>
    </row>
    <row r="61" spans="1:37" s="257" customFormat="1" ht="6" customHeight="1">
      <c r="A61" s="223"/>
      <c r="B61" s="223"/>
      <c r="C61" s="223"/>
      <c r="D61" s="236"/>
      <c r="E61" s="240"/>
      <c r="F61" s="236"/>
      <c r="G61" s="236"/>
      <c r="H61" s="236"/>
      <c r="I61" s="236"/>
      <c r="J61" s="236"/>
      <c r="K61" s="236"/>
      <c r="L61" s="236"/>
      <c r="M61" s="236"/>
      <c r="N61" s="236"/>
      <c r="O61" s="236"/>
      <c r="P61" s="236"/>
      <c r="Q61" s="223"/>
      <c r="R61" s="223"/>
      <c r="S61" s="223"/>
      <c r="T61" s="223"/>
      <c r="U61" s="223"/>
      <c r="V61" s="223"/>
      <c r="W61" s="223"/>
      <c r="X61" s="223"/>
      <c r="Y61" s="223"/>
      <c r="Z61" s="223"/>
      <c r="AA61" s="223"/>
      <c r="AB61" s="223"/>
      <c r="AC61" s="223"/>
      <c r="AD61" s="223"/>
      <c r="AE61" s="223"/>
      <c r="AF61" s="223"/>
      <c r="AG61" s="223"/>
      <c r="AH61" s="223"/>
      <c r="AI61" s="223"/>
      <c r="AJ61" s="223"/>
      <c r="AK61" s="223"/>
    </row>
    <row r="62" spans="1:37" s="257" customFormat="1" ht="9.75">
      <c r="A62" s="280" t="s">
        <v>326</v>
      </c>
      <c r="B62" s="223"/>
      <c r="C62" s="223"/>
      <c r="D62" s="236"/>
      <c r="E62" s="223"/>
      <c r="F62" s="236"/>
      <c r="G62" s="236"/>
      <c r="H62" s="236"/>
      <c r="I62" s="236"/>
      <c r="J62" s="236"/>
      <c r="K62" s="236"/>
      <c r="L62" s="236"/>
      <c r="M62" s="236"/>
      <c r="N62" s="236"/>
      <c r="O62" s="236"/>
      <c r="P62" s="236"/>
      <c r="Q62" s="223"/>
      <c r="R62" s="223"/>
      <c r="S62" s="223"/>
      <c r="T62" s="223"/>
      <c r="U62" s="223"/>
      <c r="V62" s="223"/>
      <c r="W62" s="223"/>
      <c r="X62" s="223"/>
      <c r="Y62" s="223"/>
      <c r="Z62" s="223"/>
      <c r="AA62" s="223"/>
      <c r="AB62" s="223"/>
      <c r="AC62" s="223"/>
      <c r="AD62" s="223"/>
      <c r="AE62" s="223"/>
      <c r="AF62" s="223"/>
      <c r="AG62" s="223"/>
      <c r="AH62" s="223"/>
      <c r="AI62" s="223"/>
      <c r="AJ62" s="223"/>
      <c r="AK62" s="223"/>
    </row>
    <row r="63" spans="1:37" s="257" customFormat="1" ht="9.75">
      <c r="A63" s="20"/>
      <c r="B63" s="296" t="s">
        <v>143</v>
      </c>
      <c r="C63" s="223"/>
      <c r="D63" s="236"/>
      <c r="E63" s="240" t="s">
        <v>69</v>
      </c>
      <c r="F63" s="237">
        <f>SUM(G63:P63)</f>
        <v>7759</v>
      </c>
      <c r="G63" s="238">
        <v>8</v>
      </c>
      <c r="H63" s="238">
        <v>330</v>
      </c>
      <c r="I63" s="238">
        <v>954</v>
      </c>
      <c r="J63" s="238">
        <v>717</v>
      </c>
      <c r="K63" s="238">
        <v>1062</v>
      </c>
      <c r="L63" s="238">
        <v>1253</v>
      </c>
      <c r="M63" s="238">
        <v>824</v>
      </c>
      <c r="N63" s="238">
        <v>987</v>
      </c>
      <c r="O63" s="238">
        <v>1555</v>
      </c>
      <c r="P63" s="238">
        <v>69</v>
      </c>
      <c r="Q63" s="223"/>
      <c r="R63" s="223"/>
      <c r="S63" s="223"/>
      <c r="T63" s="223"/>
      <c r="U63" s="223"/>
      <c r="V63" s="223"/>
      <c r="W63" s="223"/>
      <c r="X63" s="223"/>
      <c r="Y63" s="223"/>
      <c r="Z63" s="223"/>
      <c r="AA63" s="223"/>
      <c r="AB63" s="223"/>
      <c r="AC63" s="223"/>
      <c r="AD63" s="223"/>
      <c r="AE63" s="223"/>
      <c r="AF63" s="223"/>
      <c r="AG63" s="223"/>
      <c r="AH63" s="223"/>
      <c r="AI63" s="223"/>
      <c r="AJ63" s="223"/>
      <c r="AK63" s="223"/>
    </row>
    <row r="64" spans="1:37" s="257" customFormat="1" ht="9.75">
      <c r="A64" s="223"/>
      <c r="B64" s="223"/>
      <c r="C64" s="223"/>
      <c r="D64" s="236"/>
      <c r="E64" s="240" t="s">
        <v>10</v>
      </c>
      <c r="F64" s="237">
        <f>SUM(G64:P64)</f>
        <v>33992</v>
      </c>
      <c r="G64" s="238">
        <v>121</v>
      </c>
      <c r="H64" s="238">
        <v>3573</v>
      </c>
      <c r="I64" s="238">
        <v>4259</v>
      </c>
      <c r="J64" s="238">
        <v>3056</v>
      </c>
      <c r="K64" s="238">
        <v>4172</v>
      </c>
      <c r="L64" s="238">
        <v>5352</v>
      </c>
      <c r="M64" s="238">
        <v>4248</v>
      </c>
      <c r="N64" s="238">
        <v>4835</v>
      </c>
      <c r="O64" s="238">
        <v>4266</v>
      </c>
      <c r="P64" s="238">
        <v>110</v>
      </c>
      <c r="Q64" s="223"/>
      <c r="R64" s="223"/>
      <c r="S64" s="223"/>
      <c r="T64" s="223"/>
      <c r="U64" s="223"/>
      <c r="V64" s="223"/>
      <c r="W64" s="223"/>
      <c r="X64" s="223"/>
      <c r="Y64" s="223"/>
      <c r="Z64" s="223"/>
      <c r="AA64" s="223"/>
      <c r="AB64" s="223"/>
      <c r="AC64" s="223"/>
      <c r="AD64" s="223"/>
      <c r="AE64" s="223"/>
      <c r="AF64" s="223"/>
      <c r="AG64" s="223"/>
      <c r="AH64" s="223"/>
      <c r="AI64" s="223"/>
      <c r="AJ64" s="223"/>
      <c r="AK64" s="223"/>
    </row>
    <row r="65" spans="1:37" s="257" customFormat="1" ht="9.75">
      <c r="A65" s="223"/>
      <c r="B65" s="223"/>
      <c r="C65" s="223"/>
      <c r="D65" s="236"/>
      <c r="E65" s="240" t="s">
        <v>9</v>
      </c>
      <c r="F65" s="237">
        <f>SUM(F63,F64)</f>
        <v>41751</v>
      </c>
      <c r="G65" s="237">
        <f aca="true" t="shared" si="2" ref="G65:P65">SUM(G63,G64)</f>
        <v>129</v>
      </c>
      <c r="H65" s="237">
        <f t="shared" si="2"/>
        <v>3903</v>
      </c>
      <c r="I65" s="237">
        <f t="shared" si="2"/>
        <v>5213</v>
      </c>
      <c r="J65" s="237">
        <f t="shared" si="2"/>
        <v>3773</v>
      </c>
      <c r="K65" s="237">
        <f t="shared" si="2"/>
        <v>5234</v>
      </c>
      <c r="L65" s="237">
        <f t="shared" si="2"/>
        <v>6605</v>
      </c>
      <c r="M65" s="237">
        <f t="shared" si="2"/>
        <v>5072</v>
      </c>
      <c r="N65" s="237">
        <f t="shared" si="2"/>
        <v>5822</v>
      </c>
      <c r="O65" s="237">
        <f t="shared" si="2"/>
        <v>5821</v>
      </c>
      <c r="P65" s="237">
        <f t="shared" si="2"/>
        <v>179</v>
      </c>
      <c r="Q65" s="223"/>
      <c r="R65" s="223"/>
      <c r="S65" s="223"/>
      <c r="T65" s="223"/>
      <c r="U65" s="223"/>
      <c r="V65" s="223"/>
      <c r="W65" s="223"/>
      <c r="X65" s="223"/>
      <c r="Y65" s="223"/>
      <c r="Z65" s="223"/>
      <c r="AA65" s="223"/>
      <c r="AB65" s="223"/>
      <c r="AC65" s="223"/>
      <c r="AD65" s="223"/>
      <c r="AE65" s="223"/>
      <c r="AF65" s="223"/>
      <c r="AG65" s="223"/>
      <c r="AH65" s="223"/>
      <c r="AI65" s="223"/>
      <c r="AJ65" s="223"/>
      <c r="AK65" s="223"/>
    </row>
    <row r="66" spans="1:37" s="257" customFormat="1" ht="9" customHeight="1">
      <c r="A66" s="223"/>
      <c r="B66" s="223"/>
      <c r="C66" s="223"/>
      <c r="D66" s="236"/>
      <c r="E66" s="240"/>
      <c r="F66" s="236"/>
      <c r="G66" s="236"/>
      <c r="H66" s="236"/>
      <c r="I66" s="236"/>
      <c r="J66" s="236"/>
      <c r="K66" s="236"/>
      <c r="L66" s="236"/>
      <c r="M66" s="236"/>
      <c r="N66" s="236"/>
      <c r="O66" s="236"/>
      <c r="P66" s="236"/>
      <c r="Q66" s="223"/>
      <c r="R66" s="223"/>
      <c r="S66" s="223"/>
      <c r="T66" s="223"/>
      <c r="U66" s="223"/>
      <c r="V66" s="223"/>
      <c r="W66" s="223"/>
      <c r="X66" s="223"/>
      <c r="Y66" s="223"/>
      <c r="Z66" s="223"/>
      <c r="AA66" s="223"/>
      <c r="AB66" s="223"/>
      <c r="AC66" s="223"/>
      <c r="AD66" s="223"/>
      <c r="AE66" s="223"/>
      <c r="AF66" s="223"/>
      <c r="AG66" s="223"/>
      <c r="AH66" s="223"/>
      <c r="AI66" s="223"/>
      <c r="AJ66" s="223"/>
      <c r="AK66" s="223"/>
    </row>
    <row r="67" spans="1:37" s="257" customFormat="1" ht="9.75">
      <c r="A67" s="20"/>
      <c r="B67" s="296" t="s">
        <v>144</v>
      </c>
      <c r="C67" s="223"/>
      <c r="D67" s="236"/>
      <c r="E67" s="240" t="s">
        <v>69</v>
      </c>
      <c r="F67" s="237">
        <f>SUM(G67:P67)</f>
        <v>515</v>
      </c>
      <c r="G67" s="238">
        <v>2</v>
      </c>
      <c r="H67" s="238">
        <v>24</v>
      </c>
      <c r="I67" s="238">
        <v>99</v>
      </c>
      <c r="J67" s="238">
        <v>77</v>
      </c>
      <c r="K67" s="238">
        <v>63</v>
      </c>
      <c r="L67" s="238">
        <v>91</v>
      </c>
      <c r="M67" s="238">
        <v>67</v>
      </c>
      <c r="N67" s="238">
        <v>53</v>
      </c>
      <c r="O67" s="238">
        <v>29</v>
      </c>
      <c r="P67" s="238">
        <v>10</v>
      </c>
      <c r="Q67" s="223"/>
      <c r="R67" s="223"/>
      <c r="S67" s="223"/>
      <c r="T67" s="223"/>
      <c r="U67" s="223"/>
      <c r="V67" s="223"/>
      <c r="W67" s="223"/>
      <c r="X67" s="223"/>
      <c r="Y67" s="223"/>
      <c r="Z67" s="223"/>
      <c r="AA67" s="223"/>
      <c r="AB67" s="223"/>
      <c r="AC67" s="223"/>
      <c r="AD67" s="223"/>
      <c r="AE67" s="223"/>
      <c r="AF67" s="223"/>
      <c r="AG67" s="223"/>
      <c r="AH67" s="223"/>
      <c r="AI67" s="223"/>
      <c r="AJ67" s="223"/>
      <c r="AK67" s="223"/>
    </row>
    <row r="68" spans="1:37" s="257" customFormat="1" ht="9.75">
      <c r="A68" s="223"/>
      <c r="B68" s="223"/>
      <c r="C68" s="223"/>
      <c r="D68" s="236"/>
      <c r="E68" s="240" t="s">
        <v>10</v>
      </c>
      <c r="F68" s="237">
        <f>SUM(G68:P68)</f>
        <v>1655</v>
      </c>
      <c r="G68" s="238">
        <v>14</v>
      </c>
      <c r="H68" s="238">
        <v>192</v>
      </c>
      <c r="I68" s="238">
        <v>306</v>
      </c>
      <c r="J68" s="238">
        <v>201</v>
      </c>
      <c r="K68" s="238">
        <v>192</v>
      </c>
      <c r="L68" s="238">
        <v>268</v>
      </c>
      <c r="M68" s="238">
        <v>187</v>
      </c>
      <c r="N68" s="238">
        <v>170</v>
      </c>
      <c r="O68" s="238">
        <v>116</v>
      </c>
      <c r="P68" s="238">
        <v>9</v>
      </c>
      <c r="Q68" s="223"/>
      <c r="R68" s="223"/>
      <c r="S68" s="223"/>
      <c r="T68" s="223"/>
      <c r="U68" s="223"/>
      <c r="V68" s="223"/>
      <c r="W68" s="223"/>
      <c r="X68" s="223"/>
      <c r="Y68" s="223"/>
      <c r="Z68" s="223"/>
      <c r="AA68" s="223"/>
      <c r="AB68" s="223"/>
      <c r="AC68" s="223"/>
      <c r="AD68" s="223"/>
      <c r="AE68" s="223"/>
      <c r="AF68" s="223"/>
      <c r="AG68" s="223"/>
      <c r="AH68" s="223"/>
      <c r="AI68" s="223"/>
      <c r="AJ68" s="223"/>
      <c r="AK68" s="223"/>
    </row>
    <row r="69" spans="1:37" s="257" customFormat="1" ht="9.75">
      <c r="A69" s="223"/>
      <c r="B69" s="223"/>
      <c r="C69" s="223"/>
      <c r="D69" s="236"/>
      <c r="E69" s="240" t="s">
        <v>9</v>
      </c>
      <c r="F69" s="237">
        <f>SUM(F67:F68)</f>
        <v>2170</v>
      </c>
      <c r="G69" s="237">
        <f aca="true" t="shared" si="3" ref="G69:P69">SUM(G67:G68)</f>
        <v>16</v>
      </c>
      <c r="H69" s="237">
        <f t="shared" si="3"/>
        <v>216</v>
      </c>
      <c r="I69" s="237">
        <f t="shared" si="3"/>
        <v>405</v>
      </c>
      <c r="J69" s="237">
        <f t="shared" si="3"/>
        <v>278</v>
      </c>
      <c r="K69" s="237">
        <f t="shared" si="3"/>
        <v>255</v>
      </c>
      <c r="L69" s="237">
        <f t="shared" si="3"/>
        <v>359</v>
      </c>
      <c r="M69" s="237">
        <f t="shared" si="3"/>
        <v>254</v>
      </c>
      <c r="N69" s="237">
        <f t="shared" si="3"/>
        <v>223</v>
      </c>
      <c r="O69" s="237">
        <f t="shared" si="3"/>
        <v>145</v>
      </c>
      <c r="P69" s="237">
        <f t="shared" si="3"/>
        <v>19</v>
      </c>
      <c r="Q69" s="223"/>
      <c r="R69" s="223"/>
      <c r="S69" s="223"/>
      <c r="T69" s="223"/>
      <c r="U69" s="223"/>
      <c r="V69" s="223"/>
      <c r="W69" s="223"/>
      <c r="X69" s="223"/>
      <c r="Y69" s="223"/>
      <c r="Z69" s="223"/>
      <c r="AA69" s="223"/>
      <c r="AB69" s="223"/>
      <c r="AC69" s="223"/>
      <c r="AD69" s="223"/>
      <c r="AE69" s="223"/>
      <c r="AF69" s="223"/>
      <c r="AG69" s="223"/>
      <c r="AH69" s="223"/>
      <c r="AI69" s="223"/>
      <c r="AJ69" s="223"/>
      <c r="AK69" s="223"/>
    </row>
    <row r="70" spans="1:37" s="257" customFormat="1" ht="9" customHeight="1">
      <c r="A70" s="223"/>
      <c r="B70" s="223"/>
      <c r="C70" s="223"/>
      <c r="D70" s="236"/>
      <c r="E70" s="240"/>
      <c r="F70" s="236"/>
      <c r="G70" s="236"/>
      <c r="H70" s="236"/>
      <c r="I70" s="236"/>
      <c r="J70" s="236"/>
      <c r="K70" s="236"/>
      <c r="L70" s="236"/>
      <c r="M70" s="236"/>
      <c r="N70" s="236"/>
      <c r="O70" s="236"/>
      <c r="P70" s="236"/>
      <c r="Q70" s="223"/>
      <c r="R70" s="223"/>
      <c r="S70" s="223"/>
      <c r="T70" s="223"/>
      <c r="U70" s="223"/>
      <c r="V70" s="223"/>
      <c r="W70" s="223"/>
      <c r="X70" s="223"/>
      <c r="Y70" s="223"/>
      <c r="Z70" s="223"/>
      <c r="AA70" s="223"/>
      <c r="AB70" s="223"/>
      <c r="AC70" s="223"/>
      <c r="AD70" s="223"/>
      <c r="AE70" s="223"/>
      <c r="AF70" s="223"/>
      <c r="AG70" s="223"/>
      <c r="AH70" s="223"/>
      <c r="AI70" s="223"/>
      <c r="AJ70" s="223"/>
      <c r="AK70" s="223"/>
    </row>
    <row r="71" spans="1:37" s="257" customFormat="1" ht="9.75">
      <c r="A71" s="1446" t="s">
        <v>316</v>
      </c>
      <c r="B71" s="1447"/>
      <c r="C71" s="223"/>
      <c r="D71" s="236"/>
      <c r="E71" s="240" t="s">
        <v>69</v>
      </c>
      <c r="F71" s="237">
        <v>8464</v>
      </c>
      <c r="G71" s="237">
        <v>12</v>
      </c>
      <c r="H71" s="237">
        <v>293</v>
      </c>
      <c r="I71" s="237">
        <v>885</v>
      </c>
      <c r="J71" s="237">
        <v>757</v>
      </c>
      <c r="K71" s="237">
        <v>1202</v>
      </c>
      <c r="L71" s="237">
        <v>1318</v>
      </c>
      <c r="M71" s="237">
        <v>832</v>
      </c>
      <c r="N71" s="237">
        <v>1132</v>
      </c>
      <c r="O71" s="237">
        <v>1966</v>
      </c>
      <c r="P71" s="237">
        <v>67</v>
      </c>
      <c r="Q71" s="223"/>
      <c r="R71" s="223"/>
      <c r="S71" s="223"/>
      <c r="T71" s="223"/>
      <c r="U71" s="223"/>
      <c r="V71" s="223"/>
      <c r="W71" s="223"/>
      <c r="X71" s="223"/>
      <c r="Y71" s="223"/>
      <c r="Z71" s="223"/>
      <c r="AA71" s="223"/>
      <c r="AB71" s="223"/>
      <c r="AC71" s="223"/>
      <c r="AD71" s="223"/>
      <c r="AE71" s="223"/>
      <c r="AF71" s="223"/>
      <c r="AG71" s="223"/>
      <c r="AH71" s="223"/>
      <c r="AI71" s="223"/>
      <c r="AJ71" s="223"/>
      <c r="AK71" s="223"/>
    </row>
    <row r="72" spans="1:37" s="257" customFormat="1" ht="9.75">
      <c r="A72" s="223"/>
      <c r="B72" s="223"/>
      <c r="C72" s="223"/>
      <c r="D72" s="236"/>
      <c r="E72" s="240" t="s">
        <v>10</v>
      </c>
      <c r="F72" s="237">
        <v>35041</v>
      </c>
      <c r="G72" s="237">
        <v>119</v>
      </c>
      <c r="H72" s="237">
        <v>3474</v>
      </c>
      <c r="I72" s="237">
        <v>4220</v>
      </c>
      <c r="J72" s="237">
        <v>3176</v>
      </c>
      <c r="K72" s="237">
        <v>4571</v>
      </c>
      <c r="L72" s="237">
        <v>5271</v>
      </c>
      <c r="M72" s="237">
        <v>4606</v>
      </c>
      <c r="N72" s="237">
        <v>5072</v>
      </c>
      <c r="O72" s="237">
        <v>4463</v>
      </c>
      <c r="P72" s="237">
        <v>69</v>
      </c>
      <c r="Q72" s="223"/>
      <c r="R72" s="223"/>
      <c r="S72" s="223"/>
      <c r="T72" s="223"/>
      <c r="U72" s="223"/>
      <c r="V72" s="223"/>
      <c r="W72" s="223"/>
      <c r="X72" s="223"/>
      <c r="Y72" s="223"/>
      <c r="Z72" s="223"/>
      <c r="AA72" s="223"/>
      <c r="AB72" s="223"/>
      <c r="AC72" s="223"/>
      <c r="AD72" s="223"/>
      <c r="AE72" s="223"/>
      <c r="AF72" s="223"/>
      <c r="AG72" s="223"/>
      <c r="AH72" s="223"/>
      <c r="AI72" s="223"/>
      <c r="AJ72" s="223"/>
      <c r="AK72" s="223"/>
    </row>
    <row r="73" spans="1:37" s="257" customFormat="1" ht="9.75">
      <c r="A73" s="223"/>
      <c r="B73" s="223"/>
      <c r="C73" s="223"/>
      <c r="D73" s="236"/>
      <c r="E73" s="240" t="s">
        <v>9</v>
      </c>
      <c r="F73" s="237">
        <v>43505</v>
      </c>
      <c r="G73" s="237">
        <v>131</v>
      </c>
      <c r="H73" s="237">
        <v>3767</v>
      </c>
      <c r="I73" s="237">
        <v>5105</v>
      </c>
      <c r="J73" s="237">
        <v>3933</v>
      </c>
      <c r="K73" s="237">
        <v>5773</v>
      </c>
      <c r="L73" s="237">
        <v>6589</v>
      </c>
      <c r="M73" s="237">
        <v>5438</v>
      </c>
      <c r="N73" s="237">
        <v>6204</v>
      </c>
      <c r="O73" s="237">
        <v>6429</v>
      </c>
      <c r="P73" s="237">
        <v>136</v>
      </c>
      <c r="Q73" s="223"/>
      <c r="R73" s="223"/>
      <c r="S73" s="223"/>
      <c r="T73" s="223"/>
      <c r="U73" s="223"/>
      <c r="V73" s="223"/>
      <c r="W73" s="223"/>
      <c r="X73" s="223"/>
      <c r="Y73" s="223"/>
      <c r="Z73" s="223"/>
      <c r="AA73" s="223"/>
      <c r="AB73" s="223"/>
      <c r="AC73" s="223"/>
      <c r="AD73" s="223"/>
      <c r="AE73" s="223"/>
      <c r="AF73" s="223"/>
      <c r="AG73" s="223"/>
      <c r="AH73" s="223"/>
      <c r="AI73" s="223"/>
      <c r="AJ73" s="223"/>
      <c r="AK73" s="223"/>
    </row>
    <row r="74" spans="1:37" s="257" customFormat="1" ht="6" customHeight="1">
      <c r="A74" s="254" t="s">
        <v>46</v>
      </c>
      <c r="B74" s="223"/>
      <c r="C74" s="240"/>
      <c r="D74" s="240"/>
      <c r="E74" s="240"/>
      <c r="F74" s="240"/>
      <c r="G74" s="240"/>
      <c r="H74" s="240"/>
      <c r="I74" s="240"/>
      <c r="J74" s="240"/>
      <c r="K74" s="240"/>
      <c r="L74" s="240"/>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row>
    <row r="75" spans="1:37" s="257" customFormat="1" ht="12" customHeight="1">
      <c r="A75" s="1316" t="s">
        <v>765</v>
      </c>
      <c r="B75" s="1316"/>
      <c r="C75" s="1316"/>
      <c r="D75" s="1316"/>
      <c r="E75" s="1316"/>
      <c r="F75" s="1316"/>
      <c r="G75" s="1316"/>
      <c r="H75" s="1316"/>
      <c r="I75" s="1316"/>
      <c r="J75" s="1316"/>
      <c r="K75" s="1316"/>
      <c r="L75" s="1316"/>
      <c r="M75" s="1316"/>
      <c r="N75" s="1316"/>
      <c r="O75" s="1316"/>
      <c r="P75" s="1316"/>
      <c r="Q75" s="223"/>
      <c r="R75" s="223"/>
      <c r="S75" s="223"/>
      <c r="T75" s="223"/>
      <c r="U75" s="223"/>
      <c r="V75" s="223"/>
      <c r="W75" s="223"/>
      <c r="X75" s="223"/>
      <c r="Y75" s="223"/>
      <c r="Z75" s="223"/>
      <c r="AA75" s="223"/>
      <c r="AB75" s="223"/>
      <c r="AC75" s="223"/>
      <c r="AD75" s="223"/>
      <c r="AE75" s="223"/>
      <c r="AF75" s="223"/>
      <c r="AG75" s="223"/>
      <c r="AH75" s="223"/>
      <c r="AI75" s="223"/>
      <c r="AJ75" s="223"/>
      <c r="AK75" s="223"/>
    </row>
    <row r="76" spans="1:37" s="257" customFormat="1" ht="12" customHeight="1">
      <c r="A76" s="1316"/>
      <c r="B76" s="1316"/>
      <c r="C76" s="1316"/>
      <c r="D76" s="1316"/>
      <c r="E76" s="1316"/>
      <c r="F76" s="1316"/>
      <c r="G76" s="1316"/>
      <c r="H76" s="1316"/>
      <c r="I76" s="1316"/>
      <c r="J76" s="1316"/>
      <c r="K76" s="1316"/>
      <c r="L76" s="1316"/>
      <c r="M76" s="1316"/>
      <c r="N76" s="1316"/>
      <c r="O76" s="1316"/>
      <c r="P76" s="1316"/>
      <c r="Q76" s="223"/>
      <c r="R76" s="223"/>
      <c r="S76" s="223"/>
      <c r="T76" s="223"/>
      <c r="U76" s="223"/>
      <c r="V76" s="223"/>
      <c r="W76" s="223"/>
      <c r="X76" s="223"/>
      <c r="Y76" s="223"/>
      <c r="Z76" s="223"/>
      <c r="AA76" s="223"/>
      <c r="AB76" s="223"/>
      <c r="AC76" s="223"/>
      <c r="AD76" s="223"/>
      <c r="AE76" s="223"/>
      <c r="AF76" s="223"/>
      <c r="AG76" s="223"/>
      <c r="AH76" s="223"/>
      <c r="AI76" s="223"/>
      <c r="AJ76" s="223"/>
      <c r="AK76" s="223"/>
    </row>
    <row r="77" spans="1:37" s="257" customFormat="1" ht="12" customHeight="1">
      <c r="A77" s="1316"/>
      <c r="B77" s="1316"/>
      <c r="C77" s="1316"/>
      <c r="D77" s="1316"/>
      <c r="E77" s="1316"/>
      <c r="F77" s="1316"/>
      <c r="G77" s="1316"/>
      <c r="H77" s="1316"/>
      <c r="I77" s="1316"/>
      <c r="J77" s="1316"/>
      <c r="K77" s="1316"/>
      <c r="L77" s="1316"/>
      <c r="M77" s="1316"/>
      <c r="N77" s="1316"/>
      <c r="O77" s="1316"/>
      <c r="P77" s="1316"/>
      <c r="Q77" s="223"/>
      <c r="R77" s="223"/>
      <c r="S77" s="223"/>
      <c r="T77" s="223"/>
      <c r="U77" s="223"/>
      <c r="V77" s="223"/>
      <c r="W77" s="223"/>
      <c r="X77" s="223"/>
      <c r="Y77" s="223"/>
      <c r="Z77" s="223"/>
      <c r="AA77" s="223"/>
      <c r="AB77" s="223"/>
      <c r="AC77" s="223"/>
      <c r="AD77" s="223"/>
      <c r="AE77" s="223"/>
      <c r="AF77" s="223"/>
      <c r="AG77" s="223"/>
      <c r="AH77" s="223"/>
      <c r="AI77" s="223"/>
      <c r="AJ77" s="223"/>
      <c r="AK77" s="223"/>
    </row>
    <row r="78" spans="1:37" s="257" customFormat="1" ht="12" customHeight="1">
      <c r="A78" s="1043"/>
      <c r="B78" s="1043"/>
      <c r="C78" s="1043"/>
      <c r="D78" s="1043"/>
      <c r="E78" s="1043"/>
      <c r="F78" s="1043"/>
      <c r="G78" s="1043"/>
      <c r="H78" s="1043"/>
      <c r="I78" s="1043"/>
      <c r="J78" s="1043"/>
      <c r="K78" s="1043"/>
      <c r="L78" s="1043"/>
      <c r="M78" s="1043"/>
      <c r="N78" s="1043"/>
      <c r="O78" s="1043"/>
      <c r="P78" s="1043"/>
      <c r="Q78" s="223"/>
      <c r="R78" s="223"/>
      <c r="S78" s="223"/>
      <c r="T78" s="223"/>
      <c r="U78" s="223"/>
      <c r="V78" s="223"/>
      <c r="W78" s="223"/>
      <c r="X78" s="223"/>
      <c r="Y78" s="223"/>
      <c r="Z78" s="223"/>
      <c r="AA78" s="223"/>
      <c r="AB78" s="223"/>
      <c r="AC78" s="223"/>
      <c r="AD78" s="223"/>
      <c r="AE78" s="223"/>
      <c r="AF78" s="223"/>
      <c r="AG78" s="223"/>
      <c r="AH78" s="223"/>
      <c r="AI78" s="223"/>
      <c r="AJ78" s="223"/>
      <c r="AK78" s="223"/>
    </row>
  </sheetData>
  <sheetProtection/>
  <mergeCells count="36">
    <mergeCell ref="A3:P3"/>
    <mergeCell ref="A4:P4"/>
    <mergeCell ref="A6:B11"/>
    <mergeCell ref="C6:C11"/>
    <mergeCell ref="D6:E11"/>
    <mergeCell ref="F6:F11"/>
    <mergeCell ref="G6:P6"/>
    <mergeCell ref="G7:G11"/>
    <mergeCell ref="H7:H8"/>
    <mergeCell ref="I7:I8"/>
    <mergeCell ref="J7:J8"/>
    <mergeCell ref="K7:K8"/>
    <mergeCell ref="L7:L8"/>
    <mergeCell ref="M7:M8"/>
    <mergeCell ref="N7:N8"/>
    <mergeCell ref="O7:O8"/>
    <mergeCell ref="P7:P11"/>
    <mergeCell ref="H9:O9"/>
    <mergeCell ref="H10:H11"/>
    <mergeCell ref="I10:I11"/>
    <mergeCell ref="J10:J11"/>
    <mergeCell ref="K10:K11"/>
    <mergeCell ref="L10:L11"/>
    <mergeCell ref="M10:M11"/>
    <mergeCell ref="N10:N11"/>
    <mergeCell ref="O10:O11"/>
    <mergeCell ref="A52:B52"/>
    <mergeCell ref="A58:B58"/>
    <mergeCell ref="A71:B71"/>
    <mergeCell ref="A75:P78"/>
    <mergeCell ref="A13:B13"/>
    <mergeCell ref="A22:B22"/>
    <mergeCell ref="A25:B25"/>
    <mergeCell ref="A31:B31"/>
    <mergeCell ref="A34:B34"/>
    <mergeCell ref="A46:B46"/>
  </mergeCells>
  <printOptions/>
  <pageMargins left="0.5118110236220472" right="0.4330708661417323" top="0.5905511811023623" bottom="0.7874015748031497" header="0.3937007874015748" footer="0"/>
  <pageSetup horizontalDpi="600" verticalDpi="600" orientation="portrait" paperSize="9" scale="91" r:id="rId1"/>
  <headerFooter alignWithMargins="0">
    <oddFooter>&amp;C33</oddFooter>
  </headerFooter>
</worksheet>
</file>

<file path=xl/worksheets/sheet32.xml><?xml version="1.0" encoding="utf-8"?>
<worksheet xmlns="http://schemas.openxmlformats.org/spreadsheetml/2006/main" xmlns:r="http://schemas.openxmlformats.org/officeDocument/2006/relationships">
  <dimension ref="A1:AG115"/>
  <sheetViews>
    <sheetView zoomScaleSheetLayoutView="100" zoomScalePageLayoutView="0" workbookViewId="0" topLeftCell="A1">
      <selection activeCell="M41" sqref="M41"/>
    </sheetView>
  </sheetViews>
  <sheetFormatPr defaultColWidth="11.421875" defaultRowHeight="15"/>
  <cols>
    <col min="1" max="1" width="10.8515625" style="72" customWidth="1"/>
    <col min="2" max="2" width="5.57421875" style="72" customWidth="1"/>
    <col min="3" max="3" width="0.85546875" style="72" customWidth="1"/>
    <col min="4" max="4" width="14.421875" style="72" customWidth="1"/>
    <col min="5" max="5" width="0.2890625" style="72" customWidth="1"/>
    <col min="6" max="6" width="0.85546875" style="72" customWidth="1"/>
    <col min="7" max="7" width="6.28125" style="72" customWidth="1"/>
    <col min="8" max="8" width="7.8515625" style="72" customWidth="1"/>
    <col min="9" max="17" width="6.28125" style="72" customWidth="1"/>
    <col min="18" max="18" width="5.00390625" style="72" customWidth="1"/>
    <col min="19" max="40" width="11.421875" style="34" customWidth="1"/>
    <col min="41" max="16384" width="11.421875" style="72" customWidth="1"/>
  </cols>
  <sheetData>
    <row r="1" spans="1:18" ht="12.75">
      <c r="A1" s="342"/>
      <c r="B1" s="34"/>
      <c r="C1" s="34"/>
      <c r="D1" s="34"/>
      <c r="E1" s="34"/>
      <c r="F1" s="34"/>
      <c r="G1" s="34"/>
      <c r="H1" s="34"/>
      <c r="I1" s="34"/>
      <c r="J1" s="49"/>
      <c r="K1" s="34"/>
      <c r="L1" s="34"/>
      <c r="M1" s="34"/>
      <c r="N1" s="34"/>
      <c r="O1" s="34"/>
      <c r="P1" s="34"/>
      <c r="Q1" s="34"/>
      <c r="R1" s="722"/>
    </row>
    <row r="2" spans="1:18" ht="6" customHeight="1">
      <c r="A2" s="34"/>
      <c r="B2" s="34"/>
      <c r="C2" s="34"/>
      <c r="D2" s="34"/>
      <c r="E2" s="34"/>
      <c r="F2" s="34"/>
      <c r="G2" s="34"/>
      <c r="H2" s="34"/>
      <c r="I2" s="34"/>
      <c r="J2" s="34"/>
      <c r="K2" s="34"/>
      <c r="L2" s="34"/>
      <c r="M2" s="34"/>
      <c r="N2" s="34"/>
      <c r="O2" s="34"/>
      <c r="P2" s="34"/>
      <c r="Q2" s="34"/>
      <c r="R2" s="34"/>
    </row>
    <row r="3" spans="1:33" ht="12.75" customHeight="1">
      <c r="A3" s="1260" t="s">
        <v>766</v>
      </c>
      <c r="B3" s="1260"/>
      <c r="C3" s="1260"/>
      <c r="D3" s="1260"/>
      <c r="E3" s="1260"/>
      <c r="F3" s="1260"/>
      <c r="G3" s="1260"/>
      <c r="H3" s="1260"/>
      <c r="I3" s="1260"/>
      <c r="J3" s="1260"/>
      <c r="K3" s="1260"/>
      <c r="L3" s="1260"/>
      <c r="M3" s="1260"/>
      <c r="N3" s="1260"/>
      <c r="O3" s="1260"/>
      <c r="P3" s="1260"/>
      <c r="Q3" s="1260"/>
      <c r="R3" s="1260"/>
      <c r="T3" s="5"/>
      <c r="U3" s="5"/>
      <c r="V3" s="5"/>
      <c r="W3" s="5"/>
      <c r="X3" s="5"/>
      <c r="Y3" s="5"/>
      <c r="Z3" s="5"/>
      <c r="AA3" s="5"/>
      <c r="AB3" s="5"/>
      <c r="AC3" s="5"/>
      <c r="AD3" s="5"/>
      <c r="AE3" s="5"/>
      <c r="AF3" s="5"/>
      <c r="AG3" s="5"/>
    </row>
    <row r="4" spans="1:19" ht="13.5" customHeight="1">
      <c r="A4" s="1458" t="s">
        <v>767</v>
      </c>
      <c r="B4" s="1458"/>
      <c r="C4" s="1458"/>
      <c r="D4" s="1458"/>
      <c r="E4" s="1458"/>
      <c r="F4" s="1458"/>
      <c r="G4" s="1458"/>
      <c r="H4" s="1458"/>
      <c r="I4" s="1458"/>
      <c r="J4" s="1458"/>
      <c r="K4" s="1458"/>
      <c r="L4" s="1458"/>
      <c r="M4" s="1458"/>
      <c r="N4" s="1458"/>
      <c r="O4" s="1458"/>
      <c r="P4" s="1458"/>
      <c r="Q4" s="1458"/>
      <c r="R4" s="1458"/>
      <c r="S4" s="49"/>
    </row>
    <row r="5" spans="1:19" ht="3.75" customHeight="1">
      <c r="A5" s="34"/>
      <c r="B5" s="34"/>
      <c r="C5" s="34"/>
      <c r="D5" s="34"/>
      <c r="E5" s="34"/>
      <c r="F5" s="34"/>
      <c r="G5" s="34"/>
      <c r="H5" s="34"/>
      <c r="I5" s="34"/>
      <c r="J5" s="34"/>
      <c r="K5" s="34"/>
      <c r="L5" s="34"/>
      <c r="M5" s="34"/>
      <c r="N5" s="34"/>
      <c r="O5" s="34"/>
      <c r="P5" s="34"/>
      <c r="Q5" s="34"/>
      <c r="R5" s="34"/>
      <c r="S5" s="49"/>
    </row>
    <row r="6" spans="1:19" ht="12.75" customHeight="1">
      <c r="A6" s="1253" t="s">
        <v>768</v>
      </c>
      <c r="B6" s="1459"/>
      <c r="C6" s="1011" t="s">
        <v>769</v>
      </c>
      <c r="D6" s="1253"/>
      <c r="E6" s="408"/>
      <c r="F6" s="1164" t="s">
        <v>770</v>
      </c>
      <c r="G6" s="1463"/>
      <c r="H6" s="1169" t="s">
        <v>771</v>
      </c>
      <c r="I6" s="1115" t="s">
        <v>760</v>
      </c>
      <c r="J6" s="1165"/>
      <c r="K6" s="1165"/>
      <c r="L6" s="1165"/>
      <c r="M6" s="1165"/>
      <c r="N6" s="1165"/>
      <c r="O6" s="1165"/>
      <c r="P6" s="1165"/>
      <c r="Q6" s="1165"/>
      <c r="R6" s="1165"/>
      <c r="S6" s="49"/>
    </row>
    <row r="7" spans="1:19" ht="11.25">
      <c r="A7" s="1264"/>
      <c r="B7" s="1460"/>
      <c r="C7" s="1263"/>
      <c r="D7" s="1264"/>
      <c r="E7" s="425"/>
      <c r="F7" s="1464"/>
      <c r="G7" s="1465"/>
      <c r="H7" s="1269"/>
      <c r="I7" s="1169" t="s">
        <v>761</v>
      </c>
      <c r="J7" s="1169">
        <v>25</v>
      </c>
      <c r="K7" s="1169">
        <v>30</v>
      </c>
      <c r="L7" s="1169">
        <v>35</v>
      </c>
      <c r="M7" s="1169">
        <v>40</v>
      </c>
      <c r="N7" s="1169">
        <v>45</v>
      </c>
      <c r="O7" s="1169">
        <v>50</v>
      </c>
      <c r="P7" s="1169">
        <v>55</v>
      </c>
      <c r="Q7" s="1169">
        <v>60</v>
      </c>
      <c r="R7" s="1011" t="s">
        <v>762</v>
      </c>
      <c r="S7" s="49"/>
    </row>
    <row r="8" spans="1:19" ht="10.5" customHeight="1">
      <c r="A8" s="1264"/>
      <c r="B8" s="1460"/>
      <c r="C8" s="1263"/>
      <c r="D8" s="1264"/>
      <c r="E8" s="425"/>
      <c r="F8" s="1464"/>
      <c r="G8" s="1465"/>
      <c r="H8" s="1269"/>
      <c r="I8" s="1269"/>
      <c r="J8" s="1266"/>
      <c r="K8" s="1266"/>
      <c r="L8" s="1266"/>
      <c r="M8" s="1266"/>
      <c r="N8" s="1266"/>
      <c r="O8" s="1266"/>
      <c r="P8" s="1266"/>
      <c r="Q8" s="1266"/>
      <c r="R8" s="1263"/>
      <c r="S8" s="49"/>
    </row>
    <row r="9" spans="1:19" ht="12.75" customHeight="1">
      <c r="A9" s="1264"/>
      <c r="B9" s="1460"/>
      <c r="C9" s="1263"/>
      <c r="D9" s="1264"/>
      <c r="E9" s="425"/>
      <c r="F9" s="1464"/>
      <c r="G9" s="1465"/>
      <c r="H9" s="1269"/>
      <c r="I9" s="1269"/>
      <c r="J9" s="1115" t="s">
        <v>763</v>
      </c>
      <c r="K9" s="1165"/>
      <c r="L9" s="1165"/>
      <c r="M9" s="1165"/>
      <c r="N9" s="1165"/>
      <c r="O9" s="1165"/>
      <c r="P9" s="1165"/>
      <c r="Q9" s="1166"/>
      <c r="R9" s="1263"/>
      <c r="S9" s="49"/>
    </row>
    <row r="10" spans="1:19" ht="9.75">
      <c r="A10" s="1264"/>
      <c r="B10" s="1460"/>
      <c r="C10" s="1263"/>
      <c r="D10" s="1264"/>
      <c r="E10" s="425"/>
      <c r="F10" s="1464"/>
      <c r="G10" s="1465"/>
      <c r="H10" s="1269"/>
      <c r="I10" s="1269"/>
      <c r="J10" s="1169">
        <v>30</v>
      </c>
      <c r="K10" s="1169">
        <v>35</v>
      </c>
      <c r="L10" s="1169">
        <v>40</v>
      </c>
      <c r="M10" s="1169">
        <v>45</v>
      </c>
      <c r="N10" s="1169">
        <v>50</v>
      </c>
      <c r="O10" s="1169">
        <v>55</v>
      </c>
      <c r="P10" s="1169">
        <v>60</v>
      </c>
      <c r="Q10" s="1169">
        <v>65</v>
      </c>
      <c r="R10" s="1263"/>
      <c r="S10" s="49"/>
    </row>
    <row r="11" spans="1:19" ht="9.75">
      <c r="A11" s="1461"/>
      <c r="B11" s="1462"/>
      <c r="C11" s="1335"/>
      <c r="D11" s="1461"/>
      <c r="E11" s="724"/>
      <c r="F11" s="1466"/>
      <c r="G11" s="1467"/>
      <c r="H11" s="1266"/>
      <c r="I11" s="1266"/>
      <c r="J11" s="1266"/>
      <c r="K11" s="1266"/>
      <c r="L11" s="1266"/>
      <c r="M11" s="1266"/>
      <c r="N11" s="1266"/>
      <c r="O11" s="1266"/>
      <c r="P11" s="1266"/>
      <c r="Q11" s="1266"/>
      <c r="R11" s="1335"/>
      <c r="S11" s="49"/>
    </row>
    <row r="12" spans="1:19" ht="2.25" customHeight="1">
      <c r="A12" s="725"/>
      <c r="B12" s="725"/>
      <c r="C12" s="726"/>
      <c r="D12" s="725"/>
      <c r="E12" s="725"/>
      <c r="F12" s="726"/>
      <c r="G12" s="725"/>
      <c r="H12" s="726"/>
      <c r="I12" s="726"/>
      <c r="J12" s="726"/>
      <c r="K12" s="726"/>
      <c r="L12" s="726"/>
      <c r="M12" s="726"/>
      <c r="N12" s="726"/>
      <c r="O12" s="726"/>
      <c r="P12" s="726"/>
      <c r="Q12" s="726"/>
      <c r="R12" s="726"/>
      <c r="S12" s="49"/>
    </row>
    <row r="13" spans="1:19" ht="11.25" customHeight="1">
      <c r="A13" s="1451" t="s">
        <v>772</v>
      </c>
      <c r="B13" s="1452"/>
      <c r="C13" s="41"/>
      <c r="D13" s="727" t="s">
        <v>773</v>
      </c>
      <c r="E13" s="727"/>
      <c r="F13" s="41"/>
      <c r="G13" s="457" t="s">
        <v>146</v>
      </c>
      <c r="H13" s="728">
        <f>SUM(I13:R13)</f>
        <v>579</v>
      </c>
      <c r="I13" s="729">
        <v>0</v>
      </c>
      <c r="J13" s="729">
        <v>9</v>
      </c>
      <c r="K13" s="729">
        <v>11</v>
      </c>
      <c r="L13" s="729">
        <v>9</v>
      </c>
      <c r="M13" s="729">
        <v>14</v>
      </c>
      <c r="N13" s="729">
        <v>20</v>
      </c>
      <c r="O13" s="729">
        <v>9</v>
      </c>
      <c r="P13" s="729">
        <v>38</v>
      </c>
      <c r="Q13" s="729">
        <v>444</v>
      </c>
      <c r="R13" s="729">
        <v>25</v>
      </c>
      <c r="S13" s="49"/>
    </row>
    <row r="14" spans="1:19" ht="12.75" customHeight="1">
      <c r="A14" s="1451"/>
      <c r="B14" s="1452"/>
      <c r="C14" s="41"/>
      <c r="D14" s="730" t="s">
        <v>774</v>
      </c>
      <c r="E14" s="730"/>
      <c r="F14" s="41"/>
      <c r="G14" s="457" t="s">
        <v>147</v>
      </c>
      <c r="H14" s="728">
        <f>SUM(I14:R14)</f>
        <v>3800</v>
      </c>
      <c r="I14" s="729">
        <v>15</v>
      </c>
      <c r="J14" s="729">
        <v>116</v>
      </c>
      <c r="K14" s="729">
        <v>101</v>
      </c>
      <c r="L14" s="729">
        <v>45</v>
      </c>
      <c r="M14" s="729">
        <v>72</v>
      </c>
      <c r="N14" s="729">
        <v>80</v>
      </c>
      <c r="O14" s="729">
        <v>64</v>
      </c>
      <c r="P14" s="729">
        <v>725</v>
      </c>
      <c r="Q14" s="729">
        <v>2536</v>
      </c>
      <c r="R14" s="729">
        <v>46</v>
      </c>
      <c r="S14" s="49"/>
    </row>
    <row r="15" spans="1:19" ht="2.25" customHeight="1">
      <c r="A15" s="1451"/>
      <c r="B15" s="1452"/>
      <c r="C15" s="41"/>
      <c r="D15" s="730"/>
      <c r="E15" s="730"/>
      <c r="F15" s="41"/>
      <c r="G15" s="457"/>
      <c r="H15" s="728"/>
      <c r="I15" s="728"/>
      <c r="J15" s="728"/>
      <c r="K15" s="728"/>
      <c r="L15" s="728"/>
      <c r="M15" s="728"/>
      <c r="N15" s="728"/>
      <c r="O15" s="728"/>
      <c r="P15" s="728"/>
      <c r="Q15" s="728"/>
      <c r="R15" s="728"/>
      <c r="S15" s="49"/>
    </row>
    <row r="16" spans="1:19" ht="2.25" customHeight="1">
      <c r="A16" s="1451"/>
      <c r="B16" s="1452"/>
      <c r="C16" s="326"/>
      <c r="D16" s="731"/>
      <c r="E16" s="731"/>
      <c r="F16" s="726"/>
      <c r="G16" s="725"/>
      <c r="H16" s="728"/>
      <c r="I16" s="728"/>
      <c r="J16" s="728"/>
      <c r="K16" s="728"/>
      <c r="L16" s="728"/>
      <c r="M16" s="728"/>
      <c r="N16" s="728"/>
      <c r="O16" s="728"/>
      <c r="P16" s="728"/>
      <c r="Q16" s="728"/>
      <c r="R16" s="728"/>
      <c r="S16" s="49"/>
    </row>
    <row r="17" spans="1:19" ht="9.75">
      <c r="A17" s="1451"/>
      <c r="B17" s="1452"/>
      <c r="C17" s="723"/>
      <c r="D17" s="730" t="s">
        <v>513</v>
      </c>
      <c r="E17" s="730"/>
      <c r="F17" s="41"/>
      <c r="G17" s="457" t="s">
        <v>146</v>
      </c>
      <c r="H17" s="728">
        <f>SUM(I17:R17)</f>
        <v>1262</v>
      </c>
      <c r="I17" s="729">
        <v>1</v>
      </c>
      <c r="J17" s="729">
        <v>75</v>
      </c>
      <c r="K17" s="729">
        <v>175</v>
      </c>
      <c r="L17" s="729">
        <v>131</v>
      </c>
      <c r="M17" s="729">
        <v>188</v>
      </c>
      <c r="N17" s="729">
        <v>282</v>
      </c>
      <c r="O17" s="729">
        <v>203</v>
      </c>
      <c r="P17" s="729">
        <v>176</v>
      </c>
      <c r="Q17" s="729">
        <v>30</v>
      </c>
      <c r="R17" s="729">
        <v>1</v>
      </c>
      <c r="S17" s="49"/>
    </row>
    <row r="18" spans="1:19" ht="9.75">
      <c r="A18" s="1451"/>
      <c r="B18" s="1452"/>
      <c r="C18" s="723"/>
      <c r="D18" s="730" t="s">
        <v>775</v>
      </c>
      <c r="E18" s="730"/>
      <c r="F18" s="41"/>
      <c r="G18" s="457" t="s">
        <v>147</v>
      </c>
      <c r="H18" s="728">
        <f>SUM(I18:R18)</f>
        <v>17940</v>
      </c>
      <c r="I18" s="729">
        <v>25</v>
      </c>
      <c r="J18" s="729">
        <v>2320</v>
      </c>
      <c r="K18" s="729">
        <v>2546</v>
      </c>
      <c r="L18" s="729">
        <v>2007</v>
      </c>
      <c r="M18" s="729">
        <v>2770</v>
      </c>
      <c r="N18" s="729">
        <v>3839</v>
      </c>
      <c r="O18" s="729">
        <v>2309</v>
      </c>
      <c r="P18" s="729">
        <v>1995</v>
      </c>
      <c r="Q18" s="729">
        <v>127</v>
      </c>
      <c r="R18" s="729">
        <v>2</v>
      </c>
      <c r="S18" s="49"/>
    </row>
    <row r="19" spans="1:19" ht="2.25" customHeight="1">
      <c r="A19" s="1451"/>
      <c r="B19" s="1452"/>
      <c r="C19" s="723"/>
      <c r="D19" s="349"/>
      <c r="E19" s="349"/>
      <c r="F19" s="41"/>
      <c r="G19" s="49"/>
      <c r="H19" s="728"/>
      <c r="I19" s="728"/>
      <c r="J19" s="728"/>
      <c r="K19" s="728"/>
      <c r="L19" s="728"/>
      <c r="M19" s="728"/>
      <c r="N19" s="728"/>
      <c r="O19" s="728"/>
      <c r="P19" s="728"/>
      <c r="Q19" s="728"/>
      <c r="R19" s="728"/>
      <c r="S19" s="49"/>
    </row>
    <row r="20" spans="1:19" ht="2.25" customHeight="1">
      <c r="A20" s="1451"/>
      <c r="B20" s="1452"/>
      <c r="C20" s="326"/>
      <c r="D20" s="731"/>
      <c r="E20" s="731"/>
      <c r="F20" s="726"/>
      <c r="G20" s="725"/>
      <c r="H20" s="728"/>
      <c r="I20" s="728"/>
      <c r="J20" s="728"/>
      <c r="K20" s="728"/>
      <c r="L20" s="728"/>
      <c r="M20" s="728"/>
      <c r="N20" s="728"/>
      <c r="O20" s="728"/>
      <c r="P20" s="728"/>
      <c r="Q20" s="728"/>
      <c r="R20" s="728"/>
      <c r="S20" s="49"/>
    </row>
    <row r="21" spans="1:19" ht="9.75">
      <c r="A21" s="1451"/>
      <c r="B21" s="1452"/>
      <c r="C21" s="723"/>
      <c r="D21" s="730" t="s">
        <v>776</v>
      </c>
      <c r="E21" s="730"/>
      <c r="F21" s="41"/>
      <c r="G21" s="457" t="s">
        <v>146</v>
      </c>
      <c r="H21" s="728">
        <f>SUM(I21:R21)</f>
        <v>28</v>
      </c>
      <c r="I21" s="729">
        <v>0</v>
      </c>
      <c r="J21" s="729">
        <v>1</v>
      </c>
      <c r="K21" s="729">
        <v>4</v>
      </c>
      <c r="L21" s="729">
        <v>2</v>
      </c>
      <c r="M21" s="729">
        <v>4</v>
      </c>
      <c r="N21" s="729">
        <v>4</v>
      </c>
      <c r="O21" s="729">
        <v>3</v>
      </c>
      <c r="P21" s="729">
        <v>5</v>
      </c>
      <c r="Q21" s="729">
        <v>5</v>
      </c>
      <c r="R21" s="729">
        <v>0</v>
      </c>
      <c r="S21" s="49"/>
    </row>
    <row r="22" spans="1:19" ht="9.75">
      <c r="A22" s="1451"/>
      <c r="B22" s="1452"/>
      <c r="C22" s="723"/>
      <c r="D22" s="730" t="s">
        <v>775</v>
      </c>
      <c r="E22" s="730"/>
      <c r="F22" s="41"/>
      <c r="G22" s="457" t="s">
        <v>147</v>
      </c>
      <c r="H22" s="728">
        <f>SUM(I22:R22)</f>
        <v>65</v>
      </c>
      <c r="I22" s="729">
        <v>1</v>
      </c>
      <c r="J22" s="729">
        <v>5</v>
      </c>
      <c r="K22" s="729">
        <v>5</v>
      </c>
      <c r="L22" s="729">
        <v>5</v>
      </c>
      <c r="M22" s="729">
        <v>5</v>
      </c>
      <c r="N22" s="729">
        <v>16</v>
      </c>
      <c r="O22" s="729">
        <v>13</v>
      </c>
      <c r="P22" s="729">
        <v>11</v>
      </c>
      <c r="Q22" s="729">
        <v>4</v>
      </c>
      <c r="R22" s="729">
        <v>0</v>
      </c>
      <c r="S22" s="49"/>
    </row>
    <row r="23" spans="1:19" ht="2.25" customHeight="1">
      <c r="A23" s="1451"/>
      <c r="B23" s="1452"/>
      <c r="C23" s="723"/>
      <c r="D23" s="349"/>
      <c r="E23" s="349"/>
      <c r="F23" s="41"/>
      <c r="G23" s="49"/>
      <c r="H23" s="728"/>
      <c r="I23" s="728"/>
      <c r="J23" s="728"/>
      <c r="K23" s="728"/>
      <c r="L23" s="728"/>
      <c r="M23" s="728"/>
      <c r="N23" s="728"/>
      <c r="O23" s="728"/>
      <c r="P23" s="728"/>
      <c r="Q23" s="728"/>
      <c r="R23" s="728"/>
      <c r="S23" s="49"/>
    </row>
    <row r="24" spans="1:19" ht="2.25" customHeight="1">
      <c r="A24" s="1451"/>
      <c r="B24" s="1452"/>
      <c r="C24" s="726"/>
      <c r="D24" s="731"/>
      <c r="E24" s="731"/>
      <c r="F24" s="726"/>
      <c r="G24" s="725"/>
      <c r="H24" s="728"/>
      <c r="I24" s="728"/>
      <c r="J24" s="728"/>
      <c r="K24" s="728"/>
      <c r="L24" s="728"/>
      <c r="M24" s="728"/>
      <c r="N24" s="728"/>
      <c r="O24" s="728"/>
      <c r="P24" s="728"/>
      <c r="Q24" s="728"/>
      <c r="R24" s="728"/>
      <c r="S24" s="49"/>
    </row>
    <row r="25" spans="1:19" ht="9.75">
      <c r="A25" s="1451"/>
      <c r="B25" s="1452"/>
      <c r="C25" s="41"/>
      <c r="D25" s="1455" t="s">
        <v>744</v>
      </c>
      <c r="E25" s="730"/>
      <c r="F25" s="41"/>
      <c r="G25" s="457" t="s">
        <v>146</v>
      </c>
      <c r="H25" s="728">
        <f>SUM(I25:R25)</f>
        <v>18</v>
      </c>
      <c r="I25" s="729">
        <v>0</v>
      </c>
      <c r="J25" s="729">
        <v>1</v>
      </c>
      <c r="K25" s="729">
        <v>4</v>
      </c>
      <c r="L25" s="729">
        <v>2</v>
      </c>
      <c r="M25" s="729">
        <v>1</v>
      </c>
      <c r="N25" s="729">
        <v>4</v>
      </c>
      <c r="O25" s="729">
        <v>3</v>
      </c>
      <c r="P25" s="729">
        <v>1</v>
      </c>
      <c r="Q25" s="729">
        <v>2</v>
      </c>
      <c r="R25" s="729">
        <v>0</v>
      </c>
      <c r="S25" s="49"/>
    </row>
    <row r="26" spans="1:19" ht="9.75">
      <c r="A26" s="1451"/>
      <c r="B26" s="1452"/>
      <c r="C26" s="41"/>
      <c r="D26" s="1455"/>
      <c r="E26" s="730"/>
      <c r="F26" s="41"/>
      <c r="G26" s="457" t="s">
        <v>147</v>
      </c>
      <c r="H26" s="728">
        <f>SUM(I26:R26)</f>
        <v>2035</v>
      </c>
      <c r="I26" s="729">
        <v>23</v>
      </c>
      <c r="J26" s="729">
        <v>73</v>
      </c>
      <c r="K26" s="729">
        <v>94</v>
      </c>
      <c r="L26" s="729">
        <v>129</v>
      </c>
      <c r="M26" s="729">
        <v>100</v>
      </c>
      <c r="N26" s="729">
        <v>216</v>
      </c>
      <c r="O26" s="729">
        <v>492</v>
      </c>
      <c r="P26" s="729">
        <v>596</v>
      </c>
      <c r="Q26" s="729">
        <v>301</v>
      </c>
      <c r="R26" s="729">
        <v>11</v>
      </c>
      <c r="S26" s="49"/>
    </row>
    <row r="27" spans="1:19" ht="2.25" customHeight="1">
      <c r="A27" s="1451"/>
      <c r="B27" s="1452"/>
      <c r="C27" s="41"/>
      <c r="D27" s="730"/>
      <c r="E27" s="730"/>
      <c r="F27" s="41"/>
      <c r="G27" s="457"/>
      <c r="H27" s="728"/>
      <c r="I27" s="728"/>
      <c r="J27" s="728"/>
      <c r="K27" s="728"/>
      <c r="L27" s="728"/>
      <c r="M27" s="728"/>
      <c r="N27" s="728"/>
      <c r="O27" s="728"/>
      <c r="P27" s="728"/>
      <c r="Q27" s="728"/>
      <c r="R27" s="728"/>
      <c r="S27" s="49"/>
    </row>
    <row r="28" spans="1:19" ht="2.25" customHeight="1">
      <c r="A28" s="1451"/>
      <c r="B28" s="1452"/>
      <c r="C28" s="726"/>
      <c r="D28" s="731"/>
      <c r="E28" s="731"/>
      <c r="F28" s="726"/>
      <c r="G28" s="725"/>
      <c r="H28" s="728"/>
      <c r="I28" s="728"/>
      <c r="J28" s="728"/>
      <c r="K28" s="728"/>
      <c r="L28" s="728"/>
      <c r="M28" s="728"/>
      <c r="N28" s="728"/>
      <c r="O28" s="728"/>
      <c r="P28" s="728"/>
      <c r="Q28" s="728"/>
      <c r="R28" s="728"/>
      <c r="S28" s="49"/>
    </row>
    <row r="29" spans="1:19" ht="9.75">
      <c r="A29" s="1451"/>
      <c r="B29" s="1452"/>
      <c r="C29" s="41"/>
      <c r="D29" s="1456" t="s">
        <v>777</v>
      </c>
      <c r="E29" s="727"/>
      <c r="F29" s="41"/>
      <c r="G29" s="457" t="s">
        <v>146</v>
      </c>
      <c r="H29" s="728">
        <f>SUM(I29:R29)</f>
        <v>151</v>
      </c>
      <c r="I29" s="729">
        <v>0</v>
      </c>
      <c r="J29" s="729">
        <v>6</v>
      </c>
      <c r="K29" s="729">
        <v>11</v>
      </c>
      <c r="L29" s="729">
        <v>7</v>
      </c>
      <c r="M29" s="729">
        <v>16</v>
      </c>
      <c r="N29" s="729">
        <v>25</v>
      </c>
      <c r="O29" s="729">
        <v>33</v>
      </c>
      <c r="P29" s="729">
        <v>33</v>
      </c>
      <c r="Q29" s="729">
        <v>19</v>
      </c>
      <c r="R29" s="729">
        <v>1</v>
      </c>
      <c r="S29" s="49"/>
    </row>
    <row r="30" spans="1:19" ht="9.75">
      <c r="A30" s="1451"/>
      <c r="B30" s="1452"/>
      <c r="C30" s="41"/>
      <c r="D30" s="1455"/>
      <c r="E30" s="730"/>
      <c r="F30" s="41"/>
      <c r="G30" s="457" t="s">
        <v>147</v>
      </c>
      <c r="H30" s="728">
        <f>SUM(I30:R30)</f>
        <v>594</v>
      </c>
      <c r="I30" s="729">
        <v>1</v>
      </c>
      <c r="J30" s="729">
        <v>21</v>
      </c>
      <c r="K30" s="729">
        <v>30</v>
      </c>
      <c r="L30" s="729">
        <v>33</v>
      </c>
      <c r="M30" s="729">
        <v>36</v>
      </c>
      <c r="N30" s="729">
        <v>80</v>
      </c>
      <c r="O30" s="729">
        <v>147</v>
      </c>
      <c r="P30" s="729">
        <v>162</v>
      </c>
      <c r="Q30" s="729">
        <v>83</v>
      </c>
      <c r="R30" s="729">
        <v>1</v>
      </c>
      <c r="S30" s="49"/>
    </row>
    <row r="31" spans="1:19" ht="2.25" customHeight="1">
      <c r="A31" s="34"/>
      <c r="B31" s="34"/>
      <c r="C31" s="41"/>
      <c r="D31" s="730"/>
      <c r="E31" s="730"/>
      <c r="F31" s="41"/>
      <c r="G31" s="49"/>
      <c r="H31" s="728"/>
      <c r="I31" s="728"/>
      <c r="J31" s="728"/>
      <c r="K31" s="728"/>
      <c r="L31" s="728"/>
      <c r="M31" s="728"/>
      <c r="N31" s="728"/>
      <c r="O31" s="728"/>
      <c r="P31" s="728"/>
      <c r="Q31" s="728"/>
      <c r="R31" s="728"/>
      <c r="S31" s="49"/>
    </row>
    <row r="32" spans="1:19" ht="2.25" customHeight="1">
      <c r="A32" s="725"/>
      <c r="B32" s="725"/>
      <c r="C32" s="726"/>
      <c r="D32" s="731"/>
      <c r="E32" s="731"/>
      <c r="F32" s="726"/>
      <c r="G32" s="725"/>
      <c r="H32" s="728"/>
      <c r="I32" s="728"/>
      <c r="J32" s="728"/>
      <c r="K32" s="728"/>
      <c r="L32" s="728"/>
      <c r="M32" s="728"/>
      <c r="N32" s="728"/>
      <c r="O32" s="728"/>
      <c r="P32" s="728"/>
      <c r="Q32" s="728"/>
      <c r="R32" s="728"/>
      <c r="S32" s="49"/>
    </row>
    <row r="33" spans="1:19" ht="11.25">
      <c r="A33" s="1457" t="s">
        <v>778</v>
      </c>
      <c r="B33" s="1452"/>
      <c r="C33" s="41"/>
      <c r="D33" s="727" t="s">
        <v>773</v>
      </c>
      <c r="E33" s="727"/>
      <c r="F33" s="41"/>
      <c r="G33" s="457" t="s">
        <v>146</v>
      </c>
      <c r="H33" s="728">
        <f>SUM(I33:R33)</f>
        <v>1416</v>
      </c>
      <c r="I33" s="729">
        <v>1</v>
      </c>
      <c r="J33" s="729">
        <v>84</v>
      </c>
      <c r="K33" s="729">
        <v>228</v>
      </c>
      <c r="L33" s="729">
        <v>68</v>
      </c>
      <c r="M33" s="729">
        <v>29</v>
      </c>
      <c r="N33" s="729">
        <v>30</v>
      </c>
      <c r="O33" s="729">
        <v>30</v>
      </c>
      <c r="P33" s="729">
        <v>83</v>
      </c>
      <c r="Q33" s="729">
        <v>821</v>
      </c>
      <c r="R33" s="729">
        <v>42</v>
      </c>
      <c r="S33" s="49"/>
    </row>
    <row r="34" spans="1:19" ht="12.75" customHeight="1">
      <c r="A34" s="1451"/>
      <c r="B34" s="1452"/>
      <c r="C34" s="41"/>
      <c r="D34" s="730" t="s">
        <v>774</v>
      </c>
      <c r="E34" s="730"/>
      <c r="F34" s="41"/>
      <c r="G34" s="457" t="s">
        <v>147</v>
      </c>
      <c r="H34" s="728">
        <f>SUM(I34:R34)</f>
        <v>2286</v>
      </c>
      <c r="I34" s="729">
        <v>9</v>
      </c>
      <c r="J34" s="729">
        <v>321</v>
      </c>
      <c r="K34" s="729">
        <v>358</v>
      </c>
      <c r="L34" s="729">
        <v>90</v>
      </c>
      <c r="M34" s="729">
        <v>77</v>
      </c>
      <c r="N34" s="729">
        <v>82</v>
      </c>
      <c r="O34" s="729">
        <v>66</v>
      </c>
      <c r="P34" s="729">
        <v>291</v>
      </c>
      <c r="Q34" s="729">
        <v>945</v>
      </c>
      <c r="R34" s="729">
        <v>47</v>
      </c>
      <c r="S34" s="49"/>
    </row>
    <row r="35" spans="1:19" ht="2.25" customHeight="1">
      <c r="A35" s="1451"/>
      <c r="B35" s="1452"/>
      <c r="C35" s="41"/>
      <c r="D35" s="730"/>
      <c r="E35" s="730"/>
      <c r="F35" s="41"/>
      <c r="G35" s="457"/>
      <c r="H35" s="728"/>
      <c r="I35" s="728"/>
      <c r="J35" s="728"/>
      <c r="K35" s="728"/>
      <c r="L35" s="728"/>
      <c r="M35" s="728"/>
      <c r="N35" s="728"/>
      <c r="O35" s="728"/>
      <c r="P35" s="728"/>
      <c r="Q35" s="728"/>
      <c r="R35" s="728"/>
      <c r="S35" s="49"/>
    </row>
    <row r="36" spans="1:19" ht="2.25" customHeight="1">
      <c r="A36" s="1451"/>
      <c r="B36" s="1452"/>
      <c r="C36" s="326"/>
      <c r="D36" s="731"/>
      <c r="E36" s="731"/>
      <c r="F36" s="726"/>
      <c r="G36" s="725"/>
      <c r="H36" s="728"/>
      <c r="I36" s="728"/>
      <c r="J36" s="728"/>
      <c r="K36" s="728"/>
      <c r="L36" s="728"/>
      <c r="M36" s="728"/>
      <c r="N36" s="728"/>
      <c r="O36" s="728"/>
      <c r="P36" s="728"/>
      <c r="Q36" s="728"/>
      <c r="R36" s="728"/>
      <c r="S36" s="49"/>
    </row>
    <row r="37" spans="1:19" ht="9.75">
      <c r="A37" s="1451"/>
      <c r="B37" s="1452"/>
      <c r="C37" s="723"/>
      <c r="D37" s="730" t="s">
        <v>513</v>
      </c>
      <c r="E37" s="730"/>
      <c r="F37" s="41"/>
      <c r="G37" s="457" t="s">
        <v>146</v>
      </c>
      <c r="H37" s="728">
        <f>SUM(I37:R37)</f>
        <v>93</v>
      </c>
      <c r="I37" s="729">
        <v>0</v>
      </c>
      <c r="J37" s="729">
        <v>1</v>
      </c>
      <c r="K37" s="729">
        <v>8</v>
      </c>
      <c r="L37" s="729">
        <v>19</v>
      </c>
      <c r="M37" s="729">
        <v>17</v>
      </c>
      <c r="N37" s="729">
        <v>21</v>
      </c>
      <c r="O37" s="729">
        <v>17</v>
      </c>
      <c r="P37" s="729">
        <v>7</v>
      </c>
      <c r="Q37" s="729">
        <v>3</v>
      </c>
      <c r="R37" s="729">
        <v>0</v>
      </c>
      <c r="S37" s="49"/>
    </row>
    <row r="38" spans="1:19" ht="9.75">
      <c r="A38" s="1451"/>
      <c r="B38" s="1452"/>
      <c r="C38" s="723"/>
      <c r="D38" s="730" t="s">
        <v>775</v>
      </c>
      <c r="E38" s="730"/>
      <c r="F38" s="41"/>
      <c r="G38" s="457" t="s">
        <v>147</v>
      </c>
      <c r="H38" s="728">
        <f>SUM(I38:R38)</f>
        <v>369</v>
      </c>
      <c r="I38" s="729">
        <v>0</v>
      </c>
      <c r="J38" s="729">
        <v>24</v>
      </c>
      <c r="K38" s="729">
        <v>41</v>
      </c>
      <c r="L38" s="729">
        <v>56</v>
      </c>
      <c r="M38" s="729">
        <v>57</v>
      </c>
      <c r="N38" s="729">
        <v>98</v>
      </c>
      <c r="O38" s="729">
        <v>54</v>
      </c>
      <c r="P38" s="729">
        <v>35</v>
      </c>
      <c r="Q38" s="729">
        <v>4</v>
      </c>
      <c r="R38" s="729">
        <v>0</v>
      </c>
      <c r="S38" s="49"/>
    </row>
    <row r="39" spans="1:19" ht="2.25" customHeight="1">
      <c r="A39" s="1451"/>
      <c r="B39" s="1452"/>
      <c r="C39" s="723"/>
      <c r="D39" s="730"/>
      <c r="E39" s="730"/>
      <c r="F39" s="41"/>
      <c r="G39" s="49"/>
      <c r="H39" s="728"/>
      <c r="I39" s="728"/>
      <c r="J39" s="728"/>
      <c r="K39" s="728"/>
      <c r="L39" s="728"/>
      <c r="M39" s="728"/>
      <c r="N39" s="728"/>
      <c r="O39" s="728"/>
      <c r="P39" s="728"/>
      <c r="Q39" s="728"/>
      <c r="R39" s="728"/>
      <c r="S39" s="49"/>
    </row>
    <row r="40" spans="1:19" ht="2.25" customHeight="1">
      <c r="A40" s="1451"/>
      <c r="B40" s="1452"/>
      <c r="C40" s="326"/>
      <c r="D40" s="731"/>
      <c r="E40" s="731"/>
      <c r="F40" s="726"/>
      <c r="G40" s="725"/>
      <c r="H40" s="728"/>
      <c r="I40" s="728"/>
      <c r="J40" s="728"/>
      <c r="K40" s="728"/>
      <c r="L40" s="728"/>
      <c r="M40" s="728"/>
      <c r="N40" s="728"/>
      <c r="O40" s="728"/>
      <c r="P40" s="728"/>
      <c r="Q40" s="728"/>
      <c r="R40" s="728"/>
      <c r="S40" s="49"/>
    </row>
    <row r="41" spans="1:19" ht="9.75">
      <c r="A41" s="1451"/>
      <c r="B41" s="1452"/>
      <c r="C41" s="723"/>
      <c r="D41" s="730" t="s">
        <v>776</v>
      </c>
      <c r="E41" s="730"/>
      <c r="F41" s="41"/>
      <c r="G41" s="457" t="s">
        <v>146</v>
      </c>
      <c r="H41" s="728">
        <f>SUM(I41:R41)</f>
        <v>3970</v>
      </c>
      <c r="I41" s="729">
        <v>2</v>
      </c>
      <c r="J41" s="729">
        <v>113</v>
      </c>
      <c r="K41" s="729">
        <v>510</v>
      </c>
      <c r="L41" s="729">
        <v>468</v>
      </c>
      <c r="M41" s="729">
        <v>782</v>
      </c>
      <c r="N41" s="729">
        <v>859</v>
      </c>
      <c r="O41" s="729">
        <v>497</v>
      </c>
      <c r="P41" s="729">
        <v>627</v>
      </c>
      <c r="Q41" s="729">
        <v>112</v>
      </c>
      <c r="R41" s="729">
        <v>0</v>
      </c>
      <c r="S41" s="49"/>
    </row>
    <row r="42" spans="1:19" ht="9.75">
      <c r="A42" s="1451"/>
      <c r="B42" s="1452"/>
      <c r="C42" s="723"/>
      <c r="D42" s="730" t="s">
        <v>775</v>
      </c>
      <c r="E42" s="730"/>
      <c r="F42" s="41"/>
      <c r="G42" s="457" t="s">
        <v>147</v>
      </c>
      <c r="H42" s="728">
        <f>SUM(I42:R42)</f>
        <v>5919</v>
      </c>
      <c r="I42" s="729">
        <v>4</v>
      </c>
      <c r="J42" s="729">
        <v>590</v>
      </c>
      <c r="K42" s="729">
        <v>1092</v>
      </c>
      <c r="L42" s="729">
        <v>659</v>
      </c>
      <c r="M42" s="729">
        <v>1061</v>
      </c>
      <c r="N42" s="729">
        <v>939</v>
      </c>
      <c r="O42" s="729">
        <v>741</v>
      </c>
      <c r="P42" s="729">
        <v>712</v>
      </c>
      <c r="Q42" s="729">
        <v>115</v>
      </c>
      <c r="R42" s="729">
        <v>6</v>
      </c>
      <c r="S42" s="49"/>
    </row>
    <row r="43" spans="1:19" ht="2.25" customHeight="1">
      <c r="A43" s="1451"/>
      <c r="B43" s="1452"/>
      <c r="C43" s="723"/>
      <c r="D43" s="730"/>
      <c r="E43" s="730"/>
      <c r="F43" s="41"/>
      <c r="G43" s="49"/>
      <c r="H43" s="728"/>
      <c r="I43" s="728"/>
      <c r="J43" s="728"/>
      <c r="K43" s="728"/>
      <c r="L43" s="728"/>
      <c r="M43" s="728"/>
      <c r="N43" s="728"/>
      <c r="O43" s="728"/>
      <c r="P43" s="728"/>
      <c r="Q43" s="728"/>
      <c r="R43" s="728"/>
      <c r="S43" s="49"/>
    </row>
    <row r="44" spans="1:19" ht="2.25" customHeight="1">
      <c r="A44" s="1451"/>
      <c r="B44" s="1452"/>
      <c r="C44" s="726"/>
      <c r="D44" s="731"/>
      <c r="E44" s="731"/>
      <c r="F44" s="726"/>
      <c r="G44" s="725"/>
      <c r="H44" s="728"/>
      <c r="I44" s="728"/>
      <c r="J44" s="728"/>
      <c r="K44" s="728"/>
      <c r="L44" s="728"/>
      <c r="M44" s="728"/>
      <c r="N44" s="728"/>
      <c r="O44" s="728"/>
      <c r="P44" s="728"/>
      <c r="Q44" s="728"/>
      <c r="R44" s="728"/>
      <c r="S44" s="49"/>
    </row>
    <row r="45" spans="1:19" ht="9.75">
      <c r="A45" s="1451"/>
      <c r="B45" s="1452"/>
      <c r="C45" s="41"/>
      <c r="D45" s="1455" t="s">
        <v>744</v>
      </c>
      <c r="E45" s="730"/>
      <c r="F45" s="41"/>
      <c r="G45" s="457" t="s">
        <v>146</v>
      </c>
      <c r="H45" s="728">
        <f>SUM(I45:R45)</f>
        <v>654</v>
      </c>
      <c r="I45" s="729">
        <v>6</v>
      </c>
      <c r="J45" s="729">
        <v>61</v>
      </c>
      <c r="K45" s="729">
        <v>93</v>
      </c>
      <c r="L45" s="729">
        <v>81</v>
      </c>
      <c r="M45" s="729">
        <v>59</v>
      </c>
      <c r="N45" s="729">
        <v>87</v>
      </c>
      <c r="O45" s="729">
        <v>74</v>
      </c>
      <c r="P45" s="729">
        <v>49</v>
      </c>
      <c r="Q45" s="729">
        <v>134</v>
      </c>
      <c r="R45" s="729">
        <v>10</v>
      </c>
      <c r="S45" s="49"/>
    </row>
    <row r="46" spans="1:19" ht="9.75">
      <c r="A46" s="1451"/>
      <c r="B46" s="1452"/>
      <c r="C46" s="41"/>
      <c r="D46" s="1455"/>
      <c r="E46" s="730"/>
      <c r="F46" s="41"/>
      <c r="G46" s="457" t="s">
        <v>147</v>
      </c>
      <c r="H46" s="728">
        <f>SUM(I46:R46)</f>
        <v>2437</v>
      </c>
      <c r="I46" s="729">
        <v>57</v>
      </c>
      <c r="J46" s="729">
        <v>275</v>
      </c>
      <c r="K46" s="729">
        <v>279</v>
      </c>
      <c r="L46" s="729">
        <v>216</v>
      </c>
      <c r="M46" s="729">
        <v>166</v>
      </c>
      <c r="N46" s="729">
        <v>252</v>
      </c>
      <c r="O46" s="729">
        <v>500</v>
      </c>
      <c r="P46" s="729">
        <v>434</v>
      </c>
      <c r="Q46" s="729">
        <v>252</v>
      </c>
      <c r="R46" s="729">
        <v>6</v>
      </c>
      <c r="S46" s="49"/>
    </row>
    <row r="47" spans="1:19" ht="2.25" customHeight="1">
      <c r="A47" s="1451"/>
      <c r="B47" s="1452"/>
      <c r="C47" s="41"/>
      <c r="D47" s="730"/>
      <c r="E47" s="730"/>
      <c r="F47" s="41"/>
      <c r="G47" s="457"/>
      <c r="H47" s="728"/>
      <c r="I47" s="728"/>
      <c r="J47" s="728"/>
      <c r="K47" s="728"/>
      <c r="L47" s="728"/>
      <c r="M47" s="728"/>
      <c r="N47" s="728"/>
      <c r="O47" s="728"/>
      <c r="P47" s="728"/>
      <c r="Q47" s="728"/>
      <c r="R47" s="728"/>
      <c r="S47" s="49"/>
    </row>
    <row r="48" spans="1:19" ht="2.25" customHeight="1">
      <c r="A48" s="1451"/>
      <c r="B48" s="1452"/>
      <c r="C48" s="726"/>
      <c r="D48" s="731"/>
      <c r="E48" s="731"/>
      <c r="F48" s="726"/>
      <c r="G48" s="725"/>
      <c r="H48" s="728"/>
      <c r="I48" s="728"/>
      <c r="J48" s="728"/>
      <c r="K48" s="728"/>
      <c r="L48" s="728"/>
      <c r="M48" s="728"/>
      <c r="N48" s="728"/>
      <c r="O48" s="728"/>
      <c r="P48" s="728"/>
      <c r="Q48" s="728"/>
      <c r="R48" s="728"/>
      <c r="S48" s="49"/>
    </row>
    <row r="49" spans="1:19" ht="9.75">
      <c r="A49" s="1451"/>
      <c r="B49" s="1452"/>
      <c r="C49" s="41"/>
      <c r="D49" s="1456" t="s">
        <v>777</v>
      </c>
      <c r="E49" s="727"/>
      <c r="F49" s="41"/>
      <c r="G49" s="457" t="s">
        <v>146</v>
      </c>
      <c r="H49" s="728">
        <f>SUM(I49:R49)</f>
        <v>103</v>
      </c>
      <c r="I49" s="729">
        <v>0</v>
      </c>
      <c r="J49" s="729">
        <v>3</v>
      </c>
      <c r="K49" s="729">
        <v>9</v>
      </c>
      <c r="L49" s="729">
        <v>7</v>
      </c>
      <c r="M49" s="729">
        <v>15</v>
      </c>
      <c r="N49" s="729">
        <v>12</v>
      </c>
      <c r="O49" s="729">
        <v>22</v>
      </c>
      <c r="P49" s="729">
        <v>21</v>
      </c>
      <c r="Q49" s="729">
        <v>14</v>
      </c>
      <c r="R49" s="729">
        <v>0</v>
      </c>
      <c r="S49" s="49"/>
    </row>
    <row r="50" spans="1:19" ht="9.75">
      <c r="A50" s="1451"/>
      <c r="B50" s="1452"/>
      <c r="C50" s="41"/>
      <c r="D50" s="1455"/>
      <c r="E50" s="730"/>
      <c r="F50" s="41"/>
      <c r="G50" s="457" t="s">
        <v>147</v>
      </c>
      <c r="H50" s="728">
        <f>SUM(I50:R50)</f>
        <v>202</v>
      </c>
      <c r="I50" s="729">
        <v>0</v>
      </c>
      <c r="J50" s="729">
        <v>20</v>
      </c>
      <c r="K50" s="729">
        <v>19</v>
      </c>
      <c r="L50" s="729">
        <v>17</v>
      </c>
      <c r="M50" s="729">
        <v>20</v>
      </c>
      <c r="N50" s="729">
        <v>18</v>
      </c>
      <c r="O50" s="729">
        <v>49</v>
      </c>
      <c r="P50" s="729">
        <v>44</v>
      </c>
      <c r="Q50" s="729">
        <v>15</v>
      </c>
      <c r="R50" s="729">
        <v>0</v>
      </c>
      <c r="S50" s="49"/>
    </row>
    <row r="51" spans="1:19" ht="2.25" customHeight="1">
      <c r="A51" s="34"/>
      <c r="B51" s="34"/>
      <c r="C51" s="41"/>
      <c r="D51" s="49"/>
      <c r="E51" s="49"/>
      <c r="F51" s="41"/>
      <c r="G51" s="49"/>
      <c r="H51" s="728"/>
      <c r="I51" s="728"/>
      <c r="J51" s="728"/>
      <c r="K51" s="728"/>
      <c r="L51" s="728"/>
      <c r="M51" s="728"/>
      <c r="N51" s="728"/>
      <c r="O51" s="728"/>
      <c r="P51" s="728"/>
      <c r="Q51" s="728"/>
      <c r="R51" s="728"/>
      <c r="S51" s="49"/>
    </row>
    <row r="52" spans="1:19" ht="2.25" customHeight="1">
      <c r="A52" s="725"/>
      <c r="B52" s="725"/>
      <c r="C52" s="725"/>
      <c r="D52" s="725"/>
      <c r="E52" s="725"/>
      <c r="F52" s="726"/>
      <c r="G52" s="725"/>
      <c r="H52" s="728"/>
      <c r="I52" s="728"/>
      <c r="J52" s="728"/>
      <c r="K52" s="728"/>
      <c r="L52" s="728"/>
      <c r="M52" s="728"/>
      <c r="N52" s="728"/>
      <c r="O52" s="728"/>
      <c r="P52" s="728"/>
      <c r="Q52" s="728"/>
      <c r="R52" s="728"/>
      <c r="S52" s="49"/>
    </row>
    <row r="53" spans="1:19" ht="9.75">
      <c r="A53" s="34"/>
      <c r="B53" s="34"/>
      <c r="C53" s="34"/>
      <c r="D53" s="34"/>
      <c r="E53" s="34"/>
      <c r="F53" s="41"/>
      <c r="G53" s="732" t="s">
        <v>146</v>
      </c>
      <c r="H53" s="347">
        <f>SUM(H49,H45,H41,H37,H33,H29,H25,H21,H17,H13)</f>
        <v>8274</v>
      </c>
      <c r="I53" s="347">
        <f>SUM(I49,I45,I41,I37,I33,I29,I25,I21,I17,I13)</f>
        <v>10</v>
      </c>
      <c r="J53" s="347">
        <f aca="true" t="shared" si="0" ref="J53:R54">SUM(J49,J45,J41,J37,J33,J29,J25,J21,J17,J13)</f>
        <v>354</v>
      </c>
      <c r="K53" s="347">
        <f t="shared" si="0"/>
        <v>1053</v>
      </c>
      <c r="L53" s="347">
        <f t="shared" si="0"/>
        <v>794</v>
      </c>
      <c r="M53" s="347">
        <f t="shared" si="0"/>
        <v>1125</v>
      </c>
      <c r="N53" s="347">
        <f t="shared" si="0"/>
        <v>1344</v>
      </c>
      <c r="O53" s="347">
        <f t="shared" si="0"/>
        <v>891</v>
      </c>
      <c r="P53" s="347">
        <f t="shared" si="0"/>
        <v>1040</v>
      </c>
      <c r="Q53" s="347">
        <f t="shared" si="0"/>
        <v>1584</v>
      </c>
      <c r="R53" s="347">
        <f t="shared" si="0"/>
        <v>79</v>
      </c>
      <c r="S53" s="49"/>
    </row>
    <row r="54" spans="1:19" ht="9.75">
      <c r="A54" s="1450" t="s">
        <v>779</v>
      </c>
      <c r="B54" s="1450"/>
      <c r="C54" s="1450"/>
      <c r="D54" s="1450"/>
      <c r="E54" s="733"/>
      <c r="F54" s="41"/>
      <c r="G54" s="732" t="s">
        <v>147</v>
      </c>
      <c r="H54" s="347">
        <f>SUM(H50,H46,H42,H38,H34,H30,H26,H22,H18,H14)</f>
        <v>35647</v>
      </c>
      <c r="I54" s="347">
        <f>SUM(I50,I46,I42,I38,I34,I30,I26,I22,I18,I14)</f>
        <v>135</v>
      </c>
      <c r="J54" s="347">
        <f t="shared" si="0"/>
        <v>3765</v>
      </c>
      <c r="K54" s="347">
        <f t="shared" si="0"/>
        <v>4565</v>
      </c>
      <c r="L54" s="347">
        <f t="shared" si="0"/>
        <v>3257</v>
      </c>
      <c r="M54" s="347">
        <f t="shared" si="0"/>
        <v>4364</v>
      </c>
      <c r="N54" s="347">
        <f t="shared" si="0"/>
        <v>5620</v>
      </c>
      <c r="O54" s="347">
        <f t="shared" si="0"/>
        <v>4435</v>
      </c>
      <c r="P54" s="347">
        <f t="shared" si="0"/>
        <v>5005</v>
      </c>
      <c r="Q54" s="347">
        <f t="shared" si="0"/>
        <v>4382</v>
      </c>
      <c r="R54" s="347">
        <f t="shared" si="0"/>
        <v>119</v>
      </c>
      <c r="S54" s="49"/>
    </row>
    <row r="55" spans="1:19" ht="9.75">
      <c r="A55" s="34"/>
      <c r="B55" s="34"/>
      <c r="C55" s="34"/>
      <c r="D55" s="49"/>
      <c r="E55" s="49"/>
      <c r="F55" s="41"/>
      <c r="G55" s="446" t="s">
        <v>148</v>
      </c>
      <c r="H55" s="347">
        <f aca="true" t="shared" si="1" ref="H55:R55">SUM(H53:H54)</f>
        <v>43921</v>
      </c>
      <c r="I55" s="347">
        <f t="shared" si="1"/>
        <v>145</v>
      </c>
      <c r="J55" s="347">
        <f t="shared" si="1"/>
        <v>4119</v>
      </c>
      <c r="K55" s="347">
        <f t="shared" si="1"/>
        <v>5618</v>
      </c>
      <c r="L55" s="347">
        <f t="shared" si="1"/>
        <v>4051</v>
      </c>
      <c r="M55" s="347">
        <f t="shared" si="1"/>
        <v>5489</v>
      </c>
      <c r="N55" s="347">
        <f t="shared" si="1"/>
        <v>6964</v>
      </c>
      <c r="O55" s="347">
        <f t="shared" si="1"/>
        <v>5326</v>
      </c>
      <c r="P55" s="347">
        <f t="shared" si="1"/>
        <v>6045</v>
      </c>
      <c r="Q55" s="347">
        <f t="shared" si="1"/>
        <v>5966</v>
      </c>
      <c r="R55" s="347">
        <f t="shared" si="1"/>
        <v>198</v>
      </c>
      <c r="S55" s="49"/>
    </row>
    <row r="56" spans="1:19" ht="2.25" customHeight="1">
      <c r="A56" s="34"/>
      <c r="B56" s="34"/>
      <c r="C56" s="34"/>
      <c r="D56" s="49"/>
      <c r="E56" s="49"/>
      <c r="F56" s="41"/>
      <c r="G56" s="446"/>
      <c r="H56" s="728"/>
      <c r="I56" s="728"/>
      <c r="J56" s="728"/>
      <c r="K56" s="728"/>
      <c r="L56" s="728"/>
      <c r="M56" s="728"/>
      <c r="N56" s="728"/>
      <c r="O56" s="728"/>
      <c r="P56" s="728"/>
      <c r="Q56" s="728"/>
      <c r="R56" s="728"/>
      <c r="S56" s="49"/>
    </row>
    <row r="57" spans="1:19" ht="2.25" customHeight="1">
      <c r="A57" s="725"/>
      <c r="B57" s="725"/>
      <c r="C57" s="725"/>
      <c r="D57" s="725"/>
      <c r="E57" s="725"/>
      <c r="F57" s="726"/>
      <c r="G57" s="725"/>
      <c r="H57" s="728"/>
      <c r="I57" s="728"/>
      <c r="J57" s="728"/>
      <c r="K57" s="728"/>
      <c r="L57" s="728"/>
      <c r="M57" s="728"/>
      <c r="N57" s="728"/>
      <c r="O57" s="728"/>
      <c r="P57" s="728"/>
      <c r="Q57" s="728"/>
      <c r="R57" s="728"/>
      <c r="S57" s="49"/>
    </row>
    <row r="58" spans="1:19" ht="9.75">
      <c r="A58" s="49" t="s">
        <v>98</v>
      </c>
      <c r="B58" s="49"/>
      <c r="C58" s="49"/>
      <c r="D58" s="49"/>
      <c r="E58" s="49"/>
      <c r="F58" s="41"/>
      <c r="G58" s="457" t="s">
        <v>146</v>
      </c>
      <c r="H58" s="728">
        <f>SUM(I58:R58)</f>
        <v>515</v>
      </c>
      <c r="I58" s="729">
        <v>2</v>
      </c>
      <c r="J58" s="729">
        <v>24</v>
      </c>
      <c r="K58" s="729">
        <v>99</v>
      </c>
      <c r="L58" s="729">
        <v>77</v>
      </c>
      <c r="M58" s="729">
        <v>63</v>
      </c>
      <c r="N58" s="729">
        <v>91</v>
      </c>
      <c r="O58" s="729">
        <v>67</v>
      </c>
      <c r="P58" s="729">
        <v>53</v>
      </c>
      <c r="Q58" s="729">
        <v>29</v>
      </c>
      <c r="R58" s="729">
        <v>10</v>
      </c>
      <c r="S58" s="49"/>
    </row>
    <row r="59" spans="1:19" ht="9.75">
      <c r="A59" s="34" t="s">
        <v>780</v>
      </c>
      <c r="B59" s="34"/>
      <c r="C59" s="34"/>
      <c r="D59" s="49"/>
      <c r="E59" s="49"/>
      <c r="F59" s="41"/>
      <c r="G59" s="457" t="s">
        <v>147</v>
      </c>
      <c r="H59" s="728">
        <f>SUM(I59:R59)</f>
        <v>1655</v>
      </c>
      <c r="I59" s="729">
        <v>14</v>
      </c>
      <c r="J59" s="729">
        <v>192</v>
      </c>
      <c r="K59" s="729">
        <v>306</v>
      </c>
      <c r="L59" s="729">
        <v>201</v>
      </c>
      <c r="M59" s="729">
        <v>192</v>
      </c>
      <c r="N59" s="729">
        <v>268</v>
      </c>
      <c r="O59" s="729">
        <v>187</v>
      </c>
      <c r="P59" s="729">
        <v>170</v>
      </c>
      <c r="Q59" s="729">
        <v>116</v>
      </c>
      <c r="R59" s="729">
        <v>9</v>
      </c>
      <c r="S59" s="49"/>
    </row>
    <row r="60" spans="1:19" ht="2.25" customHeight="1">
      <c r="A60" s="34"/>
      <c r="B60" s="34"/>
      <c r="C60" s="34"/>
      <c r="D60" s="49"/>
      <c r="E60" s="49"/>
      <c r="F60" s="41"/>
      <c r="G60" s="49"/>
      <c r="H60" s="728"/>
      <c r="I60" s="728"/>
      <c r="J60" s="728"/>
      <c r="K60" s="728"/>
      <c r="L60" s="728"/>
      <c r="M60" s="728"/>
      <c r="N60" s="728"/>
      <c r="O60" s="728"/>
      <c r="P60" s="728"/>
      <c r="Q60" s="728"/>
      <c r="R60" s="728"/>
      <c r="S60" s="49"/>
    </row>
    <row r="61" spans="1:19" ht="12.75" customHeight="1">
      <c r="A61" s="734" t="s">
        <v>781</v>
      </c>
      <c r="B61" s="725"/>
      <c r="C61" s="725"/>
      <c r="D61" s="725"/>
      <c r="E61" s="725"/>
      <c r="F61" s="726"/>
      <c r="G61" s="725"/>
      <c r="H61" s="728"/>
      <c r="I61" s="728"/>
      <c r="J61" s="728"/>
      <c r="K61" s="728"/>
      <c r="L61" s="728"/>
      <c r="M61" s="728"/>
      <c r="N61" s="728"/>
      <c r="O61" s="728"/>
      <c r="P61" s="728"/>
      <c r="Q61" s="728"/>
      <c r="R61" s="728"/>
      <c r="S61" s="49"/>
    </row>
    <row r="62" spans="1:19" ht="2.25" customHeight="1">
      <c r="A62" s="34"/>
      <c r="B62" s="34"/>
      <c r="C62" s="34"/>
      <c r="D62" s="49"/>
      <c r="E62" s="49"/>
      <c r="F62" s="41"/>
      <c r="G62" s="49"/>
      <c r="H62" s="728"/>
      <c r="I62" s="728"/>
      <c r="J62" s="728"/>
      <c r="K62" s="728"/>
      <c r="L62" s="728"/>
      <c r="M62" s="728"/>
      <c r="N62" s="728"/>
      <c r="O62" s="728"/>
      <c r="P62" s="728"/>
      <c r="Q62" s="728"/>
      <c r="R62" s="728"/>
      <c r="S62" s="49"/>
    </row>
    <row r="63" spans="1:19" ht="11.25">
      <c r="A63" s="1451" t="s">
        <v>772</v>
      </c>
      <c r="B63" s="1452"/>
      <c r="C63" s="41"/>
      <c r="D63" s="727" t="s">
        <v>773</v>
      </c>
      <c r="E63" s="727"/>
      <c r="F63" s="41"/>
      <c r="G63" s="457" t="s">
        <v>146</v>
      </c>
      <c r="H63" s="728">
        <f>SUM(I63:R63)</f>
        <v>80</v>
      </c>
      <c r="I63" s="729">
        <v>0</v>
      </c>
      <c r="J63" s="729">
        <v>6</v>
      </c>
      <c r="K63" s="729">
        <v>6</v>
      </c>
      <c r="L63" s="729">
        <v>4</v>
      </c>
      <c r="M63" s="729">
        <v>4</v>
      </c>
      <c r="N63" s="729">
        <v>4</v>
      </c>
      <c r="O63" s="729">
        <v>1</v>
      </c>
      <c r="P63" s="729">
        <v>2</v>
      </c>
      <c r="Q63" s="729">
        <v>52</v>
      </c>
      <c r="R63" s="729">
        <v>1</v>
      </c>
      <c r="S63" s="49"/>
    </row>
    <row r="64" spans="1:19" ht="9.75">
      <c r="A64" s="1451"/>
      <c r="B64" s="1452"/>
      <c r="C64" s="41"/>
      <c r="D64" s="730" t="s">
        <v>774</v>
      </c>
      <c r="E64" s="730"/>
      <c r="F64" s="41"/>
      <c r="G64" s="457" t="s">
        <v>147</v>
      </c>
      <c r="H64" s="728">
        <f>SUM(I64:R64)</f>
        <v>2223</v>
      </c>
      <c r="I64" s="729">
        <v>9</v>
      </c>
      <c r="J64" s="729">
        <v>42</v>
      </c>
      <c r="K64" s="729">
        <v>52</v>
      </c>
      <c r="L64" s="729">
        <v>27</v>
      </c>
      <c r="M64" s="729">
        <v>42</v>
      </c>
      <c r="N64" s="729">
        <v>58</v>
      </c>
      <c r="O64" s="729">
        <v>41</v>
      </c>
      <c r="P64" s="729">
        <v>466</v>
      </c>
      <c r="Q64" s="729">
        <v>1473</v>
      </c>
      <c r="R64" s="729">
        <v>13</v>
      </c>
      <c r="S64" s="49"/>
    </row>
    <row r="65" spans="1:19" ht="2.25" customHeight="1">
      <c r="A65" s="1451"/>
      <c r="B65" s="1452"/>
      <c r="C65" s="41"/>
      <c r="D65" s="349"/>
      <c r="E65" s="349"/>
      <c r="F65" s="41"/>
      <c r="G65" s="49"/>
      <c r="H65" s="728"/>
      <c r="I65" s="728"/>
      <c r="J65" s="728"/>
      <c r="K65" s="728"/>
      <c r="L65" s="728"/>
      <c r="M65" s="728"/>
      <c r="N65" s="728"/>
      <c r="O65" s="728"/>
      <c r="P65" s="728"/>
      <c r="Q65" s="728"/>
      <c r="R65" s="728"/>
      <c r="S65" s="49"/>
    </row>
    <row r="66" spans="1:19" ht="2.25" customHeight="1">
      <c r="A66" s="1451"/>
      <c r="B66" s="1452"/>
      <c r="C66" s="326"/>
      <c r="D66" s="731"/>
      <c r="E66" s="731"/>
      <c r="F66" s="726"/>
      <c r="G66" s="725"/>
      <c r="H66" s="728"/>
      <c r="I66" s="728"/>
      <c r="J66" s="728"/>
      <c r="K66" s="728"/>
      <c r="L66" s="728"/>
      <c r="M66" s="728"/>
      <c r="N66" s="728"/>
      <c r="O66" s="728"/>
      <c r="P66" s="728"/>
      <c r="Q66" s="728"/>
      <c r="R66" s="728"/>
      <c r="S66" s="49"/>
    </row>
    <row r="67" spans="1:19" ht="9.75">
      <c r="A67" s="1451"/>
      <c r="B67" s="1452"/>
      <c r="C67" s="723"/>
      <c r="D67" s="730" t="s">
        <v>513</v>
      </c>
      <c r="E67" s="730"/>
      <c r="F67" s="41"/>
      <c r="G67" s="457" t="s">
        <v>146</v>
      </c>
      <c r="H67" s="728">
        <f>SUM(I67:R67)</f>
        <v>165</v>
      </c>
      <c r="I67" s="729">
        <v>1</v>
      </c>
      <c r="J67" s="729">
        <v>5</v>
      </c>
      <c r="K67" s="729">
        <v>10</v>
      </c>
      <c r="L67" s="729">
        <v>9</v>
      </c>
      <c r="M67" s="729">
        <v>29</v>
      </c>
      <c r="N67" s="729">
        <v>41</v>
      </c>
      <c r="O67" s="729">
        <v>29</v>
      </c>
      <c r="P67" s="729">
        <v>35</v>
      </c>
      <c r="Q67" s="729">
        <v>5</v>
      </c>
      <c r="R67" s="729">
        <v>1</v>
      </c>
      <c r="S67" s="49"/>
    </row>
    <row r="68" spans="1:19" ht="9.75">
      <c r="A68" s="1451"/>
      <c r="B68" s="1452"/>
      <c r="C68" s="723"/>
      <c r="D68" s="730" t="s">
        <v>775</v>
      </c>
      <c r="E68" s="730"/>
      <c r="F68" s="41"/>
      <c r="G68" s="457" t="s">
        <v>147</v>
      </c>
      <c r="H68" s="728">
        <f>SUM(I68:R68)</f>
        <v>9886</v>
      </c>
      <c r="I68" s="729">
        <v>6</v>
      </c>
      <c r="J68" s="729">
        <v>198</v>
      </c>
      <c r="K68" s="729">
        <v>734</v>
      </c>
      <c r="L68" s="729">
        <v>1231</v>
      </c>
      <c r="M68" s="729">
        <v>2056</v>
      </c>
      <c r="N68" s="729">
        <v>2827</v>
      </c>
      <c r="O68" s="729">
        <v>1478</v>
      </c>
      <c r="P68" s="729">
        <v>1291</v>
      </c>
      <c r="Q68" s="729">
        <v>65</v>
      </c>
      <c r="R68" s="729">
        <v>0</v>
      </c>
      <c r="S68" s="49"/>
    </row>
    <row r="69" spans="1:19" ht="2.25" customHeight="1">
      <c r="A69" s="1451"/>
      <c r="B69" s="1452"/>
      <c r="C69" s="723"/>
      <c r="D69" s="730"/>
      <c r="E69" s="730"/>
      <c r="F69" s="41"/>
      <c r="G69" s="49"/>
      <c r="H69" s="728"/>
      <c r="I69" s="728"/>
      <c r="J69" s="728"/>
      <c r="K69" s="728"/>
      <c r="L69" s="728"/>
      <c r="M69" s="728"/>
      <c r="N69" s="728"/>
      <c r="O69" s="728"/>
      <c r="P69" s="728"/>
      <c r="Q69" s="728"/>
      <c r="R69" s="728"/>
      <c r="S69" s="49"/>
    </row>
    <row r="70" spans="1:19" ht="2.25" customHeight="1">
      <c r="A70" s="1451"/>
      <c r="B70" s="1452"/>
      <c r="C70" s="326"/>
      <c r="D70" s="731"/>
      <c r="E70" s="731"/>
      <c r="F70" s="726"/>
      <c r="G70" s="725"/>
      <c r="H70" s="728"/>
      <c r="I70" s="728"/>
      <c r="J70" s="728"/>
      <c r="K70" s="728"/>
      <c r="L70" s="728"/>
      <c r="M70" s="728"/>
      <c r="N70" s="728"/>
      <c r="O70" s="728"/>
      <c r="P70" s="728"/>
      <c r="Q70" s="728"/>
      <c r="R70" s="728"/>
      <c r="S70" s="49"/>
    </row>
    <row r="71" spans="1:19" ht="9.75">
      <c r="A71" s="1451"/>
      <c r="B71" s="1452"/>
      <c r="C71" s="723"/>
      <c r="D71" s="730" t="s">
        <v>776</v>
      </c>
      <c r="E71" s="730"/>
      <c r="F71" s="41"/>
      <c r="G71" s="457" t="s">
        <v>146</v>
      </c>
      <c r="H71" s="728">
        <f>SUM(I71:R71)</f>
        <v>8</v>
      </c>
      <c r="I71" s="729">
        <v>0</v>
      </c>
      <c r="J71" s="729">
        <v>0</v>
      </c>
      <c r="K71" s="729">
        <v>1</v>
      </c>
      <c r="L71" s="729">
        <v>2</v>
      </c>
      <c r="M71" s="729">
        <v>1</v>
      </c>
      <c r="N71" s="729">
        <v>0</v>
      </c>
      <c r="O71" s="729">
        <v>0</v>
      </c>
      <c r="P71" s="729">
        <v>3</v>
      </c>
      <c r="Q71" s="729">
        <v>1</v>
      </c>
      <c r="R71" s="729">
        <v>0</v>
      </c>
      <c r="S71" s="49"/>
    </row>
    <row r="72" spans="1:19" ht="9.75">
      <c r="A72" s="1451"/>
      <c r="B72" s="1452"/>
      <c r="C72" s="723"/>
      <c r="D72" s="730" t="s">
        <v>775</v>
      </c>
      <c r="E72" s="730"/>
      <c r="F72" s="41"/>
      <c r="G72" s="457" t="s">
        <v>147</v>
      </c>
      <c r="H72" s="728">
        <f>SUM(I72:R72)</f>
        <v>47</v>
      </c>
      <c r="I72" s="729">
        <v>0</v>
      </c>
      <c r="J72" s="729">
        <v>1</v>
      </c>
      <c r="K72" s="729">
        <v>4</v>
      </c>
      <c r="L72" s="729">
        <v>4</v>
      </c>
      <c r="M72" s="729">
        <v>5</v>
      </c>
      <c r="N72" s="729">
        <v>11</v>
      </c>
      <c r="O72" s="729">
        <v>11</v>
      </c>
      <c r="P72" s="729">
        <v>9</v>
      </c>
      <c r="Q72" s="729">
        <v>2</v>
      </c>
      <c r="R72" s="729">
        <v>0</v>
      </c>
      <c r="S72" s="49"/>
    </row>
    <row r="73" spans="1:19" ht="2.25" customHeight="1">
      <c r="A73" s="1451"/>
      <c r="B73" s="1452"/>
      <c r="C73" s="723"/>
      <c r="D73" s="730"/>
      <c r="E73" s="730"/>
      <c r="F73" s="41"/>
      <c r="G73" s="49"/>
      <c r="H73" s="728"/>
      <c r="I73" s="728"/>
      <c r="J73" s="728"/>
      <c r="K73" s="728"/>
      <c r="L73" s="728"/>
      <c r="M73" s="728"/>
      <c r="N73" s="728"/>
      <c r="O73" s="728"/>
      <c r="P73" s="728"/>
      <c r="Q73" s="728"/>
      <c r="R73" s="728"/>
      <c r="S73" s="49"/>
    </row>
    <row r="74" spans="1:19" ht="2.25" customHeight="1">
      <c r="A74" s="1451"/>
      <c r="B74" s="1452"/>
      <c r="C74" s="726"/>
      <c r="D74" s="731"/>
      <c r="E74" s="731"/>
      <c r="F74" s="726"/>
      <c r="G74" s="725"/>
      <c r="H74" s="728"/>
      <c r="I74" s="728"/>
      <c r="J74" s="728"/>
      <c r="K74" s="728"/>
      <c r="L74" s="728"/>
      <c r="M74" s="728"/>
      <c r="N74" s="728"/>
      <c r="O74" s="728"/>
      <c r="P74" s="728"/>
      <c r="Q74" s="728"/>
      <c r="R74" s="728"/>
      <c r="S74" s="49"/>
    </row>
    <row r="75" spans="1:19" ht="9.75">
      <c r="A75" s="1451"/>
      <c r="B75" s="1452"/>
      <c r="C75" s="41"/>
      <c r="D75" s="1455" t="s">
        <v>744</v>
      </c>
      <c r="E75" s="730"/>
      <c r="F75" s="41"/>
      <c r="G75" s="457" t="s">
        <v>146</v>
      </c>
      <c r="H75" s="728">
        <f>SUM(I75:R75)</f>
        <v>7</v>
      </c>
      <c r="I75" s="729">
        <v>0</v>
      </c>
      <c r="J75" s="729">
        <v>1</v>
      </c>
      <c r="K75" s="729">
        <v>1</v>
      </c>
      <c r="L75" s="729">
        <v>0</v>
      </c>
      <c r="M75" s="729">
        <v>0</v>
      </c>
      <c r="N75" s="729">
        <v>2</v>
      </c>
      <c r="O75" s="729">
        <v>2</v>
      </c>
      <c r="P75" s="729">
        <v>0</v>
      </c>
      <c r="Q75" s="729">
        <v>1</v>
      </c>
      <c r="R75" s="729">
        <v>0</v>
      </c>
      <c r="S75" s="49"/>
    </row>
    <row r="76" spans="1:19" ht="9.75">
      <c r="A76" s="1451"/>
      <c r="B76" s="1452"/>
      <c r="C76" s="41"/>
      <c r="D76" s="1455"/>
      <c r="E76" s="730"/>
      <c r="F76" s="41"/>
      <c r="G76" s="457" t="s">
        <v>147</v>
      </c>
      <c r="H76" s="728">
        <f>SUM(I76:R76)</f>
        <v>1365</v>
      </c>
      <c r="I76" s="729">
        <v>1</v>
      </c>
      <c r="J76" s="729">
        <v>9</v>
      </c>
      <c r="K76" s="729">
        <v>43</v>
      </c>
      <c r="L76" s="729">
        <v>65</v>
      </c>
      <c r="M76" s="729">
        <v>67</v>
      </c>
      <c r="N76" s="729">
        <v>161</v>
      </c>
      <c r="O76" s="729">
        <v>356</v>
      </c>
      <c r="P76" s="729">
        <v>458</v>
      </c>
      <c r="Q76" s="729">
        <v>201</v>
      </c>
      <c r="R76" s="729">
        <v>4</v>
      </c>
      <c r="S76" s="49"/>
    </row>
    <row r="77" spans="1:19" ht="2.25" customHeight="1">
      <c r="A77" s="1453"/>
      <c r="B77" s="1454"/>
      <c r="C77" s="41"/>
      <c r="D77" s="730"/>
      <c r="E77" s="730"/>
      <c r="F77" s="41"/>
      <c r="G77" s="49"/>
      <c r="H77" s="728"/>
      <c r="I77" s="728"/>
      <c r="J77" s="728"/>
      <c r="K77" s="728"/>
      <c r="L77" s="728"/>
      <c r="M77" s="728"/>
      <c r="N77" s="728"/>
      <c r="O77" s="728"/>
      <c r="P77" s="728"/>
      <c r="Q77" s="728"/>
      <c r="R77" s="728"/>
      <c r="S77" s="49"/>
    </row>
    <row r="78" spans="1:19" ht="2.25" customHeight="1">
      <c r="A78" s="1453"/>
      <c r="B78" s="1454"/>
      <c r="C78" s="726"/>
      <c r="D78" s="731"/>
      <c r="E78" s="731"/>
      <c r="F78" s="726"/>
      <c r="G78" s="725"/>
      <c r="H78" s="728"/>
      <c r="I78" s="728"/>
      <c r="J78" s="728"/>
      <c r="K78" s="728"/>
      <c r="L78" s="728"/>
      <c r="M78" s="728"/>
      <c r="N78" s="728"/>
      <c r="O78" s="728"/>
      <c r="P78" s="728"/>
      <c r="Q78" s="728"/>
      <c r="R78" s="728"/>
      <c r="S78" s="49"/>
    </row>
    <row r="79" spans="1:19" ht="9.75">
      <c r="A79" s="1453"/>
      <c r="B79" s="1454"/>
      <c r="C79" s="41"/>
      <c r="D79" s="1456" t="s">
        <v>777</v>
      </c>
      <c r="E79" s="727"/>
      <c r="F79" s="41"/>
      <c r="G79" s="457" t="s">
        <v>146</v>
      </c>
      <c r="H79" s="728">
        <f>SUM(I79:R79)</f>
        <v>101</v>
      </c>
      <c r="I79" s="729">
        <v>0</v>
      </c>
      <c r="J79" s="729">
        <v>5</v>
      </c>
      <c r="K79" s="729">
        <v>5</v>
      </c>
      <c r="L79" s="729">
        <v>5</v>
      </c>
      <c r="M79" s="729">
        <v>7</v>
      </c>
      <c r="N79" s="729">
        <v>12</v>
      </c>
      <c r="O79" s="729">
        <v>23</v>
      </c>
      <c r="P79" s="729">
        <v>26</v>
      </c>
      <c r="Q79" s="729">
        <v>18</v>
      </c>
      <c r="R79" s="729">
        <v>0</v>
      </c>
      <c r="S79" s="49"/>
    </row>
    <row r="80" spans="1:19" ht="9.75">
      <c r="A80" s="1453"/>
      <c r="B80" s="1454"/>
      <c r="C80" s="41"/>
      <c r="D80" s="1455"/>
      <c r="E80" s="730"/>
      <c r="F80" s="41"/>
      <c r="G80" s="457" t="s">
        <v>147</v>
      </c>
      <c r="H80" s="728">
        <f>SUM(I80:R80)</f>
        <v>510</v>
      </c>
      <c r="I80" s="729">
        <v>0</v>
      </c>
      <c r="J80" s="729">
        <v>14</v>
      </c>
      <c r="K80" s="729">
        <v>20</v>
      </c>
      <c r="L80" s="729">
        <v>25</v>
      </c>
      <c r="M80" s="729">
        <v>29</v>
      </c>
      <c r="N80" s="729">
        <v>72</v>
      </c>
      <c r="O80" s="729">
        <v>130</v>
      </c>
      <c r="P80" s="729">
        <v>137</v>
      </c>
      <c r="Q80" s="729">
        <v>82</v>
      </c>
      <c r="R80" s="729">
        <v>1</v>
      </c>
      <c r="S80" s="49"/>
    </row>
    <row r="81" spans="1:19" ht="2.25" customHeight="1">
      <c r="A81" s="34"/>
      <c r="B81" s="34"/>
      <c r="C81" s="41"/>
      <c r="D81" s="730"/>
      <c r="E81" s="730"/>
      <c r="F81" s="41"/>
      <c r="G81" s="49"/>
      <c r="H81" s="728"/>
      <c r="I81" s="728"/>
      <c r="J81" s="728"/>
      <c r="K81" s="728"/>
      <c r="L81" s="728"/>
      <c r="M81" s="728"/>
      <c r="N81" s="728"/>
      <c r="O81" s="728"/>
      <c r="P81" s="728"/>
      <c r="Q81" s="728"/>
      <c r="R81" s="728"/>
      <c r="S81" s="49"/>
    </row>
    <row r="82" spans="1:19" ht="2.25" customHeight="1">
      <c r="A82" s="725"/>
      <c r="B82" s="725"/>
      <c r="C82" s="726"/>
      <c r="D82" s="731"/>
      <c r="E82" s="731"/>
      <c r="F82" s="726"/>
      <c r="G82" s="725"/>
      <c r="H82" s="728"/>
      <c r="I82" s="728"/>
      <c r="J82" s="728"/>
      <c r="K82" s="728"/>
      <c r="L82" s="728"/>
      <c r="M82" s="728"/>
      <c r="N82" s="728"/>
      <c r="O82" s="728"/>
      <c r="P82" s="728"/>
      <c r="Q82" s="728"/>
      <c r="R82" s="728"/>
      <c r="S82" s="49"/>
    </row>
    <row r="83" spans="1:19" ht="11.25">
      <c r="A83" s="1457" t="s">
        <v>778</v>
      </c>
      <c r="B83" s="1452"/>
      <c r="C83" s="41"/>
      <c r="D83" s="727" t="s">
        <v>773</v>
      </c>
      <c r="E83" s="727"/>
      <c r="F83" s="41"/>
      <c r="G83" s="457" t="s">
        <v>146</v>
      </c>
      <c r="H83" s="728">
        <f>SUM(I83:R83)</f>
        <v>187</v>
      </c>
      <c r="I83" s="729">
        <v>1</v>
      </c>
      <c r="J83" s="729">
        <v>12</v>
      </c>
      <c r="K83" s="729">
        <v>28</v>
      </c>
      <c r="L83" s="729">
        <v>16</v>
      </c>
      <c r="M83" s="729">
        <v>6</v>
      </c>
      <c r="N83" s="729">
        <v>13</v>
      </c>
      <c r="O83" s="729">
        <v>16</v>
      </c>
      <c r="P83" s="729">
        <v>10</v>
      </c>
      <c r="Q83" s="729">
        <v>82</v>
      </c>
      <c r="R83" s="729">
        <v>3</v>
      </c>
      <c r="S83" s="49"/>
    </row>
    <row r="84" spans="1:19" ht="9.75">
      <c r="A84" s="1451"/>
      <c r="B84" s="1452"/>
      <c r="C84" s="41"/>
      <c r="D84" s="730" t="s">
        <v>774</v>
      </c>
      <c r="E84" s="730"/>
      <c r="F84" s="41"/>
      <c r="G84" s="457" t="s">
        <v>147</v>
      </c>
      <c r="H84" s="728">
        <f>SUM(I84:R84)</f>
        <v>899</v>
      </c>
      <c r="I84" s="729">
        <v>5</v>
      </c>
      <c r="J84" s="729">
        <v>45</v>
      </c>
      <c r="K84" s="729">
        <v>64</v>
      </c>
      <c r="L84" s="729">
        <v>33</v>
      </c>
      <c r="M84" s="729">
        <v>43</v>
      </c>
      <c r="N84" s="729">
        <v>45</v>
      </c>
      <c r="O84" s="729">
        <v>48</v>
      </c>
      <c r="P84" s="729">
        <v>159</v>
      </c>
      <c r="Q84" s="729">
        <v>448</v>
      </c>
      <c r="R84" s="729">
        <v>9</v>
      </c>
      <c r="S84" s="49"/>
    </row>
    <row r="85" spans="1:19" ht="2.25" customHeight="1">
      <c r="A85" s="1451"/>
      <c r="B85" s="1452"/>
      <c r="C85" s="41"/>
      <c r="D85" s="730"/>
      <c r="E85" s="730"/>
      <c r="F85" s="41"/>
      <c r="G85" s="49"/>
      <c r="H85" s="728"/>
      <c r="I85" s="728"/>
      <c r="J85" s="728"/>
      <c r="K85" s="728"/>
      <c r="L85" s="728"/>
      <c r="M85" s="728"/>
      <c r="N85" s="728"/>
      <c r="O85" s="728"/>
      <c r="P85" s="728"/>
      <c r="Q85" s="728"/>
      <c r="R85" s="728"/>
      <c r="S85" s="49"/>
    </row>
    <row r="86" spans="1:19" ht="2.25" customHeight="1">
      <c r="A86" s="1451"/>
      <c r="B86" s="1452"/>
      <c r="C86" s="326"/>
      <c r="D86" s="731"/>
      <c r="E86" s="731"/>
      <c r="F86" s="726"/>
      <c r="G86" s="725"/>
      <c r="H86" s="728"/>
      <c r="I86" s="728"/>
      <c r="J86" s="728"/>
      <c r="K86" s="728"/>
      <c r="L86" s="728"/>
      <c r="M86" s="728"/>
      <c r="N86" s="728"/>
      <c r="O86" s="728"/>
      <c r="P86" s="728"/>
      <c r="Q86" s="728"/>
      <c r="R86" s="728"/>
      <c r="S86" s="49"/>
    </row>
    <row r="87" spans="1:19" ht="9.75">
      <c r="A87" s="1451"/>
      <c r="B87" s="1452"/>
      <c r="C87" s="723"/>
      <c r="D87" s="730" t="s">
        <v>513</v>
      </c>
      <c r="E87" s="730"/>
      <c r="F87" s="41"/>
      <c r="G87" s="457" t="s">
        <v>146</v>
      </c>
      <c r="H87" s="728">
        <f>SUM(I87:R87)</f>
        <v>11</v>
      </c>
      <c r="I87" s="729">
        <v>0</v>
      </c>
      <c r="J87" s="729">
        <v>0</v>
      </c>
      <c r="K87" s="729">
        <v>1</v>
      </c>
      <c r="L87" s="729">
        <v>1</v>
      </c>
      <c r="M87" s="729">
        <v>1</v>
      </c>
      <c r="N87" s="729">
        <v>4</v>
      </c>
      <c r="O87" s="729">
        <v>3</v>
      </c>
      <c r="P87" s="729">
        <v>1</v>
      </c>
      <c r="Q87" s="729">
        <v>0</v>
      </c>
      <c r="R87" s="729">
        <v>0</v>
      </c>
      <c r="S87" s="49"/>
    </row>
    <row r="88" spans="1:19" ht="9.75">
      <c r="A88" s="1451"/>
      <c r="B88" s="1452"/>
      <c r="C88" s="723"/>
      <c r="D88" s="730" t="s">
        <v>775</v>
      </c>
      <c r="E88" s="730"/>
      <c r="F88" s="41"/>
      <c r="G88" s="457" t="s">
        <v>147</v>
      </c>
      <c r="H88" s="728">
        <f>SUM(I88:R88)</f>
        <v>165</v>
      </c>
      <c r="I88" s="729">
        <v>0</v>
      </c>
      <c r="J88" s="729">
        <v>2</v>
      </c>
      <c r="K88" s="729">
        <v>15</v>
      </c>
      <c r="L88" s="729">
        <v>23</v>
      </c>
      <c r="M88" s="729">
        <v>27</v>
      </c>
      <c r="N88" s="729">
        <v>50</v>
      </c>
      <c r="O88" s="729">
        <v>28</v>
      </c>
      <c r="P88" s="729">
        <v>18</v>
      </c>
      <c r="Q88" s="729">
        <v>2</v>
      </c>
      <c r="R88" s="729">
        <v>0</v>
      </c>
      <c r="S88" s="49"/>
    </row>
    <row r="89" spans="1:19" ht="2.25" customHeight="1">
      <c r="A89" s="1451"/>
      <c r="B89" s="1452"/>
      <c r="C89" s="723"/>
      <c r="D89" s="730"/>
      <c r="E89" s="730"/>
      <c r="F89" s="41"/>
      <c r="G89" s="49"/>
      <c r="H89" s="728"/>
      <c r="I89" s="728"/>
      <c r="J89" s="728"/>
      <c r="K89" s="728"/>
      <c r="L89" s="728"/>
      <c r="M89" s="728"/>
      <c r="N89" s="728"/>
      <c r="O89" s="728"/>
      <c r="P89" s="728"/>
      <c r="Q89" s="728"/>
      <c r="R89" s="728"/>
      <c r="S89" s="49"/>
    </row>
    <row r="90" spans="1:19" ht="2.25" customHeight="1">
      <c r="A90" s="1451"/>
      <c r="B90" s="1452"/>
      <c r="C90" s="326"/>
      <c r="D90" s="731"/>
      <c r="E90" s="731"/>
      <c r="F90" s="726"/>
      <c r="G90" s="725"/>
      <c r="H90" s="728"/>
      <c r="I90" s="728"/>
      <c r="J90" s="728"/>
      <c r="K90" s="728"/>
      <c r="L90" s="728"/>
      <c r="M90" s="728"/>
      <c r="N90" s="728"/>
      <c r="O90" s="728"/>
      <c r="P90" s="728"/>
      <c r="Q90" s="728"/>
      <c r="R90" s="728"/>
      <c r="S90" s="49"/>
    </row>
    <row r="91" spans="1:19" ht="9.75">
      <c r="A91" s="1451"/>
      <c r="B91" s="1452"/>
      <c r="C91" s="723"/>
      <c r="D91" s="730" t="s">
        <v>776</v>
      </c>
      <c r="E91" s="730"/>
      <c r="F91" s="41"/>
      <c r="G91" s="457" t="s">
        <v>146</v>
      </c>
      <c r="H91" s="728">
        <f>SUM(I91:R91)</f>
        <v>286</v>
      </c>
      <c r="I91" s="729">
        <v>2</v>
      </c>
      <c r="J91" s="729">
        <v>4</v>
      </c>
      <c r="K91" s="729">
        <v>21</v>
      </c>
      <c r="L91" s="729">
        <v>26</v>
      </c>
      <c r="M91" s="729">
        <v>47</v>
      </c>
      <c r="N91" s="729">
        <v>65</v>
      </c>
      <c r="O91" s="729">
        <v>44</v>
      </c>
      <c r="P91" s="729">
        <v>65</v>
      </c>
      <c r="Q91" s="729">
        <v>12</v>
      </c>
      <c r="R91" s="729">
        <v>0</v>
      </c>
      <c r="S91" s="49"/>
    </row>
    <row r="92" spans="1:19" ht="9.75">
      <c r="A92" s="1451"/>
      <c r="B92" s="1452"/>
      <c r="C92" s="723"/>
      <c r="D92" s="730" t="s">
        <v>775</v>
      </c>
      <c r="E92" s="730"/>
      <c r="F92" s="41"/>
      <c r="G92" s="457" t="s">
        <v>147</v>
      </c>
      <c r="H92" s="728">
        <f>SUM(I92:R92)</f>
        <v>2320</v>
      </c>
      <c r="I92" s="729">
        <v>1</v>
      </c>
      <c r="J92" s="729">
        <v>43</v>
      </c>
      <c r="K92" s="729">
        <v>238</v>
      </c>
      <c r="L92" s="729">
        <v>290</v>
      </c>
      <c r="M92" s="729">
        <v>604</v>
      </c>
      <c r="N92" s="729">
        <v>458</v>
      </c>
      <c r="O92" s="729">
        <v>332</v>
      </c>
      <c r="P92" s="729">
        <v>316</v>
      </c>
      <c r="Q92" s="729">
        <v>38</v>
      </c>
      <c r="R92" s="729">
        <v>0</v>
      </c>
      <c r="S92" s="49"/>
    </row>
    <row r="93" spans="1:19" ht="2.25" customHeight="1">
      <c r="A93" s="1451"/>
      <c r="B93" s="1452"/>
      <c r="C93" s="723"/>
      <c r="D93" s="730"/>
      <c r="E93" s="730"/>
      <c r="F93" s="41"/>
      <c r="G93" s="49"/>
      <c r="H93" s="728"/>
      <c r="I93" s="728"/>
      <c r="J93" s="728"/>
      <c r="K93" s="728"/>
      <c r="L93" s="728"/>
      <c r="M93" s="728"/>
      <c r="N93" s="728"/>
      <c r="O93" s="728"/>
      <c r="P93" s="728"/>
      <c r="Q93" s="728"/>
      <c r="R93" s="728"/>
      <c r="S93" s="49"/>
    </row>
    <row r="94" spans="1:19" ht="2.25" customHeight="1">
      <c r="A94" s="1451"/>
      <c r="B94" s="1452"/>
      <c r="C94" s="726"/>
      <c r="D94" s="731"/>
      <c r="E94" s="731"/>
      <c r="F94" s="726"/>
      <c r="G94" s="725"/>
      <c r="H94" s="728"/>
      <c r="I94" s="728"/>
      <c r="J94" s="728"/>
      <c r="K94" s="728"/>
      <c r="L94" s="728"/>
      <c r="M94" s="728"/>
      <c r="N94" s="728"/>
      <c r="O94" s="728"/>
      <c r="P94" s="728"/>
      <c r="Q94" s="728"/>
      <c r="R94" s="728"/>
      <c r="S94" s="49"/>
    </row>
    <row r="95" spans="1:19" ht="11.25" customHeight="1">
      <c r="A95" s="1451"/>
      <c r="B95" s="1452"/>
      <c r="C95" s="41"/>
      <c r="D95" s="1455" t="s">
        <v>744</v>
      </c>
      <c r="E95" s="730"/>
      <c r="F95" s="41"/>
      <c r="G95" s="457" t="s">
        <v>146</v>
      </c>
      <c r="H95" s="728">
        <f>SUM(I95:R95)</f>
        <v>92</v>
      </c>
      <c r="I95" s="729">
        <v>0</v>
      </c>
      <c r="J95" s="729">
        <v>3</v>
      </c>
      <c r="K95" s="729">
        <v>11</v>
      </c>
      <c r="L95" s="729">
        <v>15</v>
      </c>
      <c r="M95" s="729">
        <v>8</v>
      </c>
      <c r="N95" s="729">
        <v>18</v>
      </c>
      <c r="O95" s="729">
        <v>14</v>
      </c>
      <c r="P95" s="729">
        <v>9</v>
      </c>
      <c r="Q95" s="729">
        <v>11</v>
      </c>
      <c r="R95" s="729">
        <v>3</v>
      </c>
      <c r="S95" s="49"/>
    </row>
    <row r="96" spans="1:19" ht="9.75">
      <c r="A96" s="1451"/>
      <c r="B96" s="1452"/>
      <c r="C96" s="41"/>
      <c r="D96" s="1455"/>
      <c r="E96" s="730"/>
      <c r="F96" s="41"/>
      <c r="G96" s="457" t="s">
        <v>147</v>
      </c>
      <c r="H96" s="728">
        <f>SUM(I96:R96)</f>
        <v>1074</v>
      </c>
      <c r="I96" s="729">
        <v>3</v>
      </c>
      <c r="J96" s="729">
        <v>28</v>
      </c>
      <c r="K96" s="729">
        <v>66</v>
      </c>
      <c r="L96" s="729">
        <v>99</v>
      </c>
      <c r="M96" s="729">
        <v>99</v>
      </c>
      <c r="N96" s="729">
        <v>146</v>
      </c>
      <c r="O96" s="729">
        <v>281</v>
      </c>
      <c r="P96" s="729">
        <v>232</v>
      </c>
      <c r="Q96" s="729">
        <v>119</v>
      </c>
      <c r="R96" s="729">
        <v>1</v>
      </c>
      <c r="S96" s="49"/>
    </row>
    <row r="97" spans="1:19" ht="2.25" customHeight="1">
      <c r="A97" s="1453"/>
      <c r="B97" s="1454"/>
      <c r="C97" s="41"/>
      <c r="D97" s="730"/>
      <c r="E97" s="730"/>
      <c r="F97" s="41"/>
      <c r="G97" s="49"/>
      <c r="H97" s="728"/>
      <c r="I97" s="728"/>
      <c r="J97" s="728"/>
      <c r="K97" s="728"/>
      <c r="L97" s="728"/>
      <c r="M97" s="728"/>
      <c r="N97" s="728"/>
      <c r="O97" s="728"/>
      <c r="P97" s="728"/>
      <c r="Q97" s="728"/>
      <c r="R97" s="728"/>
      <c r="S97" s="49"/>
    </row>
    <row r="98" spans="1:19" ht="2.25" customHeight="1">
      <c r="A98" s="1453"/>
      <c r="B98" s="1454"/>
      <c r="C98" s="726"/>
      <c r="D98" s="731"/>
      <c r="E98" s="731"/>
      <c r="F98" s="726"/>
      <c r="G98" s="725"/>
      <c r="H98" s="728"/>
      <c r="I98" s="728"/>
      <c r="J98" s="728"/>
      <c r="K98" s="728"/>
      <c r="L98" s="728"/>
      <c r="M98" s="728"/>
      <c r="N98" s="728"/>
      <c r="O98" s="728"/>
      <c r="P98" s="728"/>
      <c r="Q98" s="728"/>
      <c r="R98" s="728"/>
      <c r="S98" s="49"/>
    </row>
    <row r="99" spans="1:19" ht="9.75">
      <c r="A99" s="1453"/>
      <c r="B99" s="1454"/>
      <c r="C99" s="41"/>
      <c r="D99" s="1456" t="s">
        <v>777</v>
      </c>
      <c r="E99" s="727"/>
      <c r="F99" s="41"/>
      <c r="G99" s="457" t="s">
        <v>146</v>
      </c>
      <c r="H99" s="728">
        <f>SUM(I99:R99)</f>
        <v>79</v>
      </c>
      <c r="I99" s="729">
        <v>0</v>
      </c>
      <c r="J99" s="729">
        <v>2</v>
      </c>
      <c r="K99" s="729">
        <v>3</v>
      </c>
      <c r="L99" s="729">
        <v>5</v>
      </c>
      <c r="M99" s="729">
        <v>12</v>
      </c>
      <c r="N99" s="729">
        <v>7</v>
      </c>
      <c r="O99" s="729">
        <v>17</v>
      </c>
      <c r="P99" s="729">
        <v>19</v>
      </c>
      <c r="Q99" s="729">
        <v>14</v>
      </c>
      <c r="R99" s="729">
        <v>0</v>
      </c>
      <c r="S99" s="49"/>
    </row>
    <row r="100" spans="1:19" ht="9.75">
      <c r="A100" s="1453"/>
      <c r="B100" s="1454"/>
      <c r="C100" s="41"/>
      <c r="D100" s="1455"/>
      <c r="E100" s="730"/>
      <c r="F100" s="41"/>
      <c r="G100" s="457" t="s">
        <v>147</v>
      </c>
      <c r="H100" s="728">
        <f>SUM(I100:R100)</f>
        <v>172</v>
      </c>
      <c r="I100" s="729">
        <v>0</v>
      </c>
      <c r="J100" s="729">
        <v>15</v>
      </c>
      <c r="K100" s="729">
        <v>13</v>
      </c>
      <c r="L100" s="729">
        <v>17</v>
      </c>
      <c r="M100" s="729">
        <v>16</v>
      </c>
      <c r="N100" s="729">
        <v>15</v>
      </c>
      <c r="O100" s="729">
        <v>42</v>
      </c>
      <c r="P100" s="729">
        <v>40</v>
      </c>
      <c r="Q100" s="729">
        <v>14</v>
      </c>
      <c r="R100" s="729">
        <v>0</v>
      </c>
      <c r="S100" s="49"/>
    </row>
    <row r="101" spans="1:19" ht="2.25" customHeight="1">
      <c r="A101" s="34"/>
      <c r="B101" s="34"/>
      <c r="C101" s="41"/>
      <c r="D101" s="49"/>
      <c r="E101" s="49"/>
      <c r="F101" s="41"/>
      <c r="G101" s="49"/>
      <c r="H101" s="728"/>
      <c r="I101" s="728"/>
      <c r="J101" s="728"/>
      <c r="K101" s="728"/>
      <c r="L101" s="728"/>
      <c r="M101" s="728"/>
      <c r="N101" s="728"/>
      <c r="O101" s="728"/>
      <c r="P101" s="728"/>
      <c r="Q101" s="728"/>
      <c r="R101" s="728"/>
      <c r="S101" s="49"/>
    </row>
    <row r="102" spans="1:19" ht="2.25" customHeight="1">
      <c r="A102" s="725"/>
      <c r="B102" s="725"/>
      <c r="C102" s="725"/>
      <c r="D102" s="725"/>
      <c r="E102" s="725"/>
      <c r="F102" s="726"/>
      <c r="G102" s="725"/>
      <c r="H102" s="728"/>
      <c r="I102" s="728"/>
      <c r="J102" s="728"/>
      <c r="K102" s="728"/>
      <c r="L102" s="728"/>
      <c r="M102" s="728"/>
      <c r="N102" s="728"/>
      <c r="O102" s="728"/>
      <c r="P102" s="728"/>
      <c r="Q102" s="728"/>
      <c r="R102" s="728"/>
      <c r="S102" s="49"/>
    </row>
    <row r="103" spans="1:19" ht="9.75">
      <c r="A103" s="70"/>
      <c r="B103" s="70"/>
      <c r="C103" s="70"/>
      <c r="D103" s="49"/>
      <c r="E103" s="49"/>
      <c r="F103" s="41"/>
      <c r="G103" s="732" t="s">
        <v>146</v>
      </c>
      <c r="H103" s="347">
        <f>SUM(H99,H95,H91,H87,H83,H79,H75,H71,H67,H63)</f>
        <v>1016</v>
      </c>
      <c r="I103" s="347">
        <f>SUM(I99,I95,I91,I87,I83,I79,I75,I71,I67,I63)</f>
        <v>4</v>
      </c>
      <c r="J103" s="347">
        <f aca="true" t="shared" si="2" ref="J103:R104">SUM(J99,J95,J91,J87,J83,J79,J75,J71,J67,J63)</f>
        <v>38</v>
      </c>
      <c r="K103" s="347">
        <f t="shared" si="2"/>
        <v>87</v>
      </c>
      <c r="L103" s="347">
        <f t="shared" si="2"/>
        <v>83</v>
      </c>
      <c r="M103" s="347">
        <f t="shared" si="2"/>
        <v>115</v>
      </c>
      <c r="N103" s="347">
        <f t="shared" si="2"/>
        <v>166</v>
      </c>
      <c r="O103" s="347">
        <f t="shared" si="2"/>
        <v>149</v>
      </c>
      <c r="P103" s="347">
        <f t="shared" si="2"/>
        <v>170</v>
      </c>
      <c r="Q103" s="347">
        <f t="shared" si="2"/>
        <v>196</v>
      </c>
      <c r="R103" s="347">
        <f t="shared" si="2"/>
        <v>8</v>
      </c>
      <c r="S103" s="49"/>
    </row>
    <row r="104" spans="1:19" ht="9.75">
      <c r="A104" s="1450" t="s">
        <v>782</v>
      </c>
      <c r="B104" s="1450"/>
      <c r="C104" s="1450"/>
      <c r="D104" s="1450"/>
      <c r="E104" s="733"/>
      <c r="F104" s="41"/>
      <c r="G104" s="732" t="s">
        <v>147</v>
      </c>
      <c r="H104" s="347">
        <f>SUM(H100,H96,H92,H88,H84,H80,H76,H72,H68,H64)</f>
        <v>18661</v>
      </c>
      <c r="I104" s="347">
        <f>SUM(I100,I96,I92,I88,I84,I80,I76,I72,I68,I64)</f>
        <v>25</v>
      </c>
      <c r="J104" s="347">
        <f t="shared" si="2"/>
        <v>397</v>
      </c>
      <c r="K104" s="347">
        <f t="shared" si="2"/>
        <v>1249</v>
      </c>
      <c r="L104" s="347">
        <f t="shared" si="2"/>
        <v>1814</v>
      </c>
      <c r="M104" s="347">
        <f t="shared" si="2"/>
        <v>2988</v>
      </c>
      <c r="N104" s="347">
        <f t="shared" si="2"/>
        <v>3843</v>
      </c>
      <c r="O104" s="347">
        <f t="shared" si="2"/>
        <v>2747</v>
      </c>
      <c r="P104" s="347">
        <f t="shared" si="2"/>
        <v>3126</v>
      </c>
      <c r="Q104" s="347">
        <f t="shared" si="2"/>
        <v>2444</v>
      </c>
      <c r="R104" s="347">
        <f t="shared" si="2"/>
        <v>28</v>
      </c>
      <c r="S104" s="49"/>
    </row>
    <row r="105" spans="1:19" ht="9.75">
      <c r="A105" s="34"/>
      <c r="B105" s="34"/>
      <c r="C105" s="34"/>
      <c r="D105" s="49"/>
      <c r="E105" s="49"/>
      <c r="F105" s="41"/>
      <c r="G105" s="446" t="s">
        <v>783</v>
      </c>
      <c r="H105" s="347">
        <f aca="true" t="shared" si="3" ref="H105:R105">SUM(H103:H104)</f>
        <v>19677</v>
      </c>
      <c r="I105" s="347">
        <f t="shared" si="3"/>
        <v>29</v>
      </c>
      <c r="J105" s="347">
        <f t="shared" si="3"/>
        <v>435</v>
      </c>
      <c r="K105" s="347">
        <f t="shared" si="3"/>
        <v>1336</v>
      </c>
      <c r="L105" s="347">
        <f t="shared" si="3"/>
        <v>1897</v>
      </c>
      <c r="M105" s="347">
        <f t="shared" si="3"/>
        <v>3103</v>
      </c>
      <c r="N105" s="347">
        <f t="shared" si="3"/>
        <v>4009</v>
      </c>
      <c r="O105" s="347">
        <f t="shared" si="3"/>
        <v>2896</v>
      </c>
      <c r="P105" s="347">
        <f t="shared" si="3"/>
        <v>3296</v>
      </c>
      <c r="Q105" s="347">
        <f t="shared" si="3"/>
        <v>2640</v>
      </c>
      <c r="R105" s="347">
        <f t="shared" si="3"/>
        <v>36</v>
      </c>
      <c r="S105" s="49"/>
    </row>
    <row r="106" spans="1:19" ht="2.25" customHeight="1">
      <c r="A106" s="34"/>
      <c r="B106" s="34"/>
      <c r="C106" s="34"/>
      <c r="D106" s="49"/>
      <c r="E106" s="49"/>
      <c r="F106" s="41"/>
      <c r="G106" s="446"/>
      <c r="H106" s="728"/>
      <c r="I106" s="728"/>
      <c r="J106" s="728"/>
      <c r="K106" s="728"/>
      <c r="L106" s="728"/>
      <c r="M106" s="728"/>
      <c r="N106" s="728"/>
      <c r="O106" s="728"/>
      <c r="P106" s="728"/>
      <c r="Q106" s="728"/>
      <c r="R106" s="728"/>
      <c r="S106" s="49"/>
    </row>
    <row r="107" spans="1:19" ht="2.25" customHeight="1">
      <c r="A107" s="725"/>
      <c r="B107" s="725"/>
      <c r="C107" s="725"/>
      <c r="D107" s="725"/>
      <c r="E107" s="725"/>
      <c r="F107" s="726"/>
      <c r="G107" s="725"/>
      <c r="H107" s="728"/>
      <c r="I107" s="728"/>
      <c r="J107" s="728"/>
      <c r="K107" s="728"/>
      <c r="L107" s="728"/>
      <c r="M107" s="728"/>
      <c r="N107" s="728"/>
      <c r="O107" s="728"/>
      <c r="P107" s="728"/>
      <c r="Q107" s="728"/>
      <c r="R107" s="728"/>
      <c r="S107" s="49"/>
    </row>
    <row r="108" spans="1:19" ht="9.75">
      <c r="A108" s="34" t="s">
        <v>98</v>
      </c>
      <c r="B108" s="34"/>
      <c r="C108" s="34"/>
      <c r="D108" s="49"/>
      <c r="E108" s="49"/>
      <c r="F108" s="41"/>
      <c r="G108" s="457" t="s">
        <v>146</v>
      </c>
      <c r="H108" s="728">
        <f>SUM(I108:R108)</f>
        <v>205</v>
      </c>
      <c r="I108" s="729">
        <v>2</v>
      </c>
      <c r="J108" s="729">
        <v>13</v>
      </c>
      <c r="K108" s="729">
        <v>40</v>
      </c>
      <c r="L108" s="729">
        <v>36</v>
      </c>
      <c r="M108" s="729">
        <v>17</v>
      </c>
      <c r="N108" s="729">
        <v>39</v>
      </c>
      <c r="O108" s="729">
        <v>27</v>
      </c>
      <c r="P108" s="729">
        <v>18</v>
      </c>
      <c r="Q108" s="729">
        <v>7</v>
      </c>
      <c r="R108" s="729">
        <v>6</v>
      </c>
      <c r="S108" s="49"/>
    </row>
    <row r="109" spans="1:19" ht="9.75">
      <c r="A109" s="34" t="s">
        <v>780</v>
      </c>
      <c r="B109" s="34"/>
      <c r="C109" s="34"/>
      <c r="D109" s="34"/>
      <c r="E109" s="34"/>
      <c r="F109" s="41"/>
      <c r="G109" s="457" t="s">
        <v>147</v>
      </c>
      <c r="H109" s="728">
        <f>SUM(I109:R109)</f>
        <v>1004</v>
      </c>
      <c r="I109" s="729">
        <v>11</v>
      </c>
      <c r="J109" s="729">
        <v>97</v>
      </c>
      <c r="K109" s="729">
        <v>163</v>
      </c>
      <c r="L109" s="729">
        <v>109</v>
      </c>
      <c r="M109" s="729">
        <v>111</v>
      </c>
      <c r="N109" s="729">
        <v>189</v>
      </c>
      <c r="O109" s="729">
        <v>126</v>
      </c>
      <c r="P109" s="729">
        <v>115</v>
      </c>
      <c r="Q109" s="729">
        <v>80</v>
      </c>
      <c r="R109" s="729">
        <v>3</v>
      </c>
      <c r="S109" s="49"/>
    </row>
    <row r="110" spans="1:18" ht="6" customHeight="1">
      <c r="A110" s="349" t="s">
        <v>46</v>
      </c>
      <c r="B110" s="34"/>
      <c r="C110" s="49"/>
      <c r="D110" s="49"/>
      <c r="E110" s="49"/>
      <c r="F110" s="49"/>
      <c r="G110" s="49"/>
      <c r="H110" s="49"/>
      <c r="I110" s="49"/>
      <c r="J110" s="49"/>
      <c r="K110" s="49"/>
      <c r="L110" s="49"/>
      <c r="M110" s="49"/>
      <c r="N110" s="34"/>
      <c r="O110" s="34"/>
      <c r="P110" s="34"/>
      <c r="Q110" s="34"/>
      <c r="R110" s="34"/>
    </row>
    <row r="111" spans="1:18" ht="9.75">
      <c r="A111" s="1018" t="s">
        <v>784</v>
      </c>
      <c r="B111" s="1018"/>
      <c r="C111" s="1018"/>
      <c r="D111" s="1018"/>
      <c r="E111" s="1018"/>
      <c r="F111" s="1018"/>
      <c r="G111" s="1018"/>
      <c r="H111" s="1018"/>
      <c r="I111" s="1018"/>
      <c r="J111" s="1018"/>
      <c r="K111" s="1018"/>
      <c r="L111" s="1018"/>
      <c r="M111" s="1018"/>
      <c r="N111" s="1018"/>
      <c r="O111" s="1018"/>
      <c r="P111" s="1018"/>
      <c r="Q111" s="1018"/>
      <c r="R111" s="1018"/>
    </row>
    <row r="112" spans="1:18" ht="9.75">
      <c r="A112" s="1018"/>
      <c r="B112" s="1018"/>
      <c r="C112" s="1018"/>
      <c r="D112" s="1018"/>
      <c r="E112" s="1018"/>
      <c r="F112" s="1018"/>
      <c r="G112" s="1018"/>
      <c r="H112" s="1018"/>
      <c r="I112" s="1018"/>
      <c r="J112" s="1018"/>
      <c r="K112" s="1018"/>
      <c r="L112" s="1018"/>
      <c r="M112" s="1018"/>
      <c r="N112" s="1018"/>
      <c r="O112" s="1018"/>
      <c r="P112" s="1018"/>
      <c r="Q112" s="1018"/>
      <c r="R112" s="1018"/>
    </row>
    <row r="113" spans="1:18" ht="9.75">
      <c r="A113" s="1018"/>
      <c r="B113" s="1018"/>
      <c r="C113" s="1018"/>
      <c r="D113" s="1018"/>
      <c r="E113" s="1018"/>
      <c r="F113" s="1018"/>
      <c r="G113" s="1018"/>
      <c r="H113" s="1018"/>
      <c r="I113" s="1018"/>
      <c r="J113" s="1018"/>
      <c r="K113" s="1018"/>
      <c r="L113" s="1018"/>
      <c r="M113" s="1018"/>
      <c r="N113" s="1018"/>
      <c r="O113" s="1018"/>
      <c r="P113" s="1018"/>
      <c r="Q113" s="1018"/>
      <c r="R113" s="1018"/>
    </row>
    <row r="114" spans="1:18" ht="9.75">
      <c r="A114" s="1018"/>
      <c r="B114" s="1018"/>
      <c r="C114" s="1018"/>
      <c r="D114" s="1018"/>
      <c r="E114" s="1018"/>
      <c r="F114" s="1018"/>
      <c r="G114" s="1018"/>
      <c r="H114" s="1018"/>
      <c r="I114" s="1018"/>
      <c r="J114" s="1018"/>
      <c r="K114" s="1018"/>
      <c r="L114" s="1018"/>
      <c r="M114" s="1018"/>
      <c r="N114" s="1018"/>
      <c r="O114" s="1018"/>
      <c r="P114" s="1018"/>
      <c r="Q114" s="1018"/>
      <c r="R114" s="1018"/>
    </row>
    <row r="115" spans="1:18" ht="1.5" customHeight="1">
      <c r="A115" s="1018"/>
      <c r="B115" s="1018"/>
      <c r="C115" s="1018"/>
      <c r="D115" s="1018"/>
      <c r="E115" s="1018"/>
      <c r="F115" s="1018"/>
      <c r="G115" s="1018"/>
      <c r="H115" s="1018"/>
      <c r="I115" s="1018"/>
      <c r="J115" s="1018"/>
      <c r="K115" s="1018"/>
      <c r="L115" s="1018"/>
      <c r="M115" s="1018"/>
      <c r="N115" s="1018"/>
      <c r="O115" s="1018"/>
      <c r="P115" s="1018"/>
      <c r="Q115" s="1018"/>
      <c r="R115" s="1018"/>
    </row>
  </sheetData>
  <sheetProtection/>
  <mergeCells count="41">
    <mergeCell ref="A3:R3"/>
    <mergeCell ref="A4:R4"/>
    <mergeCell ref="A6:B11"/>
    <mergeCell ref="C6:D11"/>
    <mergeCell ref="F6:G11"/>
    <mergeCell ref="H6:H11"/>
    <mergeCell ref="I6:R6"/>
    <mergeCell ref="I7:I11"/>
    <mergeCell ref="J7:J8"/>
    <mergeCell ref="K7:K8"/>
    <mergeCell ref="L7:L8"/>
    <mergeCell ref="M7:M8"/>
    <mergeCell ref="N7:N8"/>
    <mergeCell ref="O7:O8"/>
    <mergeCell ref="P7:P8"/>
    <mergeCell ref="Q7:Q8"/>
    <mergeCell ref="R7:R11"/>
    <mergeCell ref="J9:Q9"/>
    <mergeCell ref="J10:J11"/>
    <mergeCell ref="K10:K11"/>
    <mergeCell ref="L10:L11"/>
    <mergeCell ref="M10:M11"/>
    <mergeCell ref="N10:N11"/>
    <mergeCell ref="O10:O11"/>
    <mergeCell ref="P10:P11"/>
    <mergeCell ref="Q10:Q11"/>
    <mergeCell ref="A13:B30"/>
    <mergeCell ref="D25:D26"/>
    <mergeCell ref="D29:D30"/>
    <mergeCell ref="A33:B50"/>
    <mergeCell ref="D45:D46"/>
    <mergeCell ref="D49:D50"/>
    <mergeCell ref="A104:D104"/>
    <mergeCell ref="A111:R115"/>
    <mergeCell ref="A54:D54"/>
    <mergeCell ref="A63:B80"/>
    <mergeCell ref="D75:D76"/>
    <mergeCell ref="D79:D80"/>
    <mergeCell ref="A83:B100"/>
    <mergeCell ref="D95:D96"/>
    <mergeCell ref="D99:D100"/>
  </mergeCells>
  <printOptions/>
  <pageMargins left="0.4330708661417323" right="0.4330708661417323" top="0.5905511811023623" bottom="0.7874015748031497" header="0.3937007874015748" footer="0"/>
  <pageSetup horizontalDpi="300" verticalDpi="300" orientation="portrait" paperSize="9" scale="88" r:id="rId2"/>
  <headerFooter alignWithMargins="0">
    <oddFooter>&amp;C34</oddFooter>
  </headerFooter>
  <drawing r:id="rId1"/>
</worksheet>
</file>

<file path=xl/worksheets/sheet33.xml><?xml version="1.0" encoding="utf-8"?>
<worksheet xmlns="http://schemas.openxmlformats.org/spreadsheetml/2006/main" xmlns:r="http://schemas.openxmlformats.org/officeDocument/2006/relationships">
  <dimension ref="A1:AP146"/>
  <sheetViews>
    <sheetView zoomScaleSheetLayoutView="100" zoomScalePageLayoutView="0" workbookViewId="0" topLeftCell="A1">
      <selection activeCell="M41" sqref="M41"/>
    </sheetView>
  </sheetViews>
  <sheetFormatPr defaultColWidth="11.421875" defaultRowHeight="15"/>
  <cols>
    <col min="1" max="1" width="11.421875" style="748" customWidth="1"/>
    <col min="2" max="2" width="24.7109375" style="748" customWidth="1"/>
    <col min="3" max="3" width="0.85546875" style="748" customWidth="1"/>
    <col min="4" max="12" width="7.7109375" style="748" customWidth="1"/>
    <col min="13" max="13" width="0.5625" style="737" customWidth="1"/>
    <col min="14" max="14" width="11.140625" style="737" customWidth="1"/>
    <col min="15" max="30" width="11.421875" style="737" customWidth="1"/>
    <col min="31" max="42" width="11.421875" style="735" customWidth="1"/>
    <col min="43" max="16384" width="11.421875" style="748" customWidth="1"/>
  </cols>
  <sheetData>
    <row r="1" spans="1:12" ht="11.25">
      <c r="A1" s="735"/>
      <c r="B1" s="735"/>
      <c r="C1" s="735"/>
      <c r="D1" s="735"/>
      <c r="E1" s="735"/>
      <c r="F1" s="735"/>
      <c r="G1" s="735"/>
      <c r="H1" s="735"/>
      <c r="I1" s="735"/>
      <c r="J1" s="735"/>
      <c r="K1" s="735"/>
      <c r="L1" s="736"/>
    </row>
    <row r="2" spans="1:12" ht="10.5" customHeight="1">
      <c r="A2" s="735"/>
      <c r="B2" s="735"/>
      <c r="C2" s="735"/>
      <c r="D2" s="735"/>
      <c r="E2" s="735"/>
      <c r="F2" s="735"/>
      <c r="G2" s="735"/>
      <c r="H2" s="735"/>
      <c r="I2" s="735"/>
      <c r="J2" s="735"/>
      <c r="K2" s="735"/>
      <c r="L2" s="738"/>
    </row>
    <row r="3" spans="1:12" ht="14.25" customHeight="1">
      <c r="A3" s="540" t="s">
        <v>785</v>
      </c>
      <c r="B3" s="739"/>
      <c r="C3" s="739"/>
      <c r="D3" s="739"/>
      <c r="E3" s="739"/>
      <c r="F3" s="739"/>
      <c r="G3" s="739"/>
      <c r="H3" s="739"/>
      <c r="I3" s="739"/>
      <c r="J3" s="739"/>
      <c r="K3" s="739"/>
      <c r="L3" s="739"/>
    </row>
    <row r="4" spans="1:12" ht="14.25" customHeight="1">
      <c r="A4" s="540" t="s">
        <v>786</v>
      </c>
      <c r="B4" s="739"/>
      <c r="C4" s="739"/>
      <c r="D4" s="739"/>
      <c r="E4" s="739"/>
      <c r="F4" s="739"/>
      <c r="G4" s="739"/>
      <c r="H4" s="739"/>
      <c r="I4" s="739"/>
      <c r="J4" s="739"/>
      <c r="K4" s="739"/>
      <c r="L4" s="739"/>
    </row>
    <row r="5" spans="1:12" ht="7.5" customHeight="1">
      <c r="A5" s="735"/>
      <c r="B5" s="735"/>
      <c r="C5" s="735"/>
      <c r="D5" s="735"/>
      <c r="E5" s="735"/>
      <c r="F5" s="735"/>
      <c r="G5" s="735"/>
      <c r="H5" s="735"/>
      <c r="I5" s="735"/>
      <c r="J5" s="735"/>
      <c r="K5" s="735"/>
      <c r="L5" s="735"/>
    </row>
    <row r="6" spans="1:12" ht="13.5" customHeight="1">
      <c r="A6" s="1471" t="s">
        <v>787</v>
      </c>
      <c r="B6" s="1474"/>
      <c r="C6" s="1477"/>
      <c r="D6" s="1480" t="s">
        <v>788</v>
      </c>
      <c r="E6" s="1471"/>
      <c r="F6" s="1481"/>
      <c r="G6" s="1485" t="s">
        <v>142</v>
      </c>
      <c r="H6" s="1486"/>
      <c r="I6" s="1486"/>
      <c r="J6" s="1486"/>
      <c r="K6" s="1486"/>
      <c r="L6" s="1486"/>
    </row>
    <row r="7" spans="1:15" ht="13.5" customHeight="1">
      <c r="A7" s="1475"/>
      <c r="B7" s="1475"/>
      <c r="C7" s="1478"/>
      <c r="D7" s="1482"/>
      <c r="E7" s="1483"/>
      <c r="F7" s="1484"/>
      <c r="G7" s="1485" t="s">
        <v>143</v>
      </c>
      <c r="H7" s="1486"/>
      <c r="I7" s="1487"/>
      <c r="J7" s="1485" t="s">
        <v>144</v>
      </c>
      <c r="K7" s="1486"/>
      <c r="L7" s="1486"/>
      <c r="O7" s="741"/>
    </row>
    <row r="8" spans="1:15" ht="13.5" customHeight="1">
      <c r="A8" s="1475"/>
      <c r="B8" s="1475"/>
      <c r="C8" s="1478"/>
      <c r="D8" s="1482"/>
      <c r="E8" s="1483"/>
      <c r="F8" s="1484"/>
      <c r="G8" s="1470" t="s">
        <v>2</v>
      </c>
      <c r="H8" s="1471"/>
      <c r="I8" s="1471"/>
      <c r="J8" s="1471"/>
      <c r="K8" s="1471"/>
      <c r="L8" s="1471"/>
      <c r="O8" s="741"/>
    </row>
    <row r="9" spans="1:12" ht="13.5" customHeight="1">
      <c r="A9" s="1476"/>
      <c r="B9" s="1476"/>
      <c r="C9" s="1479"/>
      <c r="D9" s="742" t="s">
        <v>146</v>
      </c>
      <c r="E9" s="742" t="s">
        <v>147</v>
      </c>
      <c r="F9" s="742" t="s">
        <v>148</v>
      </c>
      <c r="G9" s="742" t="s">
        <v>146</v>
      </c>
      <c r="H9" s="742" t="s">
        <v>147</v>
      </c>
      <c r="I9" s="742" t="s">
        <v>148</v>
      </c>
      <c r="J9" s="742" t="s">
        <v>146</v>
      </c>
      <c r="K9" s="742" t="s">
        <v>147</v>
      </c>
      <c r="L9" s="742" t="s">
        <v>148</v>
      </c>
    </row>
    <row r="10" spans="1:12" ht="3.75" customHeight="1">
      <c r="A10" s="743"/>
      <c r="B10" s="743"/>
      <c r="C10" s="743"/>
      <c r="D10" s="744"/>
      <c r="E10" s="744"/>
      <c r="F10" s="744"/>
      <c r="G10" s="744"/>
      <c r="H10" s="744"/>
      <c r="I10" s="744"/>
      <c r="J10" s="744"/>
      <c r="K10" s="744"/>
      <c r="L10" s="744"/>
    </row>
    <row r="11" spans="1:12" ht="13.5" customHeight="1">
      <c r="A11" s="1150" t="s">
        <v>789</v>
      </c>
      <c r="B11" s="1150"/>
      <c r="C11" s="737"/>
      <c r="D11" s="745">
        <f>SUM(G11,J11)</f>
        <v>1</v>
      </c>
      <c r="E11" s="745">
        <f>SUM(H11,K11)</f>
        <v>4</v>
      </c>
      <c r="F11" s="746">
        <f>IF(SUM(D11+E11)=SUM(I11+L11),SUM(D11+E11),"Fehler")</f>
        <v>5</v>
      </c>
      <c r="G11" s="747">
        <v>0</v>
      </c>
      <c r="H11" s="747">
        <v>0</v>
      </c>
      <c r="I11" s="745">
        <f>SUM(G11:H11)</f>
        <v>0</v>
      </c>
      <c r="J11" s="747">
        <v>1</v>
      </c>
      <c r="K11" s="747">
        <v>4</v>
      </c>
      <c r="L11" s="745">
        <f>SUM(J11:K11)</f>
        <v>5</v>
      </c>
    </row>
    <row r="12" spans="1:12" ht="3.75" customHeight="1">
      <c r="A12" s="307"/>
      <c r="B12" s="307"/>
      <c r="C12" s="735"/>
      <c r="D12" s="745"/>
      <c r="E12" s="746"/>
      <c r="F12" s="746"/>
      <c r="G12" s="745"/>
      <c r="H12" s="745"/>
      <c r="I12" s="745"/>
      <c r="J12" s="745"/>
      <c r="K12" s="745"/>
      <c r="L12" s="745"/>
    </row>
    <row r="13" spans="1:12" ht="13.5" customHeight="1">
      <c r="A13" s="1150" t="s">
        <v>790</v>
      </c>
      <c r="B13" s="1150"/>
      <c r="C13" s="737"/>
      <c r="D13" s="745">
        <f>SUM(G13,J13)</f>
        <v>0</v>
      </c>
      <c r="E13" s="745">
        <f>SUM(H13,K13)</f>
        <v>2</v>
      </c>
      <c r="F13" s="746">
        <f>IF(SUM(D13+E13)=SUM(I13+L13),SUM(D13+E13),"Fehler")</f>
        <v>2</v>
      </c>
      <c r="G13" s="747">
        <v>0</v>
      </c>
      <c r="H13" s="747">
        <v>1</v>
      </c>
      <c r="I13" s="745">
        <f>SUM(G13:H13)</f>
        <v>1</v>
      </c>
      <c r="J13" s="747">
        <v>0</v>
      </c>
      <c r="K13" s="747">
        <v>1</v>
      </c>
      <c r="L13" s="745">
        <f>SUM(J13:K13)</f>
        <v>1</v>
      </c>
    </row>
    <row r="14" spans="1:12" ht="3.75" customHeight="1">
      <c r="A14" s="307"/>
      <c r="B14" s="307"/>
      <c r="C14" s="735"/>
      <c r="D14" s="745"/>
      <c r="E14" s="746"/>
      <c r="F14" s="746"/>
      <c r="G14" s="745"/>
      <c r="H14" s="745"/>
      <c r="I14" s="745"/>
      <c r="J14" s="745"/>
      <c r="K14" s="745"/>
      <c r="L14" s="745"/>
    </row>
    <row r="15" spans="1:12" ht="13.5" customHeight="1">
      <c r="A15" s="1150" t="s">
        <v>621</v>
      </c>
      <c r="B15" s="1150"/>
      <c r="C15" s="737"/>
      <c r="D15" s="745">
        <f>SUM(G15,J15)</f>
        <v>18</v>
      </c>
      <c r="E15" s="745">
        <f>SUM(H15,K15)</f>
        <v>84</v>
      </c>
      <c r="F15" s="746">
        <f>IF(SUM(D15+E15)=SUM(I15+L15),SUM(D15+E15),"Fehler")</f>
        <v>102</v>
      </c>
      <c r="G15" s="747">
        <v>17</v>
      </c>
      <c r="H15" s="747">
        <v>68</v>
      </c>
      <c r="I15" s="745">
        <f>SUM(G15:H15)</f>
        <v>85</v>
      </c>
      <c r="J15" s="747">
        <v>1</v>
      </c>
      <c r="K15" s="747">
        <v>16</v>
      </c>
      <c r="L15" s="745">
        <f>SUM(J15:K15)</f>
        <v>17</v>
      </c>
    </row>
    <row r="16" spans="1:12" ht="3.75" customHeight="1">
      <c r="A16" s="307"/>
      <c r="B16" s="307"/>
      <c r="C16" s="735"/>
      <c r="D16" s="745"/>
      <c r="E16" s="746"/>
      <c r="F16" s="746"/>
      <c r="G16" s="745"/>
      <c r="H16" s="745"/>
      <c r="I16" s="745"/>
      <c r="J16" s="745"/>
      <c r="K16" s="745"/>
      <c r="L16" s="745"/>
    </row>
    <row r="17" spans="1:12" ht="13.5" customHeight="1">
      <c r="A17" s="1150" t="s">
        <v>622</v>
      </c>
      <c r="B17" s="1150"/>
      <c r="C17" s="737"/>
      <c r="D17" s="745">
        <f>SUM(G17,J17)</f>
        <v>0</v>
      </c>
      <c r="E17" s="745">
        <f>SUM(H17,K17)</f>
        <v>3</v>
      </c>
      <c r="F17" s="746">
        <f>IF(SUM(D17+E17)=SUM(I17+L17),SUM(D17+E17),"Fehler")</f>
        <v>3</v>
      </c>
      <c r="G17" s="747">
        <v>0</v>
      </c>
      <c r="H17" s="747">
        <v>3</v>
      </c>
      <c r="I17" s="745">
        <f>SUM(G17:H17)</f>
        <v>3</v>
      </c>
      <c r="J17" s="747">
        <v>0</v>
      </c>
      <c r="K17" s="747">
        <v>0</v>
      </c>
      <c r="L17" s="745">
        <f>SUM(J17:K17)</f>
        <v>0</v>
      </c>
    </row>
    <row r="18" spans="1:12" ht="3.75" customHeight="1">
      <c r="A18" s="307"/>
      <c r="B18" s="307"/>
      <c r="C18" s="735"/>
      <c r="D18" s="745"/>
      <c r="E18" s="746"/>
      <c r="F18" s="746"/>
      <c r="G18" s="745"/>
      <c r="H18" s="745"/>
      <c r="I18" s="745"/>
      <c r="J18" s="745"/>
      <c r="K18" s="745"/>
      <c r="L18" s="745"/>
    </row>
    <row r="19" spans="1:12" ht="13.5" customHeight="1">
      <c r="A19" s="1150" t="s">
        <v>624</v>
      </c>
      <c r="B19" s="1150"/>
      <c r="C19" s="737"/>
      <c r="D19" s="745">
        <f>SUM(G19,J19)</f>
        <v>0</v>
      </c>
      <c r="E19" s="745">
        <f>SUM(H19,K19)</f>
        <v>1</v>
      </c>
      <c r="F19" s="746">
        <f>IF(SUM(D19+E19)=SUM(I19+L19),SUM(D19+E19),"Fehler")</f>
        <v>1</v>
      </c>
      <c r="G19" s="747">
        <v>0</v>
      </c>
      <c r="H19" s="747">
        <v>0</v>
      </c>
      <c r="I19" s="745">
        <f>SUM(G19:H19)</f>
        <v>0</v>
      </c>
      <c r="J19" s="747">
        <v>0</v>
      </c>
      <c r="K19" s="747">
        <v>1</v>
      </c>
      <c r="L19" s="745">
        <f>SUM(J19:K19)</f>
        <v>1</v>
      </c>
    </row>
    <row r="20" spans="1:12" ht="3.75" customHeight="1">
      <c r="A20" s="307"/>
      <c r="B20" s="307"/>
      <c r="C20" s="735"/>
      <c r="D20" s="745"/>
      <c r="E20" s="746"/>
      <c r="F20" s="746"/>
      <c r="G20" s="745"/>
      <c r="H20" s="745"/>
      <c r="I20" s="745"/>
      <c r="J20" s="745"/>
      <c r="K20" s="745"/>
      <c r="L20" s="745"/>
    </row>
    <row r="21" spans="1:12" ht="13.5" customHeight="1">
      <c r="A21" s="1150" t="s">
        <v>625</v>
      </c>
      <c r="B21" s="1150"/>
      <c r="C21" s="737"/>
      <c r="D21" s="745">
        <f>SUM(G21,J21)</f>
        <v>0</v>
      </c>
      <c r="E21" s="745">
        <f>SUM(H21,K21)</f>
        <v>0</v>
      </c>
      <c r="F21" s="746">
        <f>IF(SUM(D21+E21)=SUM(I21+L21),SUM(D21+E21),"Fehler")</f>
        <v>0</v>
      </c>
      <c r="G21" s="747">
        <v>0</v>
      </c>
      <c r="H21" s="747">
        <v>0</v>
      </c>
      <c r="I21" s="745">
        <f>SUM(G21:H21)</f>
        <v>0</v>
      </c>
      <c r="J21" s="747">
        <v>0</v>
      </c>
      <c r="K21" s="747">
        <v>0</v>
      </c>
      <c r="L21" s="745">
        <f>SUM(J21:K21)</f>
        <v>0</v>
      </c>
    </row>
    <row r="22" spans="1:12" ht="3.75" customHeight="1">
      <c r="A22" s="307"/>
      <c r="B22" s="307"/>
      <c r="C22" s="735"/>
      <c r="D22" s="745"/>
      <c r="E22" s="746"/>
      <c r="F22" s="746"/>
      <c r="G22" s="745"/>
      <c r="H22" s="745"/>
      <c r="I22" s="745"/>
      <c r="J22" s="745"/>
      <c r="K22" s="745"/>
      <c r="L22" s="745"/>
    </row>
    <row r="23" spans="1:12" ht="13.5" customHeight="1">
      <c r="A23" s="1150" t="s">
        <v>628</v>
      </c>
      <c r="B23" s="1150"/>
      <c r="C23" s="737"/>
      <c r="D23" s="745">
        <f>SUM(G23,J23)</f>
        <v>0</v>
      </c>
      <c r="E23" s="745">
        <f>SUM(H23,K23)</f>
        <v>0</v>
      </c>
      <c r="F23" s="746">
        <f>IF(SUM(D23+E23)=SUM(I23+L23),SUM(D23+E23),"Fehler")</f>
        <v>0</v>
      </c>
      <c r="G23" s="747">
        <v>0</v>
      </c>
      <c r="H23" s="747">
        <v>0</v>
      </c>
      <c r="I23" s="745">
        <f>SUM(G23:H23)</f>
        <v>0</v>
      </c>
      <c r="J23" s="747">
        <v>0</v>
      </c>
      <c r="K23" s="747">
        <v>0</v>
      </c>
      <c r="L23" s="745">
        <f>SUM(J23:K23)</f>
        <v>0</v>
      </c>
    </row>
    <row r="24" spans="1:12" ht="3.75" customHeight="1">
      <c r="A24" s="307"/>
      <c r="B24" s="307"/>
      <c r="C24" s="735"/>
      <c r="D24" s="745"/>
      <c r="E24" s="746"/>
      <c r="F24" s="746"/>
      <c r="G24" s="745"/>
      <c r="H24" s="745"/>
      <c r="I24" s="745"/>
      <c r="J24" s="745"/>
      <c r="K24" s="745"/>
      <c r="L24" s="745"/>
    </row>
    <row r="25" spans="1:12" ht="13.5" customHeight="1">
      <c r="A25" s="1150" t="s">
        <v>791</v>
      </c>
      <c r="B25" s="1150"/>
      <c r="C25" s="737"/>
      <c r="D25" s="745">
        <f>SUM(G25,J25)</f>
        <v>1</v>
      </c>
      <c r="E25" s="745">
        <f>SUM(H25,K25)</f>
        <v>3</v>
      </c>
      <c r="F25" s="746">
        <f>IF(SUM(D25+E25)=SUM(I25+L25),SUM(D25+E25),"Fehler")</f>
        <v>4</v>
      </c>
      <c r="G25" s="747">
        <v>0</v>
      </c>
      <c r="H25" s="747">
        <v>0</v>
      </c>
      <c r="I25" s="745">
        <f>SUM(G25:H25)</f>
        <v>0</v>
      </c>
      <c r="J25" s="747">
        <v>1</v>
      </c>
      <c r="K25" s="747">
        <v>3</v>
      </c>
      <c r="L25" s="745">
        <f>SUM(J25:K25)</f>
        <v>4</v>
      </c>
    </row>
    <row r="26" spans="1:12" ht="3.75" customHeight="1">
      <c r="A26" s="307"/>
      <c r="B26" s="307"/>
      <c r="C26" s="735"/>
      <c r="D26" s="745"/>
      <c r="E26" s="746"/>
      <c r="F26" s="746"/>
      <c r="G26" s="745"/>
      <c r="H26" s="745"/>
      <c r="I26" s="745"/>
      <c r="J26" s="745"/>
      <c r="K26" s="745"/>
      <c r="L26" s="745"/>
    </row>
    <row r="27" spans="1:12" ht="13.5" customHeight="1">
      <c r="A27" s="1150" t="s">
        <v>792</v>
      </c>
      <c r="B27" s="1150"/>
      <c r="C27" s="737"/>
      <c r="D27" s="745">
        <f>SUM(G27,J27)</f>
        <v>1</v>
      </c>
      <c r="E27" s="745">
        <f>SUM(H27,K27)</f>
        <v>4</v>
      </c>
      <c r="F27" s="746">
        <f>IF(SUM(D27+E27)=SUM(I27+L27),SUM(D27+E27),"Fehler")</f>
        <v>5</v>
      </c>
      <c r="G27" s="747">
        <v>0</v>
      </c>
      <c r="H27" s="747">
        <v>1</v>
      </c>
      <c r="I27" s="745">
        <f>SUM(G27:H27)</f>
        <v>1</v>
      </c>
      <c r="J27" s="747">
        <v>1</v>
      </c>
      <c r="K27" s="747">
        <v>3</v>
      </c>
      <c r="L27" s="745">
        <f>SUM(J27:K27)</f>
        <v>4</v>
      </c>
    </row>
    <row r="28" spans="1:12" ht="3.75" customHeight="1">
      <c r="A28" s="307"/>
      <c r="B28" s="307"/>
      <c r="C28" s="735"/>
      <c r="D28" s="745"/>
      <c r="E28" s="746"/>
      <c r="F28" s="746"/>
      <c r="G28" s="745"/>
      <c r="H28" s="745"/>
      <c r="I28" s="745"/>
      <c r="J28" s="745"/>
      <c r="K28" s="745"/>
      <c r="L28" s="745"/>
    </row>
    <row r="29" spans="1:12" ht="13.5" customHeight="1">
      <c r="A29" s="1150" t="s">
        <v>793</v>
      </c>
      <c r="B29" s="1150"/>
      <c r="C29" s="737"/>
      <c r="D29" s="745">
        <f>SUM(G29,J29)</f>
        <v>1</v>
      </c>
      <c r="E29" s="745">
        <f>SUM(H29,K29)</f>
        <v>5</v>
      </c>
      <c r="F29" s="746">
        <f>IF(SUM(D29+E29)=SUM(I29+L29),SUM(D29+E29),"Fehler")</f>
        <v>6</v>
      </c>
      <c r="G29" s="747">
        <v>0</v>
      </c>
      <c r="H29" s="747">
        <v>0</v>
      </c>
      <c r="I29" s="745">
        <f>SUM(G29:H29)</f>
        <v>0</v>
      </c>
      <c r="J29" s="747">
        <v>1</v>
      </c>
      <c r="K29" s="747">
        <v>5</v>
      </c>
      <c r="L29" s="745">
        <f>SUM(J29:K29)</f>
        <v>6</v>
      </c>
    </row>
    <row r="30" spans="1:12" ht="3.75" customHeight="1">
      <c r="A30" s="307"/>
      <c r="B30" s="307"/>
      <c r="C30" s="735"/>
      <c r="D30" s="745"/>
      <c r="E30" s="746"/>
      <c r="F30" s="746"/>
      <c r="G30" s="745"/>
      <c r="H30" s="745"/>
      <c r="I30" s="745"/>
      <c r="J30" s="745"/>
      <c r="K30" s="745"/>
      <c r="L30" s="745"/>
    </row>
    <row r="31" spans="1:12" ht="13.5" customHeight="1">
      <c r="A31" s="1150" t="s">
        <v>590</v>
      </c>
      <c r="B31" s="1150"/>
      <c r="C31" s="737"/>
      <c r="D31" s="745">
        <f>SUM(G31,J31)</f>
        <v>17</v>
      </c>
      <c r="E31" s="745">
        <f>SUM(H31,K31)</f>
        <v>19</v>
      </c>
      <c r="F31" s="746">
        <f>IF(SUM(D31+E31)=SUM(I31+L31),SUM(D31+E31),"Fehler")</f>
        <v>36</v>
      </c>
      <c r="G31" s="747">
        <v>14</v>
      </c>
      <c r="H31" s="747">
        <v>12</v>
      </c>
      <c r="I31" s="745">
        <f>SUM(G31:H31)</f>
        <v>26</v>
      </c>
      <c r="J31" s="747">
        <v>3</v>
      </c>
      <c r="K31" s="747">
        <v>7</v>
      </c>
      <c r="L31" s="745">
        <f>SUM(J31:K31)</f>
        <v>10</v>
      </c>
    </row>
    <row r="32" spans="1:12" ht="3.75" customHeight="1">
      <c r="A32" s="307"/>
      <c r="B32" s="307"/>
      <c r="C32" s="735"/>
      <c r="D32" s="745"/>
      <c r="E32" s="746"/>
      <c r="F32" s="746"/>
      <c r="G32" s="745"/>
      <c r="H32" s="745"/>
      <c r="I32" s="745"/>
      <c r="J32" s="745"/>
      <c r="K32" s="745"/>
      <c r="L32" s="745"/>
    </row>
    <row r="33" spans="1:12" ht="13.5" customHeight="1">
      <c r="A33" s="1150" t="s">
        <v>794</v>
      </c>
      <c r="B33" s="1150"/>
      <c r="C33" s="737"/>
      <c r="D33" s="745">
        <f>SUM(G33,J33)</f>
        <v>0</v>
      </c>
      <c r="E33" s="745">
        <f>SUM(H33,K33)</f>
        <v>3</v>
      </c>
      <c r="F33" s="746">
        <f>IF(SUM(D33+E33)=SUM(I33+L33),SUM(D33+E33),"Fehler")</f>
        <v>3</v>
      </c>
      <c r="G33" s="747">
        <v>0</v>
      </c>
      <c r="H33" s="747">
        <v>0</v>
      </c>
      <c r="I33" s="745">
        <f>SUM(G33:H33)</f>
        <v>0</v>
      </c>
      <c r="J33" s="747">
        <v>0</v>
      </c>
      <c r="K33" s="747">
        <v>3</v>
      </c>
      <c r="L33" s="745">
        <f>SUM(J33:K33)</f>
        <v>3</v>
      </c>
    </row>
    <row r="34" spans="1:12" ht="3.75" customHeight="1">
      <c r="A34" s="293"/>
      <c r="B34" s="293"/>
      <c r="C34" s="737"/>
      <c r="D34" s="745"/>
      <c r="E34" s="745"/>
      <c r="F34" s="746"/>
      <c r="G34" s="745"/>
      <c r="H34" s="745"/>
      <c r="I34" s="745"/>
      <c r="J34" s="745"/>
      <c r="K34" s="745"/>
      <c r="L34" s="745"/>
    </row>
    <row r="35" spans="1:12" ht="13.5" customHeight="1">
      <c r="A35" s="1150" t="s">
        <v>795</v>
      </c>
      <c r="B35" s="1150"/>
      <c r="C35" s="737"/>
      <c r="D35" s="745">
        <f>SUM(G35,J35)</f>
        <v>0</v>
      </c>
      <c r="E35" s="745">
        <f>SUM(H35,K35)</f>
        <v>3</v>
      </c>
      <c r="F35" s="746">
        <f>IF(SUM(D35+E35)=SUM(I35+L35),SUM(D35+E35),"Fehler")</f>
        <v>3</v>
      </c>
      <c r="G35" s="747">
        <v>0</v>
      </c>
      <c r="H35" s="747">
        <v>0</v>
      </c>
      <c r="I35" s="745">
        <f>SUM(G35:H35)</f>
        <v>0</v>
      </c>
      <c r="J35" s="747">
        <v>0</v>
      </c>
      <c r="K35" s="747">
        <v>3</v>
      </c>
      <c r="L35" s="745">
        <f>SUM(J35:K35)</f>
        <v>3</v>
      </c>
    </row>
    <row r="36" spans="1:12" ht="3.75" customHeight="1">
      <c r="A36" s="307"/>
      <c r="B36" s="307"/>
      <c r="C36" s="735"/>
      <c r="D36" s="745"/>
      <c r="E36" s="746"/>
      <c r="F36" s="746"/>
      <c r="G36" s="745"/>
      <c r="H36" s="745"/>
      <c r="I36" s="745"/>
      <c r="J36" s="745"/>
      <c r="K36" s="745"/>
      <c r="L36" s="745"/>
    </row>
    <row r="37" spans="1:12" ht="13.5" customHeight="1">
      <c r="A37" s="1150" t="s">
        <v>796</v>
      </c>
      <c r="B37" s="1150"/>
      <c r="C37" s="737"/>
      <c r="D37" s="745">
        <f>SUM(G37,J37)</f>
        <v>1</v>
      </c>
      <c r="E37" s="745">
        <f>SUM(H37,K37)</f>
        <v>2</v>
      </c>
      <c r="F37" s="746">
        <f>IF(SUM(D37+E37)=SUM(I37+L37),SUM(D37+E37),"Fehler")</f>
        <v>3</v>
      </c>
      <c r="G37" s="747">
        <v>1</v>
      </c>
      <c r="H37" s="747">
        <v>2</v>
      </c>
      <c r="I37" s="745">
        <f>SUM(G37:H37)</f>
        <v>3</v>
      </c>
      <c r="J37" s="747">
        <v>0</v>
      </c>
      <c r="K37" s="747">
        <v>0</v>
      </c>
      <c r="L37" s="745">
        <f>SUM(J37:K37)</f>
        <v>0</v>
      </c>
    </row>
    <row r="38" spans="1:12" ht="3.75" customHeight="1">
      <c r="A38" s="293"/>
      <c r="B38" s="293"/>
      <c r="C38" s="737"/>
      <c r="D38" s="745"/>
      <c r="E38" s="745"/>
      <c r="F38" s="746"/>
      <c r="G38" s="745"/>
      <c r="H38" s="745"/>
      <c r="I38" s="745"/>
      <c r="J38" s="745"/>
      <c r="K38" s="745"/>
      <c r="L38" s="745"/>
    </row>
    <row r="39" spans="1:12" ht="13.5" customHeight="1">
      <c r="A39" s="1150" t="s">
        <v>797</v>
      </c>
      <c r="B39" s="1150"/>
      <c r="C39" s="737"/>
      <c r="D39" s="745">
        <f>SUM(G39,J39)</f>
        <v>0</v>
      </c>
      <c r="E39" s="745">
        <f>SUM(H39,K39)</f>
        <v>1</v>
      </c>
      <c r="F39" s="746">
        <f>IF(SUM(D39+E39)=SUM(I39+L39),SUM(D39+E39),"Fehler")</f>
        <v>1</v>
      </c>
      <c r="G39" s="747">
        <v>0</v>
      </c>
      <c r="H39" s="747">
        <v>0</v>
      </c>
      <c r="I39" s="745">
        <f>SUM(G39:H39)</f>
        <v>0</v>
      </c>
      <c r="J39" s="747">
        <v>0</v>
      </c>
      <c r="K39" s="747">
        <v>1</v>
      </c>
      <c r="L39" s="745">
        <f>SUM(J39:K39)</f>
        <v>1</v>
      </c>
    </row>
    <row r="40" spans="1:12" ht="3.75" customHeight="1">
      <c r="A40" s="296"/>
      <c r="B40" s="296"/>
      <c r="C40" s="737"/>
      <c r="D40" s="745"/>
      <c r="E40" s="745"/>
      <c r="F40" s="746"/>
      <c r="G40" s="745"/>
      <c r="H40" s="745"/>
      <c r="I40" s="745"/>
      <c r="J40" s="745"/>
      <c r="K40" s="745"/>
      <c r="L40" s="745"/>
    </row>
    <row r="41" spans="1:12" ht="13.5" customHeight="1">
      <c r="A41" s="1163" t="s">
        <v>798</v>
      </c>
      <c r="B41" s="1163"/>
      <c r="C41" s="737"/>
      <c r="D41" s="745">
        <f>SUM(G41,J41)</f>
        <v>0</v>
      </c>
      <c r="E41" s="745">
        <f>SUM(H41,K41)</f>
        <v>2</v>
      </c>
      <c r="F41" s="746">
        <f>IF(SUM(D41+E41)=SUM(I41+L41),SUM(D41+E41),"Fehler")</f>
        <v>2</v>
      </c>
      <c r="G41" s="747">
        <v>0</v>
      </c>
      <c r="H41" s="747">
        <v>0</v>
      </c>
      <c r="I41" s="745">
        <f>SUM(G41:H41)</f>
        <v>0</v>
      </c>
      <c r="J41" s="747">
        <v>0</v>
      </c>
      <c r="K41" s="747">
        <v>2</v>
      </c>
      <c r="L41" s="745">
        <f>SUM(J41:K41)</f>
        <v>2</v>
      </c>
    </row>
    <row r="42" spans="1:12" ht="3.75" customHeight="1">
      <c r="A42" s="296"/>
      <c r="B42" s="296"/>
      <c r="C42" s="737"/>
      <c r="D42" s="745"/>
      <c r="E42" s="745"/>
      <c r="F42" s="746"/>
      <c r="G42" s="745"/>
      <c r="H42" s="745"/>
      <c r="I42" s="745"/>
      <c r="J42" s="745"/>
      <c r="K42" s="745"/>
      <c r="L42" s="745"/>
    </row>
    <row r="43" spans="1:12" ht="13.5" customHeight="1">
      <c r="A43" s="1163" t="s">
        <v>799</v>
      </c>
      <c r="B43" s="1163"/>
      <c r="C43" s="737"/>
      <c r="D43" s="745">
        <f>SUM(G43,J43)</f>
        <v>0</v>
      </c>
      <c r="E43" s="745">
        <f>SUM(H43,K43)</f>
        <v>1</v>
      </c>
      <c r="F43" s="746">
        <f>IF(SUM(D43+E43)=SUM(I43+L43),SUM(D43+E43),"Fehler")</f>
        <v>1</v>
      </c>
      <c r="G43" s="747">
        <v>0</v>
      </c>
      <c r="H43" s="747">
        <v>0</v>
      </c>
      <c r="I43" s="745">
        <f>SUM(G43:H43)</f>
        <v>0</v>
      </c>
      <c r="J43" s="747">
        <v>0</v>
      </c>
      <c r="K43" s="747">
        <v>1</v>
      </c>
      <c r="L43" s="745">
        <f>SUM(J43:K43)</f>
        <v>1</v>
      </c>
    </row>
    <row r="44" spans="1:12" ht="3.75" customHeight="1">
      <c r="A44" s="296"/>
      <c r="B44" s="296"/>
      <c r="C44" s="737"/>
      <c r="D44" s="745"/>
      <c r="E44" s="745"/>
      <c r="F44" s="746"/>
      <c r="G44" s="745"/>
      <c r="H44" s="745"/>
      <c r="I44" s="745"/>
      <c r="J44" s="745"/>
      <c r="K44" s="745"/>
      <c r="L44" s="745"/>
    </row>
    <row r="45" spans="1:12" ht="13.5" customHeight="1">
      <c r="A45" s="1163" t="s">
        <v>800</v>
      </c>
      <c r="B45" s="1163"/>
      <c r="C45" s="737"/>
      <c r="D45" s="745">
        <f>SUM(G45,J45)</f>
        <v>0</v>
      </c>
      <c r="E45" s="745">
        <f>SUM(H45,K45)</f>
        <v>8</v>
      </c>
      <c r="F45" s="746">
        <f>IF(SUM(D45+E45)=SUM(I45+L45),SUM(D45+E45),"Fehler")</f>
        <v>8</v>
      </c>
      <c r="G45" s="747">
        <v>0</v>
      </c>
      <c r="H45" s="747">
        <v>4</v>
      </c>
      <c r="I45" s="745">
        <f>SUM(G45:H45)</f>
        <v>4</v>
      </c>
      <c r="J45" s="747">
        <v>0</v>
      </c>
      <c r="K45" s="747">
        <v>4</v>
      </c>
      <c r="L45" s="745">
        <f>SUM(J45:K45)</f>
        <v>4</v>
      </c>
    </row>
    <row r="46" spans="1:12" ht="3.75" customHeight="1">
      <c r="A46" s="296"/>
      <c r="B46" s="296"/>
      <c r="C46" s="737"/>
      <c r="D46" s="745"/>
      <c r="E46" s="745"/>
      <c r="F46" s="746"/>
      <c r="G46" s="745"/>
      <c r="H46" s="745"/>
      <c r="I46" s="745"/>
      <c r="J46" s="745"/>
      <c r="K46" s="745"/>
      <c r="L46" s="745"/>
    </row>
    <row r="47" spans="1:12" ht="13.5" customHeight="1">
      <c r="A47" s="1150" t="s">
        <v>801</v>
      </c>
      <c r="B47" s="1150"/>
      <c r="C47" s="737"/>
      <c r="D47" s="745">
        <f>SUM(G47,J47)</f>
        <v>0</v>
      </c>
      <c r="E47" s="745">
        <f>SUM(H47,K47)</f>
        <v>4</v>
      </c>
      <c r="F47" s="746">
        <f>IF(SUM(D47+E47)=SUM(I47+L47),SUM(D47+E47),"Fehler")</f>
        <v>4</v>
      </c>
      <c r="G47" s="747">
        <v>0</v>
      </c>
      <c r="H47" s="747">
        <v>1</v>
      </c>
      <c r="I47" s="745">
        <f>SUM(G47:H47)</f>
        <v>1</v>
      </c>
      <c r="J47" s="747">
        <v>0</v>
      </c>
      <c r="K47" s="747">
        <v>3</v>
      </c>
      <c r="L47" s="745">
        <f>SUM(J47:K47)</f>
        <v>3</v>
      </c>
    </row>
    <row r="48" spans="1:12" ht="3.75" customHeight="1">
      <c r="A48" s="293"/>
      <c r="B48" s="293"/>
      <c r="C48" s="737"/>
      <c r="D48" s="745"/>
      <c r="E48" s="745"/>
      <c r="F48" s="746"/>
      <c r="G48" s="745"/>
      <c r="H48" s="745"/>
      <c r="I48" s="745"/>
      <c r="J48" s="745"/>
      <c r="K48" s="745"/>
      <c r="L48" s="745"/>
    </row>
    <row r="49" spans="1:12" ht="13.5" customHeight="1">
      <c r="A49" s="1150" t="s">
        <v>802</v>
      </c>
      <c r="B49" s="1150"/>
      <c r="C49" s="737"/>
      <c r="D49" s="745">
        <f>SUM(G49,J49)</f>
        <v>1</v>
      </c>
      <c r="E49" s="745">
        <f>SUM(H49,K49)</f>
        <v>2</v>
      </c>
      <c r="F49" s="746">
        <f>IF(SUM(D49+E49)=SUM(I49+L49),SUM(D49+E49),"Fehler")</f>
        <v>3</v>
      </c>
      <c r="G49" s="747">
        <v>1</v>
      </c>
      <c r="H49" s="747">
        <v>1</v>
      </c>
      <c r="I49" s="745">
        <f>SUM(G49:H49)</f>
        <v>2</v>
      </c>
      <c r="J49" s="747">
        <v>0</v>
      </c>
      <c r="K49" s="747">
        <v>1</v>
      </c>
      <c r="L49" s="745">
        <f>SUM(J49:K49)</f>
        <v>1</v>
      </c>
    </row>
    <row r="50" spans="1:12" ht="3.75" customHeight="1">
      <c r="A50" s="293"/>
      <c r="B50" s="293"/>
      <c r="C50" s="737"/>
      <c r="D50" s="745"/>
      <c r="E50" s="745"/>
      <c r="F50" s="746"/>
      <c r="G50" s="745"/>
      <c r="H50" s="745"/>
      <c r="I50" s="745"/>
      <c r="J50" s="745"/>
      <c r="K50" s="745"/>
      <c r="L50" s="745"/>
    </row>
    <row r="51" spans="1:12" ht="13.5" customHeight="1">
      <c r="A51" s="1488" t="s">
        <v>803</v>
      </c>
      <c r="B51" s="1488"/>
      <c r="C51" s="737"/>
      <c r="D51" s="745"/>
      <c r="E51" s="745"/>
      <c r="F51" s="746"/>
      <c r="G51" s="745"/>
      <c r="H51" s="745"/>
      <c r="I51" s="745"/>
      <c r="J51" s="745"/>
      <c r="K51" s="745"/>
      <c r="L51" s="745"/>
    </row>
    <row r="52" spans="1:12" ht="13.5" customHeight="1">
      <c r="A52" s="1469" t="s">
        <v>804</v>
      </c>
      <c r="B52" s="1469"/>
      <c r="C52" s="737"/>
      <c r="D52" s="745">
        <f>SUM(G52,J52)</f>
        <v>0</v>
      </c>
      <c r="E52" s="745">
        <f>SUM(H52,K52)</f>
        <v>4</v>
      </c>
      <c r="F52" s="746">
        <f>IF(SUM(D52+E52)=SUM(I52+L52),SUM(D52+E52),"Fehler")</f>
        <v>4</v>
      </c>
      <c r="G52" s="747">
        <v>0</v>
      </c>
      <c r="H52" s="747">
        <v>4</v>
      </c>
      <c r="I52" s="745">
        <f>SUM(G52:H52)</f>
        <v>4</v>
      </c>
      <c r="J52" s="747">
        <v>0</v>
      </c>
      <c r="K52" s="747">
        <v>0</v>
      </c>
      <c r="L52" s="745">
        <f>SUM(J52:K52)</f>
        <v>0</v>
      </c>
    </row>
    <row r="53" spans="1:12" ht="3.75" customHeight="1">
      <c r="A53" s="293"/>
      <c r="B53" s="293"/>
      <c r="C53" s="737"/>
      <c r="D53" s="745"/>
      <c r="E53" s="745"/>
      <c r="F53" s="746"/>
      <c r="G53" s="745"/>
      <c r="H53" s="745"/>
      <c r="I53" s="745"/>
      <c r="J53" s="745"/>
      <c r="K53" s="745"/>
      <c r="L53" s="745"/>
    </row>
    <row r="54" spans="1:12" ht="13.5" customHeight="1">
      <c r="A54" s="1150" t="s">
        <v>805</v>
      </c>
      <c r="B54" s="1150"/>
      <c r="C54" s="737"/>
      <c r="D54" s="745">
        <f>SUM(G54,J54)</f>
        <v>0</v>
      </c>
      <c r="E54" s="745">
        <f>SUM(H54,K54)</f>
        <v>2</v>
      </c>
      <c r="F54" s="746">
        <f>IF(SUM(D54+E54)=SUM(I54+L54),SUM(D54+E54),"Fehler")</f>
        <v>2</v>
      </c>
      <c r="G54" s="747">
        <v>0</v>
      </c>
      <c r="H54" s="747">
        <v>1</v>
      </c>
      <c r="I54" s="745">
        <f>SUM(G54:H54)</f>
        <v>1</v>
      </c>
      <c r="J54" s="747">
        <v>0</v>
      </c>
      <c r="K54" s="747">
        <v>1</v>
      </c>
      <c r="L54" s="745">
        <f>SUM(J54:K54)</f>
        <v>1</v>
      </c>
    </row>
    <row r="55" spans="1:12" ht="3.75" customHeight="1">
      <c r="A55" s="293"/>
      <c r="B55" s="293"/>
      <c r="C55" s="737"/>
      <c r="D55" s="745"/>
      <c r="E55" s="745"/>
      <c r="F55" s="746"/>
      <c r="G55" s="745"/>
      <c r="H55" s="745"/>
      <c r="I55" s="745"/>
      <c r="J55" s="745"/>
      <c r="K55" s="745"/>
      <c r="L55" s="745"/>
    </row>
    <row r="56" spans="1:12" ht="13.5" customHeight="1">
      <c r="A56" s="1150" t="s">
        <v>806</v>
      </c>
      <c r="B56" s="1150"/>
      <c r="C56" s="737"/>
      <c r="D56" s="745">
        <f>SUM(G56,J56)</f>
        <v>3</v>
      </c>
      <c r="E56" s="745">
        <f>SUM(H56,K56)</f>
        <v>3118</v>
      </c>
      <c r="F56" s="746">
        <f>IF(SUM(D56+E56)=SUM(I56+L56),SUM(D56+E56),"Fehler")</f>
        <v>3121</v>
      </c>
      <c r="G56" s="747">
        <v>3</v>
      </c>
      <c r="H56" s="747">
        <v>3062</v>
      </c>
      <c r="I56" s="745">
        <f>SUM(G56:H56)</f>
        <v>3065</v>
      </c>
      <c r="J56" s="747">
        <v>0</v>
      </c>
      <c r="K56" s="747">
        <v>56</v>
      </c>
      <c r="L56" s="745">
        <f>SUM(J56:K56)</f>
        <v>56</v>
      </c>
    </row>
    <row r="57" spans="1:12" ht="3.75" customHeight="1">
      <c r="A57" s="293"/>
      <c r="B57" s="293"/>
      <c r="C57" s="737"/>
      <c r="D57" s="745"/>
      <c r="E57" s="745"/>
      <c r="F57" s="746"/>
      <c r="G57" s="745"/>
      <c r="H57" s="745"/>
      <c r="I57" s="745"/>
      <c r="J57" s="745"/>
      <c r="K57" s="745"/>
      <c r="L57" s="745"/>
    </row>
    <row r="58" spans="1:12" ht="13.5" customHeight="1">
      <c r="A58" s="1150" t="s">
        <v>592</v>
      </c>
      <c r="B58" s="1150"/>
      <c r="C58" s="737"/>
      <c r="D58" s="745">
        <f>SUM(G58,J58)</f>
        <v>164</v>
      </c>
      <c r="E58" s="745">
        <f>SUM(H58,K58)</f>
        <v>300</v>
      </c>
      <c r="F58" s="746">
        <f>IF(SUM(D58+E58)=SUM(I58+L58),SUM(D58+E58),"Fehler")</f>
        <v>464</v>
      </c>
      <c r="G58" s="747">
        <v>153</v>
      </c>
      <c r="H58" s="747">
        <v>289</v>
      </c>
      <c r="I58" s="745">
        <f>SUM(G58:H58)</f>
        <v>442</v>
      </c>
      <c r="J58" s="747">
        <v>11</v>
      </c>
      <c r="K58" s="747">
        <v>11</v>
      </c>
      <c r="L58" s="745">
        <f>SUM(J58:K58)</f>
        <v>22</v>
      </c>
    </row>
    <row r="59" spans="1:12" ht="3.75" customHeight="1">
      <c r="A59" s="293"/>
      <c r="B59" s="293"/>
      <c r="C59" s="737"/>
      <c r="D59" s="745"/>
      <c r="E59" s="745"/>
      <c r="F59" s="746"/>
      <c r="G59" s="745"/>
      <c r="H59" s="745"/>
      <c r="I59" s="745"/>
      <c r="J59" s="745"/>
      <c r="K59" s="745"/>
      <c r="L59" s="745"/>
    </row>
    <row r="60" spans="1:12" ht="13.5" customHeight="1">
      <c r="A60" s="1150" t="s">
        <v>807</v>
      </c>
      <c r="B60" s="1150"/>
      <c r="C60" s="737"/>
      <c r="D60" s="745">
        <f>SUM(G60,J60)</f>
        <v>185</v>
      </c>
      <c r="E60" s="745">
        <f>SUM(H60,K60)</f>
        <v>312</v>
      </c>
      <c r="F60" s="746">
        <f>IF(SUM(D60+E60)=SUM(I60+L60),SUM(D60+E60),"Fehler")</f>
        <v>497</v>
      </c>
      <c r="G60" s="747">
        <v>174</v>
      </c>
      <c r="H60" s="747">
        <v>302</v>
      </c>
      <c r="I60" s="745">
        <f>SUM(G60:H60)</f>
        <v>476</v>
      </c>
      <c r="J60" s="747">
        <v>11</v>
      </c>
      <c r="K60" s="747">
        <v>10</v>
      </c>
      <c r="L60" s="745">
        <f>SUM(J60:K60)</f>
        <v>21</v>
      </c>
    </row>
    <row r="61" spans="1:12" ht="3.75" customHeight="1">
      <c r="A61" s="293"/>
      <c r="B61" s="293"/>
      <c r="C61" s="737"/>
      <c r="D61" s="745"/>
      <c r="E61" s="745"/>
      <c r="F61" s="746"/>
      <c r="G61" s="745"/>
      <c r="H61" s="745"/>
      <c r="I61" s="745"/>
      <c r="J61" s="745"/>
      <c r="K61" s="745"/>
      <c r="L61" s="745"/>
    </row>
    <row r="62" spans="1:12" ht="13.5" customHeight="1">
      <c r="A62" s="1150" t="s">
        <v>808</v>
      </c>
      <c r="B62" s="1150"/>
      <c r="C62" s="737"/>
      <c r="D62" s="745">
        <f>SUM(G62,J62)</f>
        <v>391</v>
      </c>
      <c r="E62" s="745">
        <f>SUM(H62,K62)</f>
        <v>390</v>
      </c>
      <c r="F62" s="746">
        <f>IF(SUM(D62+E62)=SUM(I62+L62),SUM(D62+E62),"Fehler")</f>
        <v>781</v>
      </c>
      <c r="G62" s="747">
        <v>375</v>
      </c>
      <c r="H62" s="747">
        <v>384</v>
      </c>
      <c r="I62" s="745">
        <f>SUM(G62:H62)</f>
        <v>759</v>
      </c>
      <c r="J62" s="747">
        <v>16</v>
      </c>
      <c r="K62" s="747">
        <v>6</v>
      </c>
      <c r="L62" s="745">
        <f>SUM(J62:K62)</f>
        <v>22</v>
      </c>
    </row>
    <row r="63" spans="1:12" ht="3.75" customHeight="1">
      <c r="A63" s="293"/>
      <c r="B63" s="293"/>
      <c r="C63" s="737"/>
      <c r="D63" s="745"/>
      <c r="E63" s="745"/>
      <c r="F63" s="746"/>
      <c r="G63" s="745"/>
      <c r="H63" s="745"/>
      <c r="I63" s="745"/>
      <c r="J63" s="745"/>
      <c r="K63" s="745"/>
      <c r="L63" s="745"/>
    </row>
    <row r="64" spans="1:12" ht="13.5" customHeight="1">
      <c r="A64" s="1150" t="s">
        <v>809</v>
      </c>
      <c r="B64" s="1150"/>
      <c r="C64" s="737"/>
      <c r="D64" s="745">
        <f>SUM(G64,J64)</f>
        <v>381</v>
      </c>
      <c r="E64" s="745">
        <f>SUM(H64,K64)</f>
        <v>1391</v>
      </c>
      <c r="F64" s="746">
        <f>IF(SUM(D64+E64)=SUM(I64+L64),SUM(D64+E64),"Fehler")</f>
        <v>1772</v>
      </c>
      <c r="G64" s="747">
        <v>363</v>
      </c>
      <c r="H64" s="747">
        <v>1350</v>
      </c>
      <c r="I64" s="745">
        <f>SUM(G64:H64)</f>
        <v>1713</v>
      </c>
      <c r="J64" s="747">
        <v>18</v>
      </c>
      <c r="K64" s="747">
        <v>41</v>
      </c>
      <c r="L64" s="745">
        <f>SUM(J64:K64)</f>
        <v>59</v>
      </c>
    </row>
    <row r="65" spans="1:12" ht="3.75" customHeight="1">
      <c r="A65" s="293"/>
      <c r="B65" s="293"/>
      <c r="C65" s="737"/>
      <c r="D65" s="745"/>
      <c r="E65" s="745"/>
      <c r="F65" s="746"/>
      <c r="G65" s="745"/>
      <c r="H65" s="745"/>
      <c r="I65" s="745"/>
      <c r="J65" s="745"/>
      <c r="K65" s="745"/>
      <c r="L65" s="745"/>
    </row>
    <row r="66" spans="1:12" ht="13.5" customHeight="1">
      <c r="A66" s="1150" t="s">
        <v>594</v>
      </c>
      <c r="B66" s="1150"/>
      <c r="C66" s="737"/>
      <c r="D66" s="745">
        <f>SUM(G66,J66)</f>
        <v>58</v>
      </c>
      <c r="E66" s="745">
        <f>SUM(H66,K66)</f>
        <v>91</v>
      </c>
      <c r="F66" s="746">
        <f>IF(SUM(D66+E66)=SUM(I66+L66),SUM(D66+E66),"Fehler")</f>
        <v>149</v>
      </c>
      <c r="G66" s="747">
        <v>53</v>
      </c>
      <c r="H66" s="747">
        <v>83</v>
      </c>
      <c r="I66" s="745">
        <f>SUM(G66:H66)</f>
        <v>136</v>
      </c>
      <c r="J66" s="747">
        <v>5</v>
      </c>
      <c r="K66" s="747">
        <v>8</v>
      </c>
      <c r="L66" s="745">
        <f>SUM(J66:K66)</f>
        <v>13</v>
      </c>
    </row>
    <row r="67" spans="1:12" ht="3.75" customHeight="1">
      <c r="A67" s="293"/>
      <c r="B67" s="293"/>
      <c r="C67" s="737"/>
      <c r="D67" s="745"/>
      <c r="E67" s="745"/>
      <c r="F67" s="746"/>
      <c r="G67" s="745"/>
      <c r="H67" s="745"/>
      <c r="I67" s="745"/>
      <c r="J67" s="745"/>
      <c r="K67" s="745"/>
      <c r="L67" s="745"/>
    </row>
    <row r="68" spans="1:12" ht="13.5" customHeight="1">
      <c r="A68" s="1150" t="s">
        <v>593</v>
      </c>
      <c r="B68" s="1150"/>
      <c r="C68" s="737"/>
      <c r="D68" s="745">
        <f>SUM(G68,J68)</f>
        <v>118</v>
      </c>
      <c r="E68" s="745">
        <f>SUM(H68,K68)</f>
        <v>192</v>
      </c>
      <c r="F68" s="746">
        <f>IF(SUM(D68+E68)=SUM(I68+L68),SUM(D68+E68),"Fehler")</f>
        <v>310</v>
      </c>
      <c r="G68" s="747">
        <v>116</v>
      </c>
      <c r="H68" s="747">
        <v>191</v>
      </c>
      <c r="I68" s="745">
        <f>SUM(G68:H68)</f>
        <v>307</v>
      </c>
      <c r="J68" s="747">
        <v>2</v>
      </c>
      <c r="K68" s="747">
        <v>1</v>
      </c>
      <c r="L68" s="745">
        <f>SUM(J68:K68)</f>
        <v>3</v>
      </c>
    </row>
    <row r="69" spans="1:12" ht="3.75" customHeight="1">
      <c r="A69" s="293"/>
      <c r="B69" s="293"/>
      <c r="C69" s="737"/>
      <c r="D69" s="745"/>
      <c r="E69" s="745"/>
      <c r="F69" s="746"/>
      <c r="G69" s="745"/>
      <c r="H69" s="745"/>
      <c r="I69" s="745"/>
      <c r="J69" s="745"/>
      <c r="K69" s="745"/>
      <c r="L69" s="745"/>
    </row>
    <row r="70" spans="1:12" ht="13.5" customHeight="1">
      <c r="A70" s="1150" t="s">
        <v>810</v>
      </c>
      <c r="B70" s="1150"/>
      <c r="C70" s="737"/>
      <c r="D70" s="745">
        <f>SUM(G70,J70)</f>
        <v>194</v>
      </c>
      <c r="E70" s="745">
        <f>SUM(H70,K70)</f>
        <v>351</v>
      </c>
      <c r="F70" s="746">
        <f>IF(SUM(D70+E70)=SUM(I70+L70),SUM(D70+E70),"Fehler")</f>
        <v>545</v>
      </c>
      <c r="G70" s="747">
        <v>183</v>
      </c>
      <c r="H70" s="747">
        <v>343</v>
      </c>
      <c r="I70" s="745">
        <f>SUM(G70:H70)</f>
        <v>526</v>
      </c>
      <c r="J70" s="747">
        <v>11</v>
      </c>
      <c r="K70" s="747">
        <v>8</v>
      </c>
      <c r="L70" s="745">
        <f>SUM(J70:K70)</f>
        <v>19</v>
      </c>
    </row>
    <row r="71" spans="1:12" ht="3.75" customHeight="1">
      <c r="A71" s="293"/>
      <c r="B71" s="293"/>
      <c r="C71" s="737"/>
      <c r="D71" s="745"/>
      <c r="E71" s="745"/>
      <c r="F71" s="746"/>
      <c r="G71" s="745"/>
      <c r="H71" s="745"/>
      <c r="I71" s="745"/>
      <c r="J71" s="745"/>
      <c r="K71" s="745"/>
      <c r="L71" s="745"/>
    </row>
    <row r="72" spans="1:12" ht="13.5" customHeight="1">
      <c r="A72" s="1150" t="s">
        <v>811</v>
      </c>
      <c r="B72" s="1150"/>
      <c r="C72" s="737"/>
      <c r="D72" s="745">
        <f>SUM(G72,J72)</f>
        <v>137</v>
      </c>
      <c r="E72" s="745">
        <f>SUM(H72,K72)</f>
        <v>246</v>
      </c>
      <c r="F72" s="746">
        <f>IF(SUM(D72+E72)=SUM(I72+L72),SUM(D72+E72),"Fehler")</f>
        <v>383</v>
      </c>
      <c r="G72" s="747">
        <v>134</v>
      </c>
      <c r="H72" s="747">
        <v>241</v>
      </c>
      <c r="I72" s="745">
        <f>SUM(G72:H72)</f>
        <v>375</v>
      </c>
      <c r="J72" s="747">
        <v>3</v>
      </c>
      <c r="K72" s="747">
        <v>5</v>
      </c>
      <c r="L72" s="745">
        <f>SUM(J72:K72)</f>
        <v>8</v>
      </c>
    </row>
    <row r="73" spans="1:12" ht="3.75" customHeight="1">
      <c r="A73" s="293"/>
      <c r="B73" s="293"/>
      <c r="C73" s="737"/>
      <c r="D73" s="745"/>
      <c r="E73" s="745"/>
      <c r="F73" s="746"/>
      <c r="G73" s="745"/>
      <c r="H73" s="745"/>
      <c r="I73" s="745"/>
      <c r="J73" s="745"/>
      <c r="K73" s="745"/>
      <c r="L73" s="745"/>
    </row>
    <row r="74" spans="1:12" ht="13.5" customHeight="1">
      <c r="A74" s="1150" t="s">
        <v>812</v>
      </c>
      <c r="B74" s="1150"/>
      <c r="C74" s="737"/>
      <c r="D74" s="745">
        <f>SUM(G74,J74)</f>
        <v>1</v>
      </c>
      <c r="E74" s="745">
        <f>SUM(H74,K74)</f>
        <v>1</v>
      </c>
      <c r="F74" s="746">
        <f>IF(SUM(D74+E74)=SUM(I74+L74),SUM(D74+E74),"Fehler")</f>
        <v>2</v>
      </c>
      <c r="G74" s="747">
        <v>1</v>
      </c>
      <c r="H74" s="747">
        <v>1</v>
      </c>
      <c r="I74" s="745">
        <f>SUM(G74:H74)</f>
        <v>2</v>
      </c>
      <c r="J74" s="747">
        <v>0</v>
      </c>
      <c r="K74" s="747">
        <v>0</v>
      </c>
      <c r="L74" s="745">
        <f>SUM(J74:K74)</f>
        <v>0</v>
      </c>
    </row>
    <row r="75" spans="1:12" ht="3.75" customHeight="1">
      <c r="A75" s="293"/>
      <c r="B75" s="293"/>
      <c r="C75" s="737"/>
      <c r="D75" s="745"/>
      <c r="E75" s="745"/>
      <c r="F75" s="746"/>
      <c r="G75" s="745"/>
      <c r="H75" s="745"/>
      <c r="I75" s="745"/>
      <c r="J75" s="745"/>
      <c r="K75" s="745"/>
      <c r="L75" s="745"/>
    </row>
    <row r="76" spans="1:12" ht="13.5" customHeight="1">
      <c r="A76" s="1150" t="s">
        <v>813</v>
      </c>
      <c r="B76" s="1150"/>
      <c r="C76" s="737"/>
      <c r="D76" s="745">
        <f>SUM(G76,J76)</f>
        <v>184</v>
      </c>
      <c r="E76" s="745">
        <f>SUM(H76,K76)</f>
        <v>325</v>
      </c>
      <c r="F76" s="746">
        <f>IF(SUM(D76+E76)=SUM(I76+L76),SUM(D76+E76),"Fehler")</f>
        <v>509</v>
      </c>
      <c r="G76" s="747">
        <v>180</v>
      </c>
      <c r="H76" s="747">
        <v>314</v>
      </c>
      <c r="I76" s="745">
        <f>SUM(G76:H76)</f>
        <v>494</v>
      </c>
      <c r="J76" s="747">
        <v>4</v>
      </c>
      <c r="K76" s="747">
        <v>11</v>
      </c>
      <c r="L76" s="745">
        <f>SUM(J76:K76)</f>
        <v>15</v>
      </c>
    </row>
    <row r="77" spans="1:12" ht="3.75" customHeight="1">
      <c r="A77" s="293"/>
      <c r="B77" s="293"/>
      <c r="C77" s="737"/>
      <c r="D77" s="745"/>
      <c r="E77" s="745"/>
      <c r="F77" s="746"/>
      <c r="G77" s="745"/>
      <c r="H77" s="745"/>
      <c r="I77" s="745"/>
      <c r="J77" s="745"/>
      <c r="K77" s="745"/>
      <c r="L77" s="745"/>
    </row>
    <row r="78" spans="1:12" ht="13.5" customHeight="1">
      <c r="A78" s="1150" t="s">
        <v>814</v>
      </c>
      <c r="B78" s="1150"/>
      <c r="C78" s="737"/>
      <c r="D78" s="745">
        <f>SUM(G78,J78)</f>
        <v>1</v>
      </c>
      <c r="E78" s="745">
        <f>SUM(H78,K78)</f>
        <v>462</v>
      </c>
      <c r="F78" s="746">
        <f>IF(SUM(D78+E78)=SUM(I78+L78),SUM(D78+E78),"Fehler")</f>
        <v>463</v>
      </c>
      <c r="G78" s="747">
        <v>1</v>
      </c>
      <c r="H78" s="747">
        <v>443</v>
      </c>
      <c r="I78" s="745">
        <f>SUM(G78:H78)</f>
        <v>444</v>
      </c>
      <c r="J78" s="747">
        <v>0</v>
      </c>
      <c r="K78" s="747">
        <v>19</v>
      </c>
      <c r="L78" s="745">
        <f>SUM(J78:K78)</f>
        <v>19</v>
      </c>
    </row>
    <row r="79" spans="1:12" ht="3.75" customHeight="1">
      <c r="A79" s="293"/>
      <c r="B79" s="293"/>
      <c r="C79" s="737"/>
      <c r="D79" s="745"/>
      <c r="E79" s="745"/>
      <c r="F79" s="746"/>
      <c r="G79" s="745"/>
      <c r="H79" s="745"/>
      <c r="I79" s="745"/>
      <c r="J79" s="745"/>
      <c r="K79" s="745"/>
      <c r="L79" s="745"/>
    </row>
    <row r="80" spans="1:12" ht="13.5" customHeight="1">
      <c r="A80" s="1488" t="s">
        <v>815</v>
      </c>
      <c r="B80" s="1488"/>
      <c r="C80" s="737"/>
      <c r="D80" s="745"/>
      <c r="E80" s="745"/>
      <c r="F80" s="746"/>
      <c r="G80" s="745"/>
      <c r="H80" s="745"/>
      <c r="I80" s="745"/>
      <c r="J80" s="745"/>
      <c r="K80" s="745"/>
      <c r="L80" s="745"/>
    </row>
    <row r="81" spans="1:12" ht="13.5" customHeight="1">
      <c r="A81" s="1469" t="s">
        <v>816</v>
      </c>
      <c r="B81" s="1469"/>
      <c r="C81" s="737"/>
      <c r="D81" s="745">
        <f>SUM(G81,J81)</f>
        <v>0</v>
      </c>
      <c r="E81" s="745">
        <f>SUM(H81,K81)</f>
        <v>9</v>
      </c>
      <c r="F81" s="746">
        <f>IF(SUM(D81+E81)=SUM(I81+L81),SUM(D81+E81),"Fehler")</f>
        <v>9</v>
      </c>
      <c r="G81" s="747">
        <v>0</v>
      </c>
      <c r="H81" s="747">
        <v>8</v>
      </c>
      <c r="I81" s="745">
        <f>SUM(G81:H81)</f>
        <v>8</v>
      </c>
      <c r="J81" s="747">
        <v>0</v>
      </c>
      <c r="K81" s="747">
        <v>1</v>
      </c>
      <c r="L81" s="745">
        <f>SUM(J81:K81)</f>
        <v>1</v>
      </c>
    </row>
    <row r="82" spans="1:12" ht="3.75" customHeight="1">
      <c r="A82" s="293"/>
      <c r="B82" s="293"/>
      <c r="C82" s="737"/>
      <c r="D82" s="745"/>
      <c r="E82" s="745"/>
      <c r="F82" s="746"/>
      <c r="G82" s="745"/>
      <c r="H82" s="745"/>
      <c r="I82" s="745"/>
      <c r="J82" s="745"/>
      <c r="K82" s="745"/>
      <c r="L82" s="745"/>
    </row>
    <row r="83" spans="1:12" ht="13.5" customHeight="1">
      <c r="A83" s="1150" t="s">
        <v>817</v>
      </c>
      <c r="B83" s="1150"/>
      <c r="C83" s="737"/>
      <c r="D83" s="745">
        <f>SUM(G83,J83)</f>
        <v>2</v>
      </c>
      <c r="E83" s="745">
        <f>SUM(H83,K83)</f>
        <v>3221</v>
      </c>
      <c r="F83" s="746">
        <f>IF(SUM(D83+E83)=SUM(I83+L83),SUM(D83+E83),"Fehler")</f>
        <v>3223</v>
      </c>
      <c r="G83" s="747">
        <v>2</v>
      </c>
      <c r="H83" s="747">
        <v>3156</v>
      </c>
      <c r="I83" s="745">
        <f>SUM(G83:H83)</f>
        <v>3158</v>
      </c>
      <c r="J83" s="747">
        <v>0</v>
      </c>
      <c r="K83" s="747">
        <v>65</v>
      </c>
      <c r="L83" s="745">
        <f>SUM(J83:K83)</f>
        <v>65</v>
      </c>
    </row>
    <row r="84" spans="1:12" ht="3.75" customHeight="1">
      <c r="A84" s="293"/>
      <c r="B84" s="293"/>
      <c r="C84" s="737"/>
      <c r="D84" s="745"/>
      <c r="E84" s="745"/>
      <c r="F84" s="746"/>
      <c r="G84" s="745"/>
      <c r="H84" s="745"/>
      <c r="I84" s="745"/>
      <c r="J84" s="745"/>
      <c r="K84" s="745"/>
      <c r="L84" s="745"/>
    </row>
    <row r="85" spans="1:12" ht="13.5" customHeight="1">
      <c r="A85" s="1473" t="s">
        <v>818</v>
      </c>
      <c r="B85" s="1473"/>
      <c r="C85" s="737"/>
      <c r="D85" s="745">
        <f>SUM(G85,J85)</f>
        <v>0</v>
      </c>
      <c r="E85" s="745">
        <f>SUM(H85,K85)</f>
        <v>1</v>
      </c>
      <c r="F85" s="746">
        <f>IF(SUM(D85+E85)=SUM(I85+L85),SUM(D85+E85),"Fehler")</f>
        <v>1</v>
      </c>
      <c r="G85" s="747">
        <v>0</v>
      </c>
      <c r="H85" s="747">
        <v>0</v>
      </c>
      <c r="I85" s="745">
        <f>SUM(G85:H85)</f>
        <v>0</v>
      </c>
      <c r="J85" s="747">
        <v>0</v>
      </c>
      <c r="K85" s="747">
        <v>1</v>
      </c>
      <c r="L85" s="745">
        <f>SUM(J85:K85)</f>
        <v>1</v>
      </c>
    </row>
    <row r="86" spans="1:12" ht="3.75" customHeight="1">
      <c r="A86" s="293"/>
      <c r="B86" s="293"/>
      <c r="C86" s="737"/>
      <c r="D86" s="745"/>
      <c r="E86" s="745"/>
      <c r="F86" s="746"/>
      <c r="G86" s="745"/>
      <c r="H86" s="745"/>
      <c r="I86" s="745"/>
      <c r="J86" s="745"/>
      <c r="K86" s="745"/>
      <c r="L86" s="745"/>
    </row>
    <row r="87" spans="1:42" ht="3.75" customHeight="1">
      <c r="A87" s="74" t="s">
        <v>46</v>
      </c>
      <c r="B87" s="735"/>
      <c r="C87" s="749"/>
      <c r="D87" s="749"/>
      <c r="E87" s="749"/>
      <c r="F87" s="749"/>
      <c r="G87" s="749"/>
      <c r="H87" s="749"/>
      <c r="I87" s="749"/>
      <c r="J87" s="749"/>
      <c r="K87" s="749"/>
      <c r="L87" s="749"/>
      <c r="M87" s="735"/>
      <c r="N87" s="735"/>
      <c r="O87" s="750"/>
      <c r="P87" s="750"/>
      <c r="Q87" s="750"/>
      <c r="R87" s="750"/>
      <c r="S87" s="750"/>
      <c r="T87" s="750"/>
      <c r="U87" s="750"/>
      <c r="V87" s="750"/>
      <c r="W87" s="750"/>
      <c r="X87" s="748"/>
      <c r="Y87" s="748"/>
      <c r="Z87" s="748"/>
      <c r="AA87" s="748"/>
      <c r="AB87" s="748"/>
      <c r="AC87" s="748"/>
      <c r="AD87" s="748"/>
      <c r="AE87" s="748"/>
      <c r="AF87" s="748"/>
      <c r="AG87" s="748"/>
      <c r="AH87" s="748"/>
      <c r="AI87" s="748"/>
      <c r="AJ87" s="748"/>
      <c r="AK87" s="748"/>
      <c r="AL87" s="748"/>
      <c r="AM87" s="748"/>
      <c r="AN87" s="748"/>
      <c r="AO87" s="748"/>
      <c r="AP87" s="748"/>
    </row>
    <row r="88" spans="1:30" ht="11.25" customHeight="1">
      <c r="A88" s="1468" t="s">
        <v>819</v>
      </c>
      <c r="B88" s="1468"/>
      <c r="C88" s="1468"/>
      <c r="D88" s="1468"/>
      <c r="E88" s="1468"/>
      <c r="F88" s="1468"/>
      <c r="G88" s="1468"/>
      <c r="H88" s="1468"/>
      <c r="I88" s="1468"/>
      <c r="J88" s="1468"/>
      <c r="K88" s="1468"/>
      <c r="L88" s="1468"/>
      <c r="M88" s="740"/>
      <c r="N88" s="740"/>
      <c r="O88" s="740"/>
      <c r="P88" s="740"/>
      <c r="Q88" s="740"/>
      <c r="R88" s="740"/>
      <c r="S88" s="735"/>
      <c r="T88" s="735"/>
      <c r="U88" s="735"/>
      <c r="V88" s="735"/>
      <c r="W88" s="735"/>
      <c r="X88" s="735"/>
      <c r="Y88" s="735"/>
      <c r="Z88" s="735"/>
      <c r="AA88" s="735"/>
      <c r="AB88" s="735"/>
      <c r="AC88" s="735"/>
      <c r="AD88" s="735"/>
    </row>
    <row r="89" spans="1:30" ht="9.75">
      <c r="A89" s="1468"/>
      <c r="B89" s="1468"/>
      <c r="C89" s="1468"/>
      <c r="D89" s="1468"/>
      <c r="E89" s="1468"/>
      <c r="F89" s="1468"/>
      <c r="G89" s="1468"/>
      <c r="H89" s="1468"/>
      <c r="I89" s="1468"/>
      <c r="J89" s="1468"/>
      <c r="K89" s="1468"/>
      <c r="L89" s="1468"/>
      <c r="M89" s="740"/>
      <c r="N89" s="740"/>
      <c r="O89" s="740"/>
      <c r="P89" s="740"/>
      <c r="Q89" s="740"/>
      <c r="R89" s="740"/>
      <c r="S89" s="735"/>
      <c r="T89" s="735"/>
      <c r="U89" s="735"/>
      <c r="V89" s="735"/>
      <c r="W89" s="735"/>
      <c r="X89" s="735"/>
      <c r="Y89" s="735"/>
      <c r="Z89" s="735"/>
      <c r="AA89" s="735"/>
      <c r="AB89" s="735"/>
      <c r="AC89" s="735"/>
      <c r="AD89" s="735"/>
    </row>
    <row r="90" spans="1:30" ht="9.75">
      <c r="A90" s="1468"/>
      <c r="B90" s="1468"/>
      <c r="C90" s="1468"/>
      <c r="D90" s="1468"/>
      <c r="E90" s="1468"/>
      <c r="F90" s="1468"/>
      <c r="G90" s="1468"/>
      <c r="H90" s="1468"/>
      <c r="I90" s="1468"/>
      <c r="J90" s="1468"/>
      <c r="K90" s="1468"/>
      <c r="L90" s="1468"/>
      <c r="M90" s="740"/>
      <c r="N90" s="740"/>
      <c r="O90" s="740"/>
      <c r="P90" s="740"/>
      <c r="Q90" s="740"/>
      <c r="R90" s="740"/>
      <c r="S90" s="735"/>
      <c r="T90" s="735"/>
      <c r="U90" s="735"/>
      <c r="V90" s="735"/>
      <c r="W90" s="735"/>
      <c r="X90" s="735"/>
      <c r="Y90" s="735"/>
      <c r="Z90" s="735"/>
      <c r="AA90" s="735"/>
      <c r="AB90" s="735"/>
      <c r="AC90" s="735"/>
      <c r="AD90" s="735"/>
    </row>
    <row r="91" spans="1:12" ht="11.25">
      <c r="A91" s="735"/>
      <c r="B91" s="735"/>
      <c r="C91" s="735"/>
      <c r="D91" s="735"/>
      <c r="E91" s="735"/>
      <c r="F91" s="735"/>
      <c r="G91" s="735"/>
      <c r="H91" s="735"/>
      <c r="I91" s="735"/>
      <c r="J91" s="735"/>
      <c r="K91" s="735"/>
      <c r="L91" s="736"/>
    </row>
    <row r="92" spans="1:12" ht="10.5" customHeight="1">
      <c r="A92" s="735"/>
      <c r="B92" s="735"/>
      <c r="C92" s="735"/>
      <c r="D92" s="735"/>
      <c r="E92" s="735"/>
      <c r="F92" s="735"/>
      <c r="G92" s="735"/>
      <c r="H92" s="735"/>
      <c r="I92" s="735"/>
      <c r="J92" s="735"/>
      <c r="K92" s="735"/>
      <c r="L92" s="738"/>
    </row>
    <row r="93" spans="1:12" ht="14.25" customHeight="1">
      <c r="A93" s="540" t="s">
        <v>820</v>
      </c>
      <c r="B93" s="739"/>
      <c r="C93" s="739"/>
      <c r="D93" s="739"/>
      <c r="E93" s="739"/>
      <c r="F93" s="739"/>
      <c r="G93" s="739"/>
      <c r="H93" s="739"/>
      <c r="I93" s="739"/>
      <c r="J93" s="739"/>
      <c r="K93" s="739"/>
      <c r="L93" s="739"/>
    </row>
    <row r="94" spans="1:12" ht="14.25" customHeight="1">
      <c r="A94" s="540" t="s">
        <v>786</v>
      </c>
      <c r="B94" s="739"/>
      <c r="C94" s="739"/>
      <c r="D94" s="739"/>
      <c r="E94" s="739"/>
      <c r="F94" s="739"/>
      <c r="G94" s="739"/>
      <c r="H94" s="739"/>
      <c r="I94" s="739"/>
      <c r="J94" s="739"/>
      <c r="K94" s="739"/>
      <c r="L94" s="739"/>
    </row>
    <row r="95" spans="1:12" ht="7.5" customHeight="1">
      <c r="A95" s="735"/>
      <c r="B95" s="735"/>
      <c r="C95" s="735"/>
      <c r="D95" s="735"/>
      <c r="E95" s="735"/>
      <c r="F95" s="735"/>
      <c r="G95" s="735"/>
      <c r="H95" s="735"/>
      <c r="I95" s="735"/>
      <c r="J95" s="735"/>
      <c r="K95" s="735"/>
      <c r="L95" s="735"/>
    </row>
    <row r="96" spans="1:12" ht="13.5" customHeight="1">
      <c r="A96" s="1471" t="s">
        <v>787</v>
      </c>
      <c r="B96" s="1474"/>
      <c r="C96" s="1477"/>
      <c r="D96" s="1480" t="s">
        <v>788</v>
      </c>
      <c r="E96" s="1471"/>
      <c r="F96" s="1481"/>
      <c r="G96" s="1485" t="s">
        <v>142</v>
      </c>
      <c r="H96" s="1486"/>
      <c r="I96" s="1486"/>
      <c r="J96" s="1486"/>
      <c r="K96" s="1486"/>
      <c r="L96" s="1486"/>
    </row>
    <row r="97" spans="1:12" ht="13.5" customHeight="1">
      <c r="A97" s="1475"/>
      <c r="B97" s="1475"/>
      <c r="C97" s="1478"/>
      <c r="D97" s="1482"/>
      <c r="E97" s="1483"/>
      <c r="F97" s="1484"/>
      <c r="G97" s="1485" t="s">
        <v>143</v>
      </c>
      <c r="H97" s="1486"/>
      <c r="I97" s="1487"/>
      <c r="J97" s="1485" t="s">
        <v>144</v>
      </c>
      <c r="K97" s="1486"/>
      <c r="L97" s="1486"/>
    </row>
    <row r="98" spans="1:12" ht="13.5" customHeight="1">
      <c r="A98" s="1475"/>
      <c r="B98" s="1475"/>
      <c r="C98" s="1478"/>
      <c r="D98" s="1482"/>
      <c r="E98" s="1483"/>
      <c r="F98" s="1484"/>
      <c r="G98" s="1470" t="s">
        <v>2</v>
      </c>
      <c r="H98" s="1471"/>
      <c r="I98" s="1471"/>
      <c r="J98" s="1471"/>
      <c r="K98" s="1471"/>
      <c r="L98" s="1471"/>
    </row>
    <row r="99" spans="1:12" ht="13.5" customHeight="1">
      <c r="A99" s="1476"/>
      <c r="B99" s="1476"/>
      <c r="C99" s="1479"/>
      <c r="D99" s="742" t="s">
        <v>146</v>
      </c>
      <c r="E99" s="742" t="s">
        <v>147</v>
      </c>
      <c r="F99" s="742" t="s">
        <v>148</v>
      </c>
      <c r="G99" s="742" t="s">
        <v>146</v>
      </c>
      <c r="H99" s="742" t="s">
        <v>147</v>
      </c>
      <c r="I99" s="742" t="s">
        <v>148</v>
      </c>
      <c r="J99" s="742" t="s">
        <v>146</v>
      </c>
      <c r="K99" s="742" t="s">
        <v>147</v>
      </c>
      <c r="L99" s="742" t="s">
        <v>148</v>
      </c>
    </row>
    <row r="100" spans="1:12" ht="3.75" customHeight="1">
      <c r="A100" s="743"/>
      <c r="B100" s="743"/>
      <c r="C100" s="743"/>
      <c r="D100" s="744"/>
      <c r="E100" s="744"/>
      <c r="F100" s="744"/>
      <c r="G100" s="744"/>
      <c r="H100" s="744"/>
      <c r="I100" s="744"/>
      <c r="J100" s="744"/>
      <c r="K100" s="744"/>
      <c r="L100" s="744"/>
    </row>
    <row r="101" spans="1:12" ht="13.5" customHeight="1">
      <c r="A101" s="1150" t="s">
        <v>821</v>
      </c>
      <c r="B101" s="1150"/>
      <c r="C101" s="737"/>
      <c r="D101" s="745">
        <f>SUM(G101,J101)</f>
        <v>230</v>
      </c>
      <c r="E101" s="745">
        <f>SUM(H101,K101)</f>
        <v>31</v>
      </c>
      <c r="F101" s="746">
        <f>IF(SUM(D101+E101)=SUM(I101+L101),SUM(D101+E101),"Fehler")</f>
        <v>261</v>
      </c>
      <c r="G101" s="747">
        <v>205</v>
      </c>
      <c r="H101" s="747">
        <v>21</v>
      </c>
      <c r="I101" s="745">
        <f>SUM(G101:H101)</f>
        <v>226</v>
      </c>
      <c r="J101" s="747">
        <v>25</v>
      </c>
      <c r="K101" s="747">
        <v>10</v>
      </c>
      <c r="L101" s="745">
        <f>SUM(J101:K101)</f>
        <v>35</v>
      </c>
    </row>
    <row r="102" spans="1:12" ht="3.75" customHeight="1">
      <c r="A102" s="293"/>
      <c r="B102" s="293"/>
      <c r="C102" s="737"/>
      <c r="D102" s="745"/>
      <c r="E102" s="745"/>
      <c r="F102" s="746"/>
      <c r="G102" s="745"/>
      <c r="H102" s="745"/>
      <c r="I102" s="745"/>
      <c r="J102" s="745"/>
      <c r="K102" s="745"/>
      <c r="L102" s="745"/>
    </row>
    <row r="103" spans="1:12" ht="13.5" customHeight="1">
      <c r="A103" s="1150" t="s">
        <v>822</v>
      </c>
      <c r="B103" s="1150"/>
      <c r="C103" s="737"/>
      <c r="D103" s="745">
        <f>SUM(G103,J103)</f>
        <v>20</v>
      </c>
      <c r="E103" s="745">
        <f>SUM(H103,K103)</f>
        <v>262</v>
      </c>
      <c r="F103" s="746">
        <f>IF(SUM(D103+E103)=SUM(I103+L103),SUM(D103+E103),"Fehler")</f>
        <v>282</v>
      </c>
      <c r="G103" s="747">
        <v>10</v>
      </c>
      <c r="H103" s="747">
        <v>236</v>
      </c>
      <c r="I103" s="745">
        <f>SUM(G103:H103)</f>
        <v>246</v>
      </c>
      <c r="J103" s="747">
        <v>10</v>
      </c>
      <c r="K103" s="747">
        <v>26</v>
      </c>
      <c r="L103" s="745">
        <f>SUM(J103:K103)</f>
        <v>36</v>
      </c>
    </row>
    <row r="104" spans="1:12" ht="3.75" customHeight="1">
      <c r="A104" s="749"/>
      <c r="B104" s="749"/>
      <c r="C104" s="749"/>
      <c r="D104" s="751"/>
      <c r="E104" s="751"/>
      <c r="F104" s="751"/>
      <c r="G104" s="751"/>
      <c r="H104" s="751"/>
      <c r="I104" s="751"/>
      <c r="J104" s="751"/>
      <c r="K104" s="751"/>
      <c r="L104" s="751"/>
    </row>
    <row r="105" spans="1:12" ht="13.5" customHeight="1">
      <c r="A105" s="1150" t="s">
        <v>823</v>
      </c>
      <c r="B105" s="1150"/>
      <c r="C105" s="737"/>
      <c r="D105" s="745">
        <f>SUM(G105,J105)</f>
        <v>1</v>
      </c>
      <c r="E105" s="745">
        <f>SUM(H105,K105)</f>
        <v>2</v>
      </c>
      <c r="F105" s="746">
        <f>IF(SUM(D105+E105)=SUM(I105+L105),SUM(D105+E105),"Fehler")</f>
        <v>3</v>
      </c>
      <c r="G105" s="747">
        <v>1</v>
      </c>
      <c r="H105" s="747">
        <v>1</v>
      </c>
      <c r="I105" s="745">
        <f>SUM(G105:H105)</f>
        <v>2</v>
      </c>
      <c r="J105" s="747">
        <v>0</v>
      </c>
      <c r="K105" s="747">
        <v>1</v>
      </c>
      <c r="L105" s="745">
        <f>SUM(J105:K105)</f>
        <v>1</v>
      </c>
    </row>
    <row r="106" spans="1:12" ht="3.75" customHeight="1">
      <c r="A106" s="293"/>
      <c r="B106" s="293"/>
      <c r="C106" s="737"/>
      <c r="D106" s="745"/>
      <c r="E106" s="745"/>
      <c r="F106" s="746"/>
      <c r="G106" s="745"/>
      <c r="H106" s="745"/>
      <c r="I106" s="745"/>
      <c r="J106" s="745"/>
      <c r="K106" s="745"/>
      <c r="L106" s="745"/>
    </row>
    <row r="107" spans="1:12" ht="13.5" customHeight="1">
      <c r="A107" s="1150" t="s">
        <v>824</v>
      </c>
      <c r="B107" s="1150"/>
      <c r="C107" s="737"/>
      <c r="D107" s="745">
        <f>SUM(G107,J107)</f>
        <v>0</v>
      </c>
      <c r="E107" s="745">
        <f>SUM(H107,K107)</f>
        <v>0</v>
      </c>
      <c r="F107" s="746">
        <f>IF(SUM(D107+E107)=SUM(I107+L107),SUM(D107+E107),"Fehler")</f>
        <v>0</v>
      </c>
      <c r="G107" s="747">
        <v>0</v>
      </c>
      <c r="H107" s="747">
        <v>0</v>
      </c>
      <c r="I107" s="745">
        <f>SUM(G107:H107)</f>
        <v>0</v>
      </c>
      <c r="J107" s="747">
        <v>0</v>
      </c>
      <c r="K107" s="747">
        <v>0</v>
      </c>
      <c r="L107" s="745">
        <f>SUM(J107:K107)</f>
        <v>0</v>
      </c>
    </row>
    <row r="108" spans="1:12" ht="3.75" customHeight="1">
      <c r="A108" s="749"/>
      <c r="B108" s="749"/>
      <c r="C108" s="749"/>
      <c r="D108" s="751"/>
      <c r="E108" s="751"/>
      <c r="F108" s="751"/>
      <c r="G108" s="751"/>
      <c r="H108" s="751"/>
      <c r="I108" s="751"/>
      <c r="J108" s="751"/>
      <c r="K108" s="751"/>
      <c r="L108" s="751"/>
    </row>
    <row r="109" spans="1:12" ht="13.5" customHeight="1">
      <c r="A109" s="1472" t="s">
        <v>825</v>
      </c>
      <c r="B109" s="1472"/>
      <c r="C109" s="737"/>
      <c r="D109" s="745"/>
      <c r="E109" s="745"/>
      <c r="F109" s="746"/>
      <c r="G109" s="745"/>
      <c r="H109" s="745"/>
      <c r="I109" s="745"/>
      <c r="J109" s="745"/>
      <c r="K109" s="745"/>
      <c r="L109" s="745"/>
    </row>
    <row r="110" spans="1:12" ht="13.5" customHeight="1">
      <c r="A110" s="1469" t="s">
        <v>826</v>
      </c>
      <c r="B110" s="1469"/>
      <c r="C110" s="737"/>
      <c r="D110" s="745">
        <f>SUM(G110,J110)</f>
        <v>0</v>
      </c>
      <c r="E110" s="745">
        <f>SUM(H110,K110)</f>
        <v>0</v>
      </c>
      <c r="F110" s="746">
        <f>IF(SUM(D110+E110)=SUM(I110+L110),SUM(D110+E110),"Fehler")</f>
        <v>0</v>
      </c>
      <c r="G110" s="747">
        <v>0</v>
      </c>
      <c r="H110" s="747">
        <v>0</v>
      </c>
      <c r="I110" s="745">
        <f>SUM(G110:H110)</f>
        <v>0</v>
      </c>
      <c r="J110" s="747">
        <v>0</v>
      </c>
      <c r="K110" s="747">
        <v>0</v>
      </c>
      <c r="L110" s="745">
        <f>SUM(J110:K110)</f>
        <v>0</v>
      </c>
    </row>
    <row r="111" spans="1:12" ht="3.75" customHeight="1">
      <c r="A111" s="293"/>
      <c r="B111" s="293"/>
      <c r="C111" s="737"/>
      <c r="D111" s="745"/>
      <c r="E111" s="745"/>
      <c r="F111" s="746"/>
      <c r="G111" s="745"/>
      <c r="H111" s="745"/>
      <c r="I111" s="745"/>
      <c r="J111" s="745"/>
      <c r="K111" s="745"/>
      <c r="L111" s="745"/>
    </row>
    <row r="112" spans="1:12" ht="13.5" customHeight="1">
      <c r="A112" s="1150" t="s">
        <v>827</v>
      </c>
      <c r="B112" s="1150"/>
      <c r="C112" s="737"/>
      <c r="D112" s="745">
        <f>SUM(G112,J112)</f>
        <v>0</v>
      </c>
      <c r="E112" s="745">
        <f>SUM(H112,K112)</f>
        <v>6</v>
      </c>
      <c r="F112" s="746">
        <f>IF(SUM(D112+E112)=SUM(I112+L112),SUM(D112+E112),"Fehler")</f>
        <v>6</v>
      </c>
      <c r="G112" s="747">
        <v>0</v>
      </c>
      <c r="H112" s="747">
        <v>3</v>
      </c>
      <c r="I112" s="745">
        <f>SUM(G112:H112)</f>
        <v>3</v>
      </c>
      <c r="J112" s="747">
        <v>0</v>
      </c>
      <c r="K112" s="747">
        <v>3</v>
      </c>
      <c r="L112" s="745">
        <f>SUM(J112:K112)</f>
        <v>3</v>
      </c>
    </row>
    <row r="113" spans="1:12" ht="3.75" customHeight="1">
      <c r="A113" s="293"/>
      <c r="B113" s="293"/>
      <c r="C113" s="737"/>
      <c r="D113" s="745"/>
      <c r="E113" s="745"/>
      <c r="F113" s="746"/>
      <c r="G113" s="745"/>
      <c r="H113" s="745"/>
      <c r="I113" s="745"/>
      <c r="J113" s="745"/>
      <c r="K113" s="745"/>
      <c r="L113" s="745"/>
    </row>
    <row r="114" spans="1:12" ht="13.5" customHeight="1">
      <c r="A114" s="1150" t="s">
        <v>828</v>
      </c>
      <c r="B114" s="1150"/>
      <c r="C114" s="737"/>
      <c r="D114" s="745">
        <f>SUM(G114,J114)</f>
        <v>0</v>
      </c>
      <c r="E114" s="745">
        <f>SUM(H114,K114)</f>
        <v>2</v>
      </c>
      <c r="F114" s="746">
        <f>IF(SUM(D114+E114)=SUM(I114+L114),SUM(D114+E114),"Fehler")</f>
        <v>2</v>
      </c>
      <c r="G114" s="747">
        <v>0</v>
      </c>
      <c r="H114" s="747">
        <v>1</v>
      </c>
      <c r="I114" s="745">
        <f>SUM(G114:H114)</f>
        <v>1</v>
      </c>
      <c r="J114" s="747">
        <v>0</v>
      </c>
      <c r="K114" s="747">
        <v>1</v>
      </c>
      <c r="L114" s="745">
        <f>SUM(J114:K114)</f>
        <v>1</v>
      </c>
    </row>
    <row r="115" spans="1:12" ht="3.75" customHeight="1">
      <c r="A115" s="293"/>
      <c r="B115" s="293"/>
      <c r="C115" s="737"/>
      <c r="D115" s="745"/>
      <c r="E115" s="745"/>
      <c r="F115" s="746"/>
      <c r="G115" s="745"/>
      <c r="H115" s="745"/>
      <c r="I115" s="745"/>
      <c r="J115" s="745"/>
      <c r="K115" s="745"/>
      <c r="L115" s="745"/>
    </row>
    <row r="116" spans="1:12" ht="13.5" customHeight="1">
      <c r="A116" s="1150" t="s">
        <v>829</v>
      </c>
      <c r="B116" s="1150"/>
      <c r="C116" s="737"/>
      <c r="D116" s="745">
        <f>SUM(G116,J116)</f>
        <v>0</v>
      </c>
      <c r="E116" s="745">
        <f>SUM(H116,K116)</f>
        <v>1</v>
      </c>
      <c r="F116" s="746">
        <f>IF(SUM(D116+E116)=SUM(I116+L116),SUM(D116+E116),"Fehler")</f>
        <v>1</v>
      </c>
      <c r="G116" s="747">
        <v>0</v>
      </c>
      <c r="H116" s="747">
        <v>1</v>
      </c>
      <c r="I116" s="745">
        <f>SUM(G116:H116)</f>
        <v>1</v>
      </c>
      <c r="J116" s="747">
        <v>0</v>
      </c>
      <c r="K116" s="747">
        <v>0</v>
      </c>
      <c r="L116" s="745">
        <f>SUM(J116:K116)</f>
        <v>0</v>
      </c>
    </row>
    <row r="117" spans="1:12" ht="3.75" customHeight="1">
      <c r="A117" s="293"/>
      <c r="B117" s="293"/>
      <c r="C117" s="737"/>
      <c r="D117" s="745"/>
      <c r="E117" s="745"/>
      <c r="F117" s="746"/>
      <c r="G117" s="745"/>
      <c r="H117" s="745"/>
      <c r="I117" s="745"/>
      <c r="J117" s="745"/>
      <c r="K117" s="745"/>
      <c r="L117" s="745"/>
    </row>
    <row r="118" spans="1:12" ht="13.5" customHeight="1">
      <c r="A118" s="1150" t="s">
        <v>830</v>
      </c>
      <c r="B118" s="1150"/>
      <c r="C118" s="737"/>
      <c r="D118" s="745">
        <f>SUM(G118,J118)</f>
        <v>0</v>
      </c>
      <c r="E118" s="745">
        <f>SUM(H118,K118)</f>
        <v>0</v>
      </c>
      <c r="F118" s="746">
        <f>IF(SUM(D118+E118)=SUM(I118+L118),SUM(D118+E118),"Fehler")</f>
        <v>0</v>
      </c>
      <c r="G118" s="747">
        <v>0</v>
      </c>
      <c r="H118" s="747">
        <v>0</v>
      </c>
      <c r="I118" s="745">
        <f>SUM(G118:H118)</f>
        <v>0</v>
      </c>
      <c r="J118" s="747">
        <v>0</v>
      </c>
      <c r="K118" s="747">
        <v>0</v>
      </c>
      <c r="L118" s="745">
        <f>SUM(J118:K118)</f>
        <v>0</v>
      </c>
    </row>
    <row r="119" spans="1:12" ht="3.75" customHeight="1">
      <c r="A119" s="293"/>
      <c r="B119" s="293"/>
      <c r="C119" s="737"/>
      <c r="D119" s="745"/>
      <c r="E119" s="745"/>
      <c r="F119" s="746"/>
      <c r="G119" s="745"/>
      <c r="H119" s="745"/>
      <c r="I119" s="745"/>
      <c r="J119" s="745"/>
      <c r="K119" s="745"/>
      <c r="L119" s="745"/>
    </row>
    <row r="120" spans="1:12" ht="13.5" customHeight="1">
      <c r="A120" s="1150" t="s">
        <v>831</v>
      </c>
      <c r="B120" s="1150"/>
      <c r="C120" s="737"/>
      <c r="D120" s="745">
        <f>SUM(G120,J120)</f>
        <v>0</v>
      </c>
      <c r="E120" s="745">
        <f>SUM(H120,K120)</f>
        <v>1</v>
      </c>
      <c r="F120" s="746">
        <f>IF(SUM(D120+E120)=SUM(I120+L120),SUM(D120+E120),"Fehler")</f>
        <v>1</v>
      </c>
      <c r="G120" s="747">
        <v>0</v>
      </c>
      <c r="H120" s="747">
        <v>1</v>
      </c>
      <c r="I120" s="745">
        <f>SUM(G120:H120)</f>
        <v>1</v>
      </c>
      <c r="J120" s="747">
        <v>0</v>
      </c>
      <c r="K120" s="747">
        <v>0</v>
      </c>
      <c r="L120" s="745">
        <f>SUM(J120:K120)</f>
        <v>0</v>
      </c>
    </row>
    <row r="121" spans="1:12" ht="3.75" customHeight="1">
      <c r="A121" s="293"/>
      <c r="B121" s="293"/>
      <c r="C121" s="737"/>
      <c r="D121" s="745"/>
      <c r="E121" s="745"/>
      <c r="F121" s="746"/>
      <c r="G121" s="745"/>
      <c r="H121" s="745"/>
      <c r="I121" s="745"/>
      <c r="J121" s="745"/>
      <c r="K121" s="745"/>
      <c r="L121" s="745"/>
    </row>
    <row r="122" spans="1:12" ht="13.5" customHeight="1">
      <c r="A122" s="1150" t="s">
        <v>832</v>
      </c>
      <c r="B122" s="1150"/>
      <c r="C122" s="737"/>
      <c r="D122" s="745">
        <f>SUM(G122,J122)</f>
        <v>0</v>
      </c>
      <c r="E122" s="745">
        <f>SUM(H122,K122)</f>
        <v>0</v>
      </c>
      <c r="F122" s="746">
        <f>IF(SUM(D122+E122)=SUM(I122+L122),SUM(D122+E122),"Fehler")</f>
        <v>0</v>
      </c>
      <c r="G122" s="747">
        <v>0</v>
      </c>
      <c r="H122" s="747">
        <v>0</v>
      </c>
      <c r="I122" s="745">
        <f>SUM(G122:H122)</f>
        <v>0</v>
      </c>
      <c r="J122" s="747">
        <v>0</v>
      </c>
      <c r="K122" s="747">
        <v>0</v>
      </c>
      <c r="L122" s="745">
        <f>SUM(J122:K122)</f>
        <v>0</v>
      </c>
    </row>
    <row r="123" spans="1:12" ht="3.75" customHeight="1">
      <c r="A123" s="293"/>
      <c r="B123" s="293"/>
      <c r="C123" s="737"/>
      <c r="D123" s="745"/>
      <c r="E123" s="745"/>
      <c r="F123" s="746"/>
      <c r="G123" s="745"/>
      <c r="H123" s="745"/>
      <c r="I123" s="745"/>
      <c r="J123" s="745"/>
      <c r="K123" s="745"/>
      <c r="L123" s="745"/>
    </row>
    <row r="124" spans="1:12" ht="13.5" customHeight="1">
      <c r="A124" s="1150" t="s">
        <v>833</v>
      </c>
      <c r="B124" s="1150"/>
      <c r="C124" s="737"/>
      <c r="D124" s="745">
        <f>SUM(G124,J124)</f>
        <v>0</v>
      </c>
      <c r="E124" s="745">
        <f>SUM(H124,K124)</f>
        <v>0</v>
      </c>
      <c r="F124" s="746">
        <f>IF(SUM(D124+E124)=SUM(I124+L124),SUM(D124+E124),"Fehler")</f>
        <v>0</v>
      </c>
      <c r="G124" s="747">
        <v>0</v>
      </c>
      <c r="H124" s="747">
        <v>0</v>
      </c>
      <c r="I124" s="745">
        <f>SUM(G124:H124)</f>
        <v>0</v>
      </c>
      <c r="J124" s="747">
        <v>0</v>
      </c>
      <c r="K124" s="747">
        <v>0</v>
      </c>
      <c r="L124" s="745">
        <f>SUM(J124:K124)</f>
        <v>0</v>
      </c>
    </row>
    <row r="125" spans="1:12" ht="3.75" customHeight="1">
      <c r="A125" s="293"/>
      <c r="B125" s="293"/>
      <c r="C125" s="737"/>
      <c r="D125" s="745"/>
      <c r="E125" s="745"/>
      <c r="F125" s="746"/>
      <c r="G125" s="745"/>
      <c r="H125" s="745"/>
      <c r="I125" s="745"/>
      <c r="J125" s="745"/>
      <c r="K125" s="745"/>
      <c r="L125" s="745"/>
    </row>
    <row r="126" spans="1:12" ht="13.5" customHeight="1">
      <c r="A126" s="1150" t="s">
        <v>834</v>
      </c>
      <c r="B126" s="1150"/>
      <c r="C126" s="737"/>
      <c r="D126" s="745">
        <f>SUM(G126,J126)</f>
        <v>0</v>
      </c>
      <c r="E126" s="745">
        <f>SUM(H126,K126)</f>
        <v>0</v>
      </c>
      <c r="F126" s="746">
        <f>IF(SUM(D126+E126)=SUM(I126+L126),SUM(D126+E126),"Fehler")</f>
        <v>0</v>
      </c>
      <c r="G126" s="747">
        <v>0</v>
      </c>
      <c r="H126" s="747">
        <v>0</v>
      </c>
      <c r="I126" s="745">
        <f>SUM(G126:H126)</f>
        <v>0</v>
      </c>
      <c r="J126" s="747">
        <v>0</v>
      </c>
      <c r="K126" s="747">
        <v>0</v>
      </c>
      <c r="L126" s="745">
        <f>SUM(J126:K126)</f>
        <v>0</v>
      </c>
    </row>
    <row r="127" spans="1:12" ht="3.75" customHeight="1">
      <c r="A127" s="293"/>
      <c r="B127" s="293"/>
      <c r="C127" s="737"/>
      <c r="D127" s="745"/>
      <c r="E127" s="745"/>
      <c r="F127" s="746"/>
      <c r="G127" s="745"/>
      <c r="H127" s="745"/>
      <c r="I127" s="745"/>
      <c r="J127" s="745"/>
      <c r="K127" s="745"/>
      <c r="L127" s="745"/>
    </row>
    <row r="128" spans="1:12" ht="13.5" customHeight="1">
      <c r="A128" s="1150" t="s">
        <v>835</v>
      </c>
      <c r="B128" s="1150"/>
      <c r="C128" s="737"/>
      <c r="D128" s="745">
        <f>SUM(G128,J128)</f>
        <v>0</v>
      </c>
      <c r="E128" s="745">
        <f>SUM(H128,K128)</f>
        <v>0</v>
      </c>
      <c r="F128" s="746">
        <f>IF(SUM(D128+E128)=SUM(I128+L128),SUM(D128+E128),"Fehler")</f>
        <v>0</v>
      </c>
      <c r="G128" s="747">
        <v>0</v>
      </c>
      <c r="H128" s="747">
        <v>0</v>
      </c>
      <c r="I128" s="745">
        <f>SUM(G128:H128)</f>
        <v>0</v>
      </c>
      <c r="J128" s="747">
        <v>0</v>
      </c>
      <c r="K128" s="747">
        <v>0</v>
      </c>
      <c r="L128" s="745">
        <f>SUM(J128:K128)</f>
        <v>0</v>
      </c>
    </row>
    <row r="129" spans="1:12" ht="3.75" customHeight="1">
      <c r="A129" s="293"/>
      <c r="B129" s="293"/>
      <c r="C129" s="737"/>
      <c r="D129" s="745"/>
      <c r="E129" s="745"/>
      <c r="F129" s="746"/>
      <c r="G129" s="745"/>
      <c r="H129" s="745"/>
      <c r="I129" s="745"/>
      <c r="J129" s="745"/>
      <c r="K129" s="745"/>
      <c r="L129" s="745"/>
    </row>
    <row r="130" spans="1:12" ht="13.5" customHeight="1">
      <c r="A130" s="1150" t="s">
        <v>836</v>
      </c>
      <c r="B130" s="1150"/>
      <c r="C130" s="737"/>
      <c r="D130" s="745">
        <f>SUM(G130,J130)</f>
        <v>0</v>
      </c>
      <c r="E130" s="745">
        <f>SUM(H130,K130)</f>
        <v>0</v>
      </c>
      <c r="F130" s="746">
        <f>IF(SUM(D130+E130)=SUM(I130+L130),SUM(D130+E130),"Fehler")</f>
        <v>0</v>
      </c>
      <c r="G130" s="747">
        <v>0</v>
      </c>
      <c r="H130" s="747">
        <v>0</v>
      </c>
      <c r="I130" s="745">
        <f>SUM(G130:H130)</f>
        <v>0</v>
      </c>
      <c r="J130" s="747">
        <v>0</v>
      </c>
      <c r="K130" s="747">
        <v>0</v>
      </c>
      <c r="L130" s="745">
        <f>SUM(J130:K130)</f>
        <v>0</v>
      </c>
    </row>
    <row r="131" spans="1:12" ht="3.75" customHeight="1">
      <c r="A131" s="293"/>
      <c r="B131" s="293"/>
      <c r="C131" s="737"/>
      <c r="D131" s="745"/>
      <c r="E131" s="745"/>
      <c r="F131" s="746"/>
      <c r="G131" s="745"/>
      <c r="H131" s="745"/>
      <c r="I131" s="745"/>
      <c r="J131" s="745"/>
      <c r="K131" s="745"/>
      <c r="L131" s="745"/>
    </row>
    <row r="132" spans="1:12" ht="13.5" customHeight="1">
      <c r="A132" s="1150" t="s">
        <v>837</v>
      </c>
      <c r="B132" s="1150"/>
      <c r="C132" s="737"/>
      <c r="D132" s="745">
        <f>SUM(G132,J132)</f>
        <v>0</v>
      </c>
      <c r="E132" s="745">
        <f>SUM(H132,K132)</f>
        <v>1</v>
      </c>
      <c r="F132" s="746">
        <f>IF(SUM(D132+E132)=SUM(I132+L132),SUM(D132+E132),"Fehler")</f>
        <v>1</v>
      </c>
      <c r="G132" s="747">
        <v>0</v>
      </c>
      <c r="H132" s="747">
        <v>1</v>
      </c>
      <c r="I132" s="745">
        <f>SUM(G132:H132)</f>
        <v>1</v>
      </c>
      <c r="J132" s="747">
        <v>0</v>
      </c>
      <c r="K132" s="747">
        <v>0</v>
      </c>
      <c r="L132" s="745">
        <f>SUM(J132:K132)</f>
        <v>0</v>
      </c>
    </row>
    <row r="133" spans="1:12" ht="3.75" customHeight="1">
      <c r="A133" s="293"/>
      <c r="B133" s="293"/>
      <c r="C133" s="737"/>
      <c r="D133" s="745"/>
      <c r="E133" s="745"/>
      <c r="F133" s="746"/>
      <c r="G133" s="745"/>
      <c r="H133" s="745"/>
      <c r="I133" s="745"/>
      <c r="J133" s="745"/>
      <c r="K133" s="745"/>
      <c r="L133" s="745"/>
    </row>
    <row r="134" spans="1:12" ht="13.5" customHeight="1">
      <c r="A134" s="1150" t="s">
        <v>838</v>
      </c>
      <c r="B134" s="1150"/>
      <c r="C134" s="737"/>
      <c r="D134" s="745">
        <f>SUM(G134,J134)</f>
        <v>0</v>
      </c>
      <c r="E134" s="745">
        <f>SUM(H134,K134)</f>
        <v>0</v>
      </c>
      <c r="F134" s="746">
        <f>IF(SUM(D134+E134)=SUM(I134+L134),SUM(D134+E134),"Fehler")</f>
        <v>0</v>
      </c>
      <c r="G134" s="747">
        <v>0</v>
      </c>
      <c r="H134" s="747">
        <v>0</v>
      </c>
      <c r="I134" s="745">
        <f>SUM(G134:H134)</f>
        <v>0</v>
      </c>
      <c r="J134" s="747">
        <v>0</v>
      </c>
      <c r="K134" s="747">
        <v>0</v>
      </c>
      <c r="L134" s="745">
        <f>SUM(J134:K134)</f>
        <v>0</v>
      </c>
    </row>
    <row r="135" spans="1:12" ht="3.75" customHeight="1">
      <c r="A135" s="293"/>
      <c r="B135" s="293"/>
      <c r="C135" s="737"/>
      <c r="D135" s="745"/>
      <c r="E135" s="745"/>
      <c r="F135" s="746"/>
      <c r="G135" s="745"/>
      <c r="H135" s="745"/>
      <c r="I135" s="745"/>
      <c r="J135" s="745"/>
      <c r="K135" s="745"/>
      <c r="L135" s="745"/>
    </row>
    <row r="136" spans="1:12" ht="13.5" customHeight="1">
      <c r="A136" s="1150" t="s">
        <v>839</v>
      </c>
      <c r="B136" s="1150"/>
      <c r="C136" s="737"/>
      <c r="D136" s="745">
        <f>SUM(G136,J136)</f>
        <v>0</v>
      </c>
      <c r="E136" s="745">
        <f>SUM(H136,K136)</f>
        <v>0</v>
      </c>
      <c r="F136" s="746">
        <f>IF(SUM(D136+E136)=SUM(I136+L136),SUM(D136+E136),"Fehler")</f>
        <v>0</v>
      </c>
      <c r="G136" s="747">
        <v>0</v>
      </c>
      <c r="H136" s="747">
        <v>0</v>
      </c>
      <c r="I136" s="745">
        <f>SUM(G136:H136)</f>
        <v>0</v>
      </c>
      <c r="J136" s="747">
        <v>0</v>
      </c>
      <c r="K136" s="747">
        <v>0</v>
      </c>
      <c r="L136" s="745">
        <f>SUM(J136:K136)</f>
        <v>0</v>
      </c>
    </row>
    <row r="137" spans="1:12" ht="3.75" customHeight="1">
      <c r="A137" s="293"/>
      <c r="B137" s="293"/>
      <c r="C137" s="737"/>
      <c r="D137" s="745"/>
      <c r="E137" s="745"/>
      <c r="F137" s="746"/>
      <c r="G137" s="745"/>
      <c r="H137" s="745"/>
      <c r="I137" s="745"/>
      <c r="J137" s="745"/>
      <c r="K137" s="745"/>
      <c r="L137" s="745"/>
    </row>
    <row r="138" spans="1:12" ht="13.5" customHeight="1">
      <c r="A138" s="1150" t="s">
        <v>840</v>
      </c>
      <c r="B138" s="1150"/>
      <c r="C138" s="737"/>
      <c r="D138" s="745">
        <f>SUM(G138,J138)</f>
        <v>0</v>
      </c>
      <c r="E138" s="745">
        <f>SUM(H138,K138)</f>
        <v>1</v>
      </c>
      <c r="F138" s="746">
        <f>IF(SUM(D138+E138)=SUM(I138+L138),SUM(D138+E138),"Fehler")</f>
        <v>1</v>
      </c>
      <c r="G138" s="747">
        <v>0</v>
      </c>
      <c r="H138" s="747">
        <v>1</v>
      </c>
      <c r="I138" s="745">
        <f>SUM(G138:H138)</f>
        <v>1</v>
      </c>
      <c r="J138" s="747">
        <v>0</v>
      </c>
      <c r="K138" s="747">
        <v>0</v>
      </c>
      <c r="L138" s="745">
        <f>SUM(J138:K138)</f>
        <v>0</v>
      </c>
    </row>
    <row r="139" spans="1:12" ht="3.75" customHeight="1">
      <c r="A139" s="293"/>
      <c r="B139" s="293"/>
      <c r="C139" s="737"/>
      <c r="D139" s="745"/>
      <c r="E139" s="745"/>
      <c r="F139" s="746"/>
      <c r="G139" s="745"/>
      <c r="H139" s="745"/>
      <c r="I139" s="745"/>
      <c r="J139" s="745"/>
      <c r="K139" s="745"/>
      <c r="L139" s="745"/>
    </row>
    <row r="140" spans="1:12" ht="13.5" customHeight="1">
      <c r="A140" s="1150" t="s">
        <v>841</v>
      </c>
      <c r="B140" s="1150"/>
      <c r="C140" s="737"/>
      <c r="D140" s="745">
        <f>SUM(G140,J140)</f>
        <v>3</v>
      </c>
      <c r="E140" s="745">
        <f>SUM(H140,K140)</f>
        <v>20</v>
      </c>
      <c r="F140" s="746">
        <f>IF(SUM(D140+E140)=SUM(I140+L140),SUM(D140+E140),"Fehler")</f>
        <v>23</v>
      </c>
      <c r="G140" s="747">
        <v>3</v>
      </c>
      <c r="H140" s="747">
        <v>20</v>
      </c>
      <c r="I140" s="745">
        <f>SUM(G140:H140)</f>
        <v>23</v>
      </c>
      <c r="J140" s="747">
        <v>0</v>
      </c>
      <c r="K140" s="747">
        <v>0</v>
      </c>
      <c r="L140" s="745">
        <f>SUM(J140:K140)</f>
        <v>0</v>
      </c>
    </row>
    <row r="141" spans="1:12" ht="3.75" customHeight="1">
      <c r="A141" s="293"/>
      <c r="B141" s="293"/>
      <c r="C141" s="737"/>
      <c r="D141" s="752"/>
      <c r="E141" s="752"/>
      <c r="F141" s="753"/>
      <c r="G141" s="752"/>
      <c r="H141" s="752"/>
      <c r="I141" s="752"/>
      <c r="J141" s="752"/>
      <c r="K141" s="752"/>
      <c r="L141" s="754"/>
    </row>
    <row r="142" spans="1:12" ht="9.75">
      <c r="A142" s="735"/>
      <c r="B142" s="755" t="s">
        <v>83</v>
      </c>
      <c r="C142" s="737"/>
      <c r="D142" s="756">
        <f>SUM(D11+D13+D15+D17+D19+D21+D23+D25+D27+D29+D31+D33+D35+D37+D39+D41+D43+D45+D47+D49+D52+D54+D56+D58+D60+D62+D64+D66+D68+D70+D72+D74+D76+D78+D81+D83+D85+D101+D103+D105+D107+D110+D112+D114+D116+D118+D120+D122+D124+D126+D128+D130+D132+D134+D136+D138+D140)</f>
        <v>2114</v>
      </c>
      <c r="E142" s="756">
        <f>SUM(E11+E13+E15+E17+E19+E21+E23+E25+E27+E29+E31+E33+E35+E37+E39+E41+E43+E45+E47+E49+E52+E54+E56+E58+E60+E62+E64+E66+E68+E70+E72+E74+E76+E78+E81+E83+E85+E101+E103+E105+E107+E110+E112+E114+E116+E118+E120+E122+E124+E126+E128+E130+E132+E134+E136+E138+E140)</f>
        <v>10894</v>
      </c>
      <c r="F142" s="756">
        <f>IF(SUM(D142+E142)=SUM(I142+L142),SUM(D142+E142),"Fehler")</f>
        <v>13008</v>
      </c>
      <c r="G142" s="756">
        <f>SUM(G11+G13+G15+G17+G19+G21+G23+G25+G27+G29+G31+G33+G35+G37+G39+G41+G43+G45+G47+G49+G52+G54+G56+G58+G60+G62+G64+G66+G68+G70+G72+G74+G76+G78+G81+G83+G85+G101+G103+G105+G107+G110+G112+G114+G116+G118+G120+G122+G124+G126+G128+G130+G132+G134+G136+G138+G140)</f>
        <v>1990</v>
      </c>
      <c r="H142" s="756">
        <f>SUM(H11+H13+H15+H17+H19+H21+H23+H25+H27+H29+H31+H33+H35+H37+H39+H41+H43+H45+H47+H49+H52+H54+H56+H58+H60+H62+H64+H66+H68+H70+H72+H74+H76+H78+H81+H83+H85+H101+H103+H105+H107+H110+H112+H114+H116+H118+H120+H122+H124+H126+H128+H130+H132+H134+H136+H138+H140)</f>
        <v>10551</v>
      </c>
      <c r="I142" s="756">
        <f>SUM(G142:H142)</f>
        <v>12541</v>
      </c>
      <c r="J142" s="756">
        <f>SUM(J11+J13+J15+J17+J19+J21+J23+J25+J27+J29+J31+J33+J35+J37+J39+J41+J43+J45+J47+J49+J52+J54+J56+J58+J60+J62+J64+J66+J68+J70+J72+J74+J76+J78+J81+J83+J85+J101+J103+J105+J107+J110+J112+J114+J116+J118+J120+J122+J124+J126+J128+J130+J132+J134+J136+J138+J140)</f>
        <v>124</v>
      </c>
      <c r="K142" s="756">
        <f>SUM(K11+K13+K15+K17+K19+K21+K23+K25+K27+K29+K31+K33+K35+K37+K39+K41+K43+K45+K47+K49+K52+K54+K56+K58+K60+K62+K64+K66+K68+K70+K72+K74+K76+K78+K81+K83+K85+K101+K103+K105+K107+K110+K112+K114+K116+K118+K120+K122+K124+K126+K128+K130+K132+K134+K136+K138+K140)</f>
        <v>343</v>
      </c>
      <c r="L142" s="757">
        <f>SUM(J142:K142)</f>
        <v>467</v>
      </c>
    </row>
    <row r="143" spans="1:12" ht="3.75" customHeight="1">
      <c r="A143" s="74" t="s">
        <v>46</v>
      </c>
      <c r="B143" s="735"/>
      <c r="C143" s="749"/>
      <c r="D143" s="749"/>
      <c r="E143" s="749"/>
      <c r="F143" s="749"/>
      <c r="G143" s="749"/>
      <c r="H143" s="749"/>
      <c r="I143" s="749"/>
      <c r="J143" s="749"/>
      <c r="K143" s="749"/>
      <c r="L143" s="749"/>
    </row>
    <row r="144" spans="1:12" ht="9.75">
      <c r="A144" s="1468" t="s">
        <v>819</v>
      </c>
      <c r="B144" s="1468"/>
      <c r="C144" s="1468"/>
      <c r="D144" s="1468"/>
      <c r="E144" s="1468"/>
      <c r="F144" s="1468"/>
      <c r="G144" s="1468"/>
      <c r="H144" s="1468"/>
      <c r="I144" s="1468"/>
      <c r="J144" s="1468"/>
      <c r="K144" s="1468"/>
      <c r="L144" s="1468"/>
    </row>
    <row r="145" spans="1:12" ht="9.75">
      <c r="A145" s="1468"/>
      <c r="B145" s="1468"/>
      <c r="C145" s="1468"/>
      <c r="D145" s="1468"/>
      <c r="E145" s="1468"/>
      <c r="F145" s="1468"/>
      <c r="G145" s="1468"/>
      <c r="H145" s="1468"/>
      <c r="I145" s="1468"/>
      <c r="J145" s="1468"/>
      <c r="K145" s="1468"/>
      <c r="L145" s="1468"/>
    </row>
    <row r="146" spans="1:12" ht="9.75">
      <c r="A146" s="1468"/>
      <c r="B146" s="1468"/>
      <c r="C146" s="1468"/>
      <c r="D146" s="1468"/>
      <c r="E146" s="1468"/>
      <c r="F146" s="1468"/>
      <c r="G146" s="1468"/>
      <c r="H146" s="1468"/>
      <c r="I146" s="1468"/>
      <c r="J146" s="1468"/>
      <c r="K146" s="1468"/>
      <c r="L146" s="1468"/>
    </row>
  </sheetData>
  <sheetProtection/>
  <mergeCells count="76">
    <mergeCell ref="A6:B9"/>
    <mergeCell ref="C6:C9"/>
    <mergeCell ref="D6:F8"/>
    <mergeCell ref="G6:L6"/>
    <mergeCell ref="G7:I7"/>
    <mergeCell ref="J7:L7"/>
    <mergeCell ref="G8:L8"/>
    <mergeCell ref="A11:B11"/>
    <mergeCell ref="A13:B13"/>
    <mergeCell ref="A15:B15"/>
    <mergeCell ref="A17:B17"/>
    <mergeCell ref="A19:B19"/>
    <mergeCell ref="A21:B21"/>
    <mergeCell ref="A23:B23"/>
    <mergeCell ref="A25:B25"/>
    <mergeCell ref="A27:B27"/>
    <mergeCell ref="A29:B29"/>
    <mergeCell ref="A31:B31"/>
    <mergeCell ref="A33:B33"/>
    <mergeCell ref="A35:B35"/>
    <mergeCell ref="A37:B37"/>
    <mergeCell ref="A39:B39"/>
    <mergeCell ref="A41:B41"/>
    <mergeCell ref="A43:B43"/>
    <mergeCell ref="A45:B45"/>
    <mergeCell ref="A47:B47"/>
    <mergeCell ref="A49:B49"/>
    <mergeCell ref="A51:B51"/>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1:B81"/>
    <mergeCell ref="A83:B83"/>
    <mergeCell ref="A85:B85"/>
    <mergeCell ref="A88:L90"/>
    <mergeCell ref="A96:B99"/>
    <mergeCell ref="C96:C99"/>
    <mergeCell ref="D96:F98"/>
    <mergeCell ref="G96:L96"/>
    <mergeCell ref="G97:I97"/>
    <mergeCell ref="J97:L97"/>
    <mergeCell ref="G98:L98"/>
    <mergeCell ref="A101:B101"/>
    <mergeCell ref="A103:B103"/>
    <mergeCell ref="A105:B105"/>
    <mergeCell ref="A107:B107"/>
    <mergeCell ref="A109:B109"/>
    <mergeCell ref="A132:B132"/>
    <mergeCell ref="A110:B110"/>
    <mergeCell ref="A112:B112"/>
    <mergeCell ref="A114:B114"/>
    <mergeCell ref="A116:B116"/>
    <mergeCell ref="A118:B118"/>
    <mergeCell ref="A120:B120"/>
    <mergeCell ref="A134:B134"/>
    <mergeCell ref="A136:B136"/>
    <mergeCell ref="A138:B138"/>
    <mergeCell ref="A140:B140"/>
    <mergeCell ref="A144:L146"/>
    <mergeCell ref="A122:B122"/>
    <mergeCell ref="A124:B124"/>
    <mergeCell ref="A126:B126"/>
    <mergeCell ref="A128:B128"/>
    <mergeCell ref="A130:B130"/>
  </mergeCells>
  <printOptions/>
  <pageMargins left="0.4724409448818898" right="0.4724409448818898" top="0.5905511811023623" bottom="0.7874015748031497" header="0.3937007874015748" footer="0"/>
  <pageSetup horizontalDpi="600" verticalDpi="600" orientation="portrait" paperSize="9" scale="96" r:id="rId2"/>
  <headerFooter alignWithMargins="0">
    <oddFooter xml:space="preserve">&amp;C&amp;P+34 </oddFooter>
  </headerFooter>
  <rowBreaks count="1" manualBreakCount="1">
    <brk id="90" max="11" man="1"/>
  </rowBreaks>
  <drawing r:id="rId1"/>
</worksheet>
</file>

<file path=xl/worksheets/sheet34.xml><?xml version="1.0" encoding="utf-8"?>
<worksheet xmlns="http://schemas.openxmlformats.org/spreadsheetml/2006/main" xmlns:r="http://schemas.openxmlformats.org/officeDocument/2006/relationships">
  <dimension ref="A1:R31"/>
  <sheetViews>
    <sheetView zoomScaleSheetLayoutView="100" zoomScalePageLayoutView="0" workbookViewId="0" topLeftCell="A1">
      <selection activeCell="M41" sqref="M41"/>
    </sheetView>
  </sheetViews>
  <sheetFormatPr defaultColWidth="11.421875" defaultRowHeight="15"/>
  <cols>
    <col min="1" max="1" width="11.00390625" style="29" customWidth="1"/>
    <col min="2" max="2" width="0.85546875" style="29" customWidth="1"/>
    <col min="3" max="3" width="9.8515625" style="29" customWidth="1"/>
    <col min="4" max="4" width="6.7109375" style="29" customWidth="1"/>
    <col min="5" max="5" width="6.140625" style="29" customWidth="1"/>
    <col min="6" max="6" width="7.57421875" style="29" customWidth="1"/>
    <col min="7" max="7" width="7.140625" style="29" customWidth="1"/>
    <col min="8" max="8" width="6.140625" style="29" customWidth="1"/>
    <col min="9" max="9" width="8.140625" style="29" customWidth="1"/>
    <col min="10" max="12" width="6.140625" style="29" customWidth="1"/>
    <col min="13" max="13" width="6.28125" style="29" customWidth="1"/>
    <col min="14" max="15" width="6.7109375" style="29" customWidth="1"/>
    <col min="16" max="17" width="0.5625" style="29" customWidth="1"/>
    <col min="18" max="16384" width="11.421875" style="29" customWidth="1"/>
  </cols>
  <sheetData>
    <row r="1" spans="1:15" ht="12.75">
      <c r="A1" s="2"/>
      <c r="B1" s="386"/>
      <c r="C1" s="2"/>
      <c r="D1" s="2"/>
      <c r="E1" s="2"/>
      <c r="F1" s="2"/>
      <c r="G1" s="2"/>
      <c r="H1" s="2"/>
      <c r="I1" s="2"/>
      <c r="J1" s="2"/>
      <c r="K1" s="2"/>
      <c r="L1" s="2"/>
      <c r="M1" s="2"/>
      <c r="N1" s="2"/>
      <c r="O1" s="4"/>
    </row>
    <row r="2" spans="1:15" ht="6" customHeight="1">
      <c r="A2" s="2"/>
      <c r="B2" s="2"/>
      <c r="C2" s="2"/>
      <c r="D2" s="2"/>
      <c r="E2" s="2"/>
      <c r="F2" s="2"/>
      <c r="G2" s="2"/>
      <c r="H2" s="2"/>
      <c r="I2" s="2"/>
      <c r="J2" s="2"/>
      <c r="K2" s="2"/>
      <c r="L2" s="2"/>
      <c r="M2" s="2"/>
      <c r="N2" s="2"/>
      <c r="O2" s="2"/>
    </row>
    <row r="3" spans="1:17" ht="13.5" customHeight="1">
      <c r="A3" s="1132" t="s">
        <v>842</v>
      </c>
      <c r="B3" s="1132"/>
      <c r="C3" s="1132"/>
      <c r="D3" s="1132"/>
      <c r="E3" s="1132"/>
      <c r="F3" s="1132"/>
      <c r="G3" s="1132"/>
      <c r="H3" s="1132"/>
      <c r="I3" s="1132"/>
      <c r="J3" s="1132"/>
      <c r="K3" s="1132"/>
      <c r="L3" s="1132"/>
      <c r="M3" s="1132"/>
      <c r="N3" s="1132"/>
      <c r="O3" s="1132"/>
      <c r="P3" s="324"/>
      <c r="Q3" s="324"/>
    </row>
    <row r="4" spans="1:17" ht="6" customHeight="1">
      <c r="A4" s="758"/>
      <c r="B4" s="758"/>
      <c r="C4" s="758"/>
      <c r="D4" s="758"/>
      <c r="E4" s="758"/>
      <c r="F4" s="758"/>
      <c r="G4" s="758"/>
      <c r="H4" s="758"/>
      <c r="I4" s="758"/>
      <c r="J4" s="758"/>
      <c r="K4" s="758"/>
      <c r="L4" s="758"/>
      <c r="M4" s="758"/>
      <c r="N4" s="758"/>
      <c r="O4" s="758"/>
      <c r="P4" s="147"/>
      <c r="Q4" s="147"/>
    </row>
    <row r="5" spans="1:17" ht="9.75">
      <c r="A5" s="1107" t="s">
        <v>738</v>
      </c>
      <c r="B5" s="1006"/>
      <c r="C5" s="1002" t="s">
        <v>843</v>
      </c>
      <c r="D5" s="1005" t="s">
        <v>844</v>
      </c>
      <c r="E5" s="1107"/>
      <c r="F5" s="1107"/>
      <c r="G5" s="1107"/>
      <c r="H5" s="1107"/>
      <c r="I5" s="1107"/>
      <c r="J5" s="1107"/>
      <c r="K5" s="1107"/>
      <c r="L5" s="1107"/>
      <c r="M5" s="1107"/>
      <c r="N5" s="1107"/>
      <c r="O5" s="1107"/>
      <c r="P5" s="325"/>
      <c r="Q5" s="325"/>
    </row>
    <row r="6" spans="1:17" ht="9.75">
      <c r="A6" s="1162"/>
      <c r="B6" s="1008"/>
      <c r="C6" s="1167"/>
      <c r="D6" s="1009"/>
      <c r="E6" s="1114"/>
      <c r="F6" s="1114"/>
      <c r="G6" s="1114"/>
      <c r="H6" s="1114"/>
      <c r="I6" s="1114"/>
      <c r="J6" s="1114"/>
      <c r="K6" s="1114"/>
      <c r="L6" s="1114"/>
      <c r="M6" s="1114"/>
      <c r="N6" s="1114"/>
      <c r="O6" s="1114"/>
      <c r="P6" s="147"/>
      <c r="Q6" s="147"/>
    </row>
    <row r="7" spans="1:17" ht="9.75">
      <c r="A7" s="1162"/>
      <c r="B7" s="1008"/>
      <c r="C7" s="1167"/>
      <c r="D7" s="1002" t="s">
        <v>845</v>
      </c>
      <c r="E7" s="1002" t="s">
        <v>846</v>
      </c>
      <c r="F7" s="1002" t="s">
        <v>90</v>
      </c>
      <c r="G7" s="1002" t="s">
        <v>847</v>
      </c>
      <c r="H7" s="1015" t="s">
        <v>91</v>
      </c>
      <c r="I7" s="1169" t="s">
        <v>848</v>
      </c>
      <c r="J7" s="1002" t="s">
        <v>849</v>
      </c>
      <c r="K7" s="1002" t="s">
        <v>850</v>
      </c>
      <c r="L7" s="1002" t="s">
        <v>851</v>
      </c>
      <c r="M7" s="1002" t="s">
        <v>852</v>
      </c>
      <c r="N7" s="1002" t="s">
        <v>853</v>
      </c>
      <c r="O7" s="1005" t="s">
        <v>854</v>
      </c>
      <c r="P7" s="147"/>
      <c r="Q7" s="147"/>
    </row>
    <row r="8" spans="1:17" ht="9.75">
      <c r="A8" s="1162"/>
      <c r="B8" s="1008"/>
      <c r="C8" s="1167"/>
      <c r="D8" s="1003"/>
      <c r="E8" s="1167"/>
      <c r="F8" s="1167"/>
      <c r="G8" s="1167"/>
      <c r="H8" s="1003"/>
      <c r="I8" s="1167"/>
      <c r="J8" s="1167"/>
      <c r="K8" s="1167"/>
      <c r="L8" s="1167"/>
      <c r="M8" s="1167"/>
      <c r="N8" s="1167"/>
      <c r="O8" s="1007"/>
      <c r="P8" s="147"/>
      <c r="Q8" s="147"/>
    </row>
    <row r="9" spans="1:17" ht="9.75">
      <c r="A9" s="1162"/>
      <c r="B9" s="1008"/>
      <c r="C9" s="1167"/>
      <c r="D9" s="1003"/>
      <c r="E9" s="1167"/>
      <c r="F9" s="1167"/>
      <c r="G9" s="1167"/>
      <c r="H9" s="1003"/>
      <c r="I9" s="1167"/>
      <c r="J9" s="1167"/>
      <c r="K9" s="1167"/>
      <c r="L9" s="1167"/>
      <c r="M9" s="1167"/>
      <c r="N9" s="1167"/>
      <c r="O9" s="1007"/>
      <c r="P9" s="147"/>
      <c r="Q9" s="147"/>
    </row>
    <row r="10" spans="1:17" ht="9.75">
      <c r="A10" s="1162"/>
      <c r="B10" s="1008"/>
      <c r="C10" s="1167"/>
      <c r="D10" s="1003"/>
      <c r="E10" s="1167"/>
      <c r="F10" s="1167"/>
      <c r="G10" s="1167"/>
      <c r="H10" s="1003"/>
      <c r="I10" s="1167"/>
      <c r="J10" s="1167"/>
      <c r="K10" s="1167"/>
      <c r="L10" s="1167"/>
      <c r="M10" s="1167"/>
      <c r="N10" s="1167"/>
      <c r="O10" s="1007"/>
      <c r="P10" s="147"/>
      <c r="Q10" s="147"/>
    </row>
    <row r="11" spans="1:17" ht="9.75">
      <c r="A11" s="1162"/>
      <c r="B11" s="1008"/>
      <c r="C11" s="1167"/>
      <c r="D11" s="1003"/>
      <c r="E11" s="1167"/>
      <c r="F11" s="1167"/>
      <c r="G11" s="1167"/>
      <c r="H11" s="1003"/>
      <c r="I11" s="1167"/>
      <c r="J11" s="1167"/>
      <c r="K11" s="1167"/>
      <c r="L11" s="1167"/>
      <c r="M11" s="1167"/>
      <c r="N11" s="1167"/>
      <c r="O11" s="1007"/>
      <c r="P11" s="147"/>
      <c r="Q11" s="147"/>
    </row>
    <row r="12" spans="1:17" ht="9.75">
      <c r="A12" s="1114"/>
      <c r="B12" s="1010"/>
      <c r="C12" s="1168"/>
      <c r="D12" s="1004"/>
      <c r="E12" s="1168"/>
      <c r="F12" s="1168"/>
      <c r="G12" s="1168"/>
      <c r="H12" s="1004"/>
      <c r="I12" s="1168"/>
      <c r="J12" s="1168"/>
      <c r="K12" s="1168"/>
      <c r="L12" s="1168"/>
      <c r="M12" s="1168"/>
      <c r="N12" s="1168"/>
      <c r="O12" s="1009"/>
      <c r="P12" s="147"/>
      <c r="Q12" s="147"/>
    </row>
    <row r="13" spans="1:17" ht="6" customHeight="1">
      <c r="A13" s="10"/>
      <c r="B13" s="10"/>
      <c r="C13" s="154"/>
      <c r="D13" s="154"/>
      <c r="E13" s="154"/>
      <c r="F13" s="154"/>
      <c r="G13" s="154"/>
      <c r="H13" s="154"/>
      <c r="I13" s="154"/>
      <c r="J13" s="154"/>
      <c r="K13" s="154"/>
      <c r="L13" s="154"/>
      <c r="M13" s="154"/>
      <c r="N13" s="154"/>
      <c r="O13" s="16"/>
      <c r="P13" s="147"/>
      <c r="Q13" s="147"/>
    </row>
    <row r="14" spans="1:17" ht="9.75">
      <c r="A14" s="759" t="s">
        <v>855</v>
      </c>
      <c r="B14" s="2"/>
      <c r="C14" s="183">
        <f>SUM(D14:O14)</f>
        <v>223</v>
      </c>
      <c r="D14" s="329">
        <v>2</v>
      </c>
      <c r="E14" s="329">
        <v>5</v>
      </c>
      <c r="F14" s="329">
        <v>7</v>
      </c>
      <c r="G14" s="329">
        <v>3</v>
      </c>
      <c r="H14" s="329">
        <v>16</v>
      </c>
      <c r="I14" s="329">
        <v>10</v>
      </c>
      <c r="J14" s="329">
        <v>115</v>
      </c>
      <c r="K14" s="329">
        <v>0</v>
      </c>
      <c r="L14" s="329">
        <v>1</v>
      </c>
      <c r="M14" s="329">
        <v>42</v>
      </c>
      <c r="N14" s="329">
        <v>22</v>
      </c>
      <c r="O14" s="329">
        <v>0</v>
      </c>
      <c r="P14" s="330"/>
      <c r="Q14" s="330"/>
    </row>
    <row r="15" spans="1:17" ht="4.5" customHeight="1">
      <c r="A15" s="759"/>
      <c r="B15" s="2"/>
      <c r="C15" s="183"/>
      <c r="D15" s="183"/>
      <c r="E15" s="183"/>
      <c r="F15" s="183"/>
      <c r="G15" s="183"/>
      <c r="H15" s="183"/>
      <c r="I15" s="183"/>
      <c r="J15" s="183"/>
      <c r="K15" s="183"/>
      <c r="L15" s="183"/>
      <c r="M15" s="183"/>
      <c r="N15" s="183"/>
      <c r="O15" s="183"/>
      <c r="P15" s="330"/>
      <c r="Q15" s="330"/>
    </row>
    <row r="16" spans="1:17" ht="9.75">
      <c r="A16" s="759" t="s">
        <v>315</v>
      </c>
      <c r="B16" s="2"/>
      <c r="C16" s="183">
        <f>SUM(D16:O16)</f>
        <v>383</v>
      </c>
      <c r="D16" s="329">
        <v>7</v>
      </c>
      <c r="E16" s="329">
        <v>23</v>
      </c>
      <c r="F16" s="329">
        <v>79</v>
      </c>
      <c r="G16" s="329">
        <v>64</v>
      </c>
      <c r="H16" s="329">
        <v>8</v>
      </c>
      <c r="I16" s="329">
        <v>2</v>
      </c>
      <c r="J16" s="329">
        <v>32</v>
      </c>
      <c r="K16" s="329">
        <v>1</v>
      </c>
      <c r="L16" s="329">
        <v>5</v>
      </c>
      <c r="M16" s="329">
        <v>1</v>
      </c>
      <c r="N16" s="329">
        <v>161</v>
      </c>
      <c r="O16" s="329">
        <v>0</v>
      </c>
      <c r="P16" s="330"/>
      <c r="Q16" s="330"/>
    </row>
    <row r="17" spans="1:17" ht="4.5" customHeight="1">
      <c r="A17" s="759"/>
      <c r="B17" s="2"/>
      <c r="C17" s="183"/>
      <c r="D17" s="183"/>
      <c r="E17" s="183"/>
      <c r="F17" s="183"/>
      <c r="G17" s="183"/>
      <c r="H17" s="183"/>
      <c r="I17" s="183"/>
      <c r="J17" s="183"/>
      <c r="K17" s="183"/>
      <c r="L17" s="183"/>
      <c r="M17" s="183"/>
      <c r="N17" s="183"/>
      <c r="O17" s="183"/>
      <c r="P17" s="330"/>
      <c r="Q17" s="330"/>
    </row>
    <row r="18" spans="1:17" ht="9.75">
      <c r="A18" s="436" t="s">
        <v>83</v>
      </c>
      <c r="B18" s="436"/>
      <c r="C18" s="331">
        <f aca="true" t="shared" si="0" ref="C18:O18">SUM(C14:C16)</f>
        <v>606</v>
      </c>
      <c r="D18" s="331">
        <f t="shared" si="0"/>
        <v>9</v>
      </c>
      <c r="E18" s="331">
        <f t="shared" si="0"/>
        <v>28</v>
      </c>
      <c r="F18" s="331">
        <f t="shared" si="0"/>
        <v>86</v>
      </c>
      <c r="G18" s="331">
        <f t="shared" si="0"/>
        <v>67</v>
      </c>
      <c r="H18" s="331">
        <f t="shared" si="0"/>
        <v>24</v>
      </c>
      <c r="I18" s="331">
        <f t="shared" si="0"/>
        <v>12</v>
      </c>
      <c r="J18" s="331">
        <f t="shared" si="0"/>
        <v>147</v>
      </c>
      <c r="K18" s="331">
        <f t="shared" si="0"/>
        <v>1</v>
      </c>
      <c r="L18" s="331">
        <f t="shared" si="0"/>
        <v>6</v>
      </c>
      <c r="M18" s="331">
        <f t="shared" si="0"/>
        <v>43</v>
      </c>
      <c r="N18" s="331">
        <f t="shared" si="0"/>
        <v>183</v>
      </c>
      <c r="O18" s="331">
        <f t="shared" si="0"/>
        <v>0</v>
      </c>
      <c r="P18" s="332"/>
      <c r="Q18" s="332"/>
    </row>
    <row r="19" spans="1:17" ht="6" customHeight="1">
      <c r="A19" s="74" t="s">
        <v>46</v>
      </c>
      <c r="B19" s="2"/>
      <c r="C19" s="3"/>
      <c r="D19" s="3"/>
      <c r="E19" s="3"/>
      <c r="F19" s="3"/>
      <c r="G19" s="3"/>
      <c r="H19" s="3"/>
      <c r="I19" s="3"/>
      <c r="J19" s="3"/>
      <c r="K19" s="3"/>
      <c r="L19" s="3"/>
      <c r="M19" s="2"/>
      <c r="N19" s="2"/>
      <c r="O19" s="2"/>
      <c r="P19" s="75"/>
      <c r="Q19" s="75"/>
    </row>
    <row r="20" spans="1:15" ht="9.75">
      <c r="A20" s="1453" t="s">
        <v>856</v>
      </c>
      <c r="B20" s="1453"/>
      <c r="C20" s="1453"/>
      <c r="D20" s="1453"/>
      <c r="E20" s="1453"/>
      <c r="F20" s="1453"/>
      <c r="G20" s="1453"/>
      <c r="H20" s="1453"/>
      <c r="I20" s="1453"/>
      <c r="J20" s="1453"/>
      <c r="K20" s="1453"/>
      <c r="L20" s="1453"/>
      <c r="M20" s="1453"/>
      <c r="N20" s="1453"/>
      <c r="O20" s="1453"/>
    </row>
    <row r="21" spans="1:15" ht="8.25" customHeight="1">
      <c r="A21" s="2"/>
      <c r="B21" s="2"/>
      <c r="C21" s="2"/>
      <c r="D21" s="2"/>
      <c r="E21" s="2"/>
      <c r="F21" s="2"/>
      <c r="G21" s="2"/>
      <c r="H21" s="2"/>
      <c r="I21" s="2"/>
      <c r="J21" s="2"/>
      <c r="K21" s="2"/>
      <c r="L21" s="2"/>
      <c r="M21" s="2"/>
      <c r="N21" s="2"/>
      <c r="O21" s="2"/>
    </row>
    <row r="22" spans="1:15" ht="15" customHeight="1">
      <c r="A22" s="2"/>
      <c r="B22" s="2"/>
      <c r="C22" s="2"/>
      <c r="D22" s="2"/>
      <c r="E22" s="2"/>
      <c r="F22" s="2"/>
      <c r="G22" s="2"/>
      <c r="H22" s="2"/>
      <c r="I22" s="2"/>
      <c r="J22" s="2"/>
      <c r="K22" s="2"/>
      <c r="L22" s="2"/>
      <c r="M22" s="2"/>
      <c r="N22" s="2"/>
      <c r="O22" s="2"/>
    </row>
    <row r="23" ht="30" customHeight="1"/>
    <row r="24" ht="6" customHeight="1"/>
    <row r="25" ht="12" customHeight="1">
      <c r="R25" s="147"/>
    </row>
    <row r="26" ht="12" customHeight="1">
      <c r="R26" s="147"/>
    </row>
    <row r="27" ht="12" customHeight="1">
      <c r="R27" s="147"/>
    </row>
    <row r="28" ht="12.75" customHeight="1">
      <c r="R28" s="147"/>
    </row>
    <row r="29" ht="10.5" customHeight="1">
      <c r="R29" s="147"/>
    </row>
    <row r="30" ht="13.5" customHeight="1">
      <c r="R30" s="147"/>
    </row>
    <row r="31" ht="10.5" customHeight="1">
      <c r="R31" s="147"/>
    </row>
    <row r="32" ht="4.5" customHeight="1"/>
    <row r="33" ht="4.5" customHeight="1"/>
    <row r="34" ht="11.25" customHeight="1"/>
    <row r="35" ht="4.5" customHeight="1"/>
    <row r="37" ht="4.5" customHeight="1"/>
    <row r="39" ht="4.5" customHeight="1"/>
    <row r="40" ht="12" customHeight="1"/>
    <row r="41" ht="4.5" customHeight="1"/>
    <row r="43" ht="5.25" customHeight="1"/>
    <row r="45" ht="4.5" customHeight="1"/>
    <row r="47" ht="4.5" customHeight="1"/>
    <row r="49" ht="4.5" customHeight="1"/>
    <row r="50" ht="12.75" customHeight="1"/>
    <row r="51" ht="4.5" customHeight="1"/>
    <row r="53" ht="5.25" customHeight="1"/>
    <row r="55" ht="4.5" customHeight="1"/>
    <row r="57" ht="4.5" customHeight="1"/>
    <row r="59" ht="4.5" customHeight="1"/>
    <row r="61" ht="5.25" customHeight="1"/>
    <row r="63" ht="4.5" customHeight="1"/>
    <row r="65" ht="4.5" customHeight="1"/>
    <row r="67" ht="4.5" customHeight="1"/>
    <row r="69" ht="4.5" customHeight="1"/>
    <row r="71" ht="4.5" customHeight="1"/>
    <row r="73" ht="4.5" customHeight="1"/>
    <row r="75" ht="4.5" customHeight="1"/>
    <row r="77" ht="4.5" customHeight="1"/>
    <row r="78" ht="11.25" customHeight="1"/>
    <row r="79" ht="4.5" customHeight="1"/>
    <row r="81" ht="4.5" customHeight="1"/>
    <row r="83" ht="4.5" customHeight="1"/>
    <row r="85" ht="4.5" customHeight="1"/>
    <row r="86" ht="11.25" customHeight="1"/>
    <row r="87" ht="4.5" customHeight="1"/>
    <row r="89" ht="6" customHeight="1"/>
    <row r="90" ht="11.25" customHeight="1"/>
    <row r="92" ht="14.25" customHeight="1"/>
  </sheetData>
  <sheetProtection/>
  <mergeCells count="17">
    <mergeCell ref="A3:O3"/>
    <mergeCell ref="A5:B12"/>
    <mergeCell ref="C5:C12"/>
    <mergeCell ref="D5:O6"/>
    <mergeCell ref="D7:D12"/>
    <mergeCell ref="E7:E12"/>
    <mergeCell ref="F7:F12"/>
    <mergeCell ref="G7:G12"/>
    <mergeCell ref="H7:H12"/>
    <mergeCell ref="I7:I12"/>
    <mergeCell ref="A20:O20"/>
    <mergeCell ref="J7:J12"/>
    <mergeCell ref="K7:K12"/>
    <mergeCell ref="L7:L12"/>
    <mergeCell ref="M7:M12"/>
    <mergeCell ref="N7:N12"/>
    <mergeCell ref="O7:O12"/>
  </mergeCells>
  <printOptions/>
  <pageMargins left="0.5118110236220472" right="0.5118110236220472" top="0.5905511811023623" bottom="0.7874015748031497" header="0.3937007874015748" footer="0"/>
  <pageSetup horizontalDpi="300" verticalDpi="300" orientation="portrait" paperSize="9" scale="92" r:id="rId1"/>
  <headerFooter alignWithMargins="0">
    <oddFooter>&amp;C37</oddFooter>
  </headerFooter>
  <colBreaks count="1" manualBreakCount="1">
    <brk id="16" max="65535" man="1"/>
  </colBreaks>
</worksheet>
</file>

<file path=xl/worksheets/sheet35.xml><?xml version="1.0" encoding="utf-8"?>
<worksheet xmlns="http://schemas.openxmlformats.org/spreadsheetml/2006/main" xmlns:r="http://schemas.openxmlformats.org/officeDocument/2006/relationships">
  <dimension ref="A1:O79"/>
  <sheetViews>
    <sheetView zoomScaleSheetLayoutView="100" zoomScalePageLayoutView="0" workbookViewId="0" topLeftCell="A1">
      <selection activeCell="M41" sqref="M41"/>
    </sheetView>
  </sheetViews>
  <sheetFormatPr defaultColWidth="11.421875" defaultRowHeight="15"/>
  <cols>
    <col min="1" max="1" width="2.140625" style="69" customWidth="1"/>
    <col min="2" max="2" width="9.28125" style="69" customWidth="1"/>
    <col min="3" max="3" width="12.00390625" style="69" customWidth="1"/>
    <col min="4" max="4" width="0.85546875" style="69" customWidth="1"/>
    <col min="5" max="9" width="8.140625" style="69" customWidth="1"/>
    <col min="10" max="15" width="6.57421875" style="69" customWidth="1"/>
    <col min="16" max="16" width="1.28515625" style="21" customWidth="1"/>
    <col min="17" max="36" width="11.421875" style="21" customWidth="1"/>
    <col min="37" max="16384" width="11.421875" style="69" customWidth="1"/>
  </cols>
  <sheetData>
    <row r="1" spans="1:15" ht="12.75">
      <c r="A1" s="342"/>
      <c r="B1" s="21"/>
      <c r="C1" s="21"/>
      <c r="D1" s="21"/>
      <c r="E1" s="21"/>
      <c r="F1" s="21"/>
      <c r="G1" s="21"/>
      <c r="H1" s="21"/>
      <c r="I1" s="21"/>
      <c r="J1" s="21"/>
      <c r="K1" s="21"/>
      <c r="L1" s="21"/>
      <c r="M1" s="707"/>
      <c r="N1" s="21"/>
      <c r="O1" s="21"/>
    </row>
    <row r="2" spans="1:15" ht="4.5" customHeight="1">
      <c r="A2" s="21"/>
      <c r="B2" s="21"/>
      <c r="C2" s="21"/>
      <c r="D2" s="21"/>
      <c r="E2" s="21"/>
      <c r="F2" s="21"/>
      <c r="G2" s="21"/>
      <c r="H2" s="21"/>
      <c r="I2" s="21"/>
      <c r="J2" s="21"/>
      <c r="K2" s="21"/>
      <c r="L2" s="21"/>
      <c r="M2" s="21"/>
      <c r="N2" s="21"/>
      <c r="O2" s="21"/>
    </row>
    <row r="3" spans="1:15" ht="27.75" customHeight="1">
      <c r="A3" s="302" t="s">
        <v>857</v>
      </c>
      <c r="B3" s="260"/>
      <c r="C3" s="531"/>
      <c r="D3" s="531"/>
      <c r="E3" s="531"/>
      <c r="F3" s="531"/>
      <c r="G3" s="531"/>
      <c r="H3" s="531"/>
      <c r="I3" s="531"/>
      <c r="J3" s="531"/>
      <c r="K3" s="531"/>
      <c r="L3" s="531"/>
      <c r="M3" s="531"/>
      <c r="N3" s="531"/>
      <c r="O3" s="531"/>
    </row>
    <row r="4" spans="1:15" ht="6" customHeight="1">
      <c r="A4" s="21"/>
      <c r="B4" s="21"/>
      <c r="C4" s="21"/>
      <c r="D4" s="21"/>
      <c r="E4" s="21"/>
      <c r="F4" s="21"/>
      <c r="G4" s="21"/>
      <c r="H4" s="21"/>
      <c r="I4" s="21"/>
      <c r="J4" s="21"/>
      <c r="K4" s="21"/>
      <c r="L4" s="21"/>
      <c r="M4" s="21"/>
      <c r="N4" s="21"/>
      <c r="O4" s="21"/>
    </row>
    <row r="5" spans="1:15" ht="12.75" customHeight="1">
      <c r="A5" s="1223" t="s">
        <v>706</v>
      </c>
      <c r="B5" s="1223"/>
      <c r="C5" s="1223"/>
      <c r="D5" s="1226"/>
      <c r="E5" s="1232" t="s">
        <v>858</v>
      </c>
      <c r="F5" s="1233"/>
      <c r="G5" s="1233"/>
      <c r="H5" s="1233"/>
      <c r="I5" s="1233"/>
      <c r="J5" s="1233"/>
      <c r="K5" s="1233"/>
      <c r="L5" s="1233"/>
      <c r="M5" s="1233"/>
      <c r="N5" s="1233"/>
      <c r="O5" s="1233"/>
    </row>
    <row r="6" spans="1:15" ht="12.75" customHeight="1">
      <c r="A6" s="1313"/>
      <c r="B6" s="1313"/>
      <c r="C6" s="1313"/>
      <c r="D6" s="1227"/>
      <c r="E6" s="1234" t="s">
        <v>59</v>
      </c>
      <c r="F6" s="1232" t="s">
        <v>206</v>
      </c>
      <c r="G6" s="1233"/>
      <c r="H6" s="1233"/>
      <c r="I6" s="1233"/>
      <c r="J6" s="1233"/>
      <c r="K6" s="1233"/>
      <c r="L6" s="1233"/>
      <c r="M6" s="1233"/>
      <c r="N6" s="1233"/>
      <c r="O6" s="1233"/>
    </row>
    <row r="7" spans="1:15" ht="12.75" customHeight="1">
      <c r="A7" s="1313"/>
      <c r="B7" s="1313"/>
      <c r="C7" s="1313"/>
      <c r="D7" s="1227"/>
      <c r="E7" s="1234"/>
      <c r="F7" s="1243" t="s">
        <v>859</v>
      </c>
      <c r="G7" s="1224"/>
      <c r="H7" s="1445"/>
      <c r="I7" s="1269" t="s">
        <v>860</v>
      </c>
      <c r="J7" s="1243" t="s">
        <v>861</v>
      </c>
      <c r="K7" s="1445"/>
      <c r="L7" s="1243" t="s">
        <v>862</v>
      </c>
      <c r="M7" s="1445"/>
      <c r="N7" s="1243" t="s">
        <v>863</v>
      </c>
      <c r="O7" s="1224"/>
    </row>
    <row r="8" spans="1:15" ht="10.5" customHeight="1">
      <c r="A8" s="1313"/>
      <c r="B8" s="1313"/>
      <c r="C8" s="1313"/>
      <c r="D8" s="1227"/>
      <c r="E8" s="1234"/>
      <c r="F8" s="1244"/>
      <c r="G8" s="1225"/>
      <c r="H8" s="1246"/>
      <c r="I8" s="1234"/>
      <c r="J8" s="1244"/>
      <c r="K8" s="1246"/>
      <c r="L8" s="1244"/>
      <c r="M8" s="1246"/>
      <c r="N8" s="1244"/>
      <c r="O8" s="1225"/>
    </row>
    <row r="9" spans="1:15" ht="12.75" customHeight="1">
      <c r="A9" s="1313"/>
      <c r="B9" s="1313"/>
      <c r="C9" s="1313"/>
      <c r="D9" s="1227"/>
      <c r="E9" s="1234"/>
      <c r="F9" s="1229" t="s">
        <v>864</v>
      </c>
      <c r="G9" s="1229" t="s">
        <v>865</v>
      </c>
      <c r="H9" s="1229" t="s">
        <v>866</v>
      </c>
      <c r="I9" s="1234"/>
      <c r="J9" s="1229" t="s">
        <v>867</v>
      </c>
      <c r="K9" s="1169" t="s">
        <v>868</v>
      </c>
      <c r="L9" s="1229" t="s">
        <v>867</v>
      </c>
      <c r="M9" s="1169" t="s">
        <v>868</v>
      </c>
      <c r="N9" s="1229" t="s">
        <v>867</v>
      </c>
      <c r="O9" s="1011" t="s">
        <v>868</v>
      </c>
    </row>
    <row r="10" spans="1:15" ht="11.25" customHeight="1">
      <c r="A10" s="1313"/>
      <c r="B10" s="1313"/>
      <c r="C10" s="1313"/>
      <c r="D10" s="1227"/>
      <c r="E10" s="1234"/>
      <c r="F10" s="1234"/>
      <c r="G10" s="1234"/>
      <c r="H10" s="1234"/>
      <c r="I10" s="1234"/>
      <c r="J10" s="1234"/>
      <c r="K10" s="1234"/>
      <c r="L10" s="1234"/>
      <c r="M10" s="1234"/>
      <c r="N10" s="1234"/>
      <c r="O10" s="1243"/>
    </row>
    <row r="11" spans="1:15" ht="12" customHeight="1">
      <c r="A11" s="1313"/>
      <c r="B11" s="1313"/>
      <c r="C11" s="1313"/>
      <c r="D11" s="1227"/>
      <c r="E11" s="1234"/>
      <c r="F11" s="1235"/>
      <c r="G11" s="1235"/>
      <c r="H11" s="1235"/>
      <c r="I11" s="1234"/>
      <c r="J11" s="1234"/>
      <c r="K11" s="1234"/>
      <c r="L11" s="1234"/>
      <c r="M11" s="1234"/>
      <c r="N11" s="1234"/>
      <c r="O11" s="1243"/>
    </row>
    <row r="12" spans="1:15" ht="19.5" customHeight="1">
      <c r="A12" s="1225"/>
      <c r="B12" s="1225"/>
      <c r="C12" s="1225"/>
      <c r="D12" s="1228"/>
      <c r="E12" s="1235"/>
      <c r="F12" s="1232" t="s">
        <v>869</v>
      </c>
      <c r="G12" s="1233"/>
      <c r="H12" s="1248"/>
      <c r="I12" s="1235"/>
      <c r="J12" s="1235"/>
      <c r="K12" s="1235"/>
      <c r="L12" s="1235"/>
      <c r="M12" s="1235"/>
      <c r="N12" s="1235"/>
      <c r="O12" s="1244"/>
    </row>
    <row r="13" spans="1:15" ht="6" customHeight="1">
      <c r="A13" s="393"/>
      <c r="B13" s="393"/>
      <c r="C13" s="393"/>
      <c r="D13" s="393"/>
      <c r="E13" s="393"/>
      <c r="F13" s="393"/>
      <c r="G13" s="393"/>
      <c r="H13" s="393"/>
      <c r="I13" s="393"/>
      <c r="J13" s="393"/>
      <c r="K13" s="393"/>
      <c r="L13" s="393"/>
      <c r="M13" s="393"/>
      <c r="N13" s="393"/>
      <c r="O13" s="393"/>
    </row>
    <row r="14" spans="1:15" ht="12" customHeight="1">
      <c r="A14" s="14" t="s">
        <v>513</v>
      </c>
      <c r="B14" s="14"/>
      <c r="C14" s="531"/>
      <c r="D14" s="531"/>
      <c r="E14" s="531"/>
      <c r="F14" s="531"/>
      <c r="G14" s="531"/>
      <c r="H14" s="531"/>
      <c r="I14" s="531"/>
      <c r="J14" s="531"/>
      <c r="K14" s="531"/>
      <c r="L14" s="531"/>
      <c r="M14" s="531"/>
      <c r="N14" s="531"/>
      <c r="O14" s="531"/>
    </row>
    <row r="15" spans="1:15" ht="6" customHeight="1">
      <c r="A15" s="21"/>
      <c r="B15" s="21"/>
      <c r="C15" s="21"/>
      <c r="D15" s="21"/>
      <c r="E15" s="400"/>
      <c r="F15" s="400"/>
      <c r="G15" s="400"/>
      <c r="H15" s="400"/>
      <c r="I15" s="400"/>
      <c r="J15" s="400"/>
      <c r="K15" s="400"/>
      <c r="L15" s="400"/>
      <c r="M15" s="400"/>
      <c r="N15" s="400"/>
      <c r="O15" s="400"/>
    </row>
    <row r="16" spans="1:15" ht="11.25">
      <c r="A16" s="348" t="s">
        <v>870</v>
      </c>
      <c r="B16" s="348"/>
      <c r="C16" s="277" t="s">
        <v>871</v>
      </c>
      <c r="D16" s="21" t="s">
        <v>45</v>
      </c>
      <c r="E16" s="760">
        <f>SUM(H16,J16,L16,N16)</f>
        <v>309179</v>
      </c>
      <c r="F16" s="761">
        <v>36193</v>
      </c>
      <c r="G16" s="761">
        <v>223054</v>
      </c>
      <c r="H16" s="760">
        <f>SUM(F16:G16)</f>
        <v>259247</v>
      </c>
      <c r="I16" s="761">
        <v>249018</v>
      </c>
      <c r="J16" s="761">
        <v>28005</v>
      </c>
      <c r="K16" s="761">
        <v>27044</v>
      </c>
      <c r="L16" s="761">
        <v>6055</v>
      </c>
      <c r="M16" s="761">
        <v>5954</v>
      </c>
      <c r="N16" s="761">
        <v>15872</v>
      </c>
      <c r="O16" s="761">
        <v>15839</v>
      </c>
    </row>
    <row r="17" spans="1:15" ht="12.75" customHeight="1">
      <c r="A17" s="348" t="s">
        <v>872</v>
      </c>
      <c r="B17" s="348"/>
      <c r="C17" s="296" t="s">
        <v>744</v>
      </c>
      <c r="D17" s="21"/>
      <c r="E17" s="760">
        <f>SUM(H17,J17,L17,N17)</f>
        <v>22312</v>
      </c>
      <c r="F17" s="761">
        <v>436</v>
      </c>
      <c r="G17" s="761">
        <v>19313</v>
      </c>
      <c r="H17" s="760">
        <f>SUM(F17:G17)</f>
        <v>19749</v>
      </c>
      <c r="I17" s="761">
        <v>19071</v>
      </c>
      <c r="J17" s="761">
        <v>668</v>
      </c>
      <c r="K17" s="761">
        <v>667</v>
      </c>
      <c r="L17" s="761">
        <v>513</v>
      </c>
      <c r="M17" s="761">
        <v>444</v>
      </c>
      <c r="N17" s="761">
        <v>1382</v>
      </c>
      <c r="O17" s="761">
        <v>1382</v>
      </c>
    </row>
    <row r="18" spans="1:15" ht="7.5" customHeight="1">
      <c r="A18" s="21"/>
      <c r="B18" s="21"/>
      <c r="C18" s="21"/>
      <c r="D18" s="21"/>
      <c r="E18" s="22"/>
      <c r="F18" s="22"/>
      <c r="G18" s="22"/>
      <c r="H18" s="22"/>
      <c r="I18" s="22"/>
      <c r="J18" s="22"/>
      <c r="K18" s="22"/>
      <c r="L18" s="22"/>
      <c r="M18" s="22"/>
      <c r="N18" s="22"/>
      <c r="O18" s="22"/>
    </row>
    <row r="19" spans="1:15" ht="11.25">
      <c r="A19" s="71" t="s">
        <v>873</v>
      </c>
      <c r="B19" s="71"/>
      <c r="C19" s="277" t="s">
        <v>871</v>
      </c>
      <c r="D19" s="21" t="s">
        <v>45</v>
      </c>
      <c r="E19" s="760">
        <f>SUM(H19,J19,L19,N19)</f>
        <v>268199</v>
      </c>
      <c r="F19" s="761">
        <v>7134</v>
      </c>
      <c r="G19" s="761">
        <v>234859</v>
      </c>
      <c r="H19" s="760">
        <f>SUM(F19:G19)</f>
        <v>241993</v>
      </c>
      <c r="I19" s="761">
        <v>230890</v>
      </c>
      <c r="J19" s="761">
        <v>9090</v>
      </c>
      <c r="K19" s="761">
        <v>8833</v>
      </c>
      <c r="L19" s="761">
        <v>5081</v>
      </c>
      <c r="M19" s="761">
        <v>5008</v>
      </c>
      <c r="N19" s="761">
        <v>12035</v>
      </c>
      <c r="O19" s="761">
        <v>12014</v>
      </c>
    </row>
    <row r="20" spans="1:15" ht="12.75" customHeight="1">
      <c r="A20" s="348" t="s">
        <v>874</v>
      </c>
      <c r="B20" s="348"/>
      <c r="C20" s="296" t="s">
        <v>744</v>
      </c>
      <c r="D20" s="21"/>
      <c r="E20" s="760">
        <f>SUM(H20,J20,L20,N20)</f>
        <v>28597</v>
      </c>
      <c r="F20" s="761">
        <v>207</v>
      </c>
      <c r="G20" s="761">
        <v>25963</v>
      </c>
      <c r="H20" s="760">
        <f>SUM(F20:G20)</f>
        <v>26170</v>
      </c>
      <c r="I20" s="761">
        <v>25253</v>
      </c>
      <c r="J20" s="761">
        <v>475</v>
      </c>
      <c r="K20" s="761">
        <v>468</v>
      </c>
      <c r="L20" s="761">
        <v>765</v>
      </c>
      <c r="M20" s="761">
        <v>763</v>
      </c>
      <c r="N20" s="761">
        <v>1187</v>
      </c>
      <c r="O20" s="761">
        <v>1187</v>
      </c>
    </row>
    <row r="21" spans="1:15" ht="7.5" customHeight="1">
      <c r="A21" s="21"/>
      <c r="B21" s="21"/>
      <c r="C21" s="21"/>
      <c r="D21" s="21"/>
      <c r="E21" s="22"/>
      <c r="F21" s="22"/>
      <c r="G21" s="22"/>
      <c r="H21" s="22"/>
      <c r="I21" s="22"/>
      <c r="J21" s="22"/>
      <c r="K21" s="22"/>
      <c r="L21" s="22"/>
      <c r="M21" s="22"/>
      <c r="N21" s="22"/>
      <c r="O21" s="22"/>
    </row>
    <row r="22" spans="1:15" ht="9.75">
      <c r="A22" s="71" t="s">
        <v>875</v>
      </c>
      <c r="B22" s="71"/>
      <c r="C22" s="762"/>
      <c r="D22" s="21"/>
      <c r="E22" s="22"/>
      <c r="F22" s="22"/>
      <c r="G22" s="22"/>
      <c r="H22" s="22"/>
      <c r="I22" s="22"/>
      <c r="J22" s="22"/>
      <c r="K22" s="22"/>
      <c r="L22" s="22"/>
      <c r="M22" s="22"/>
      <c r="N22" s="22"/>
      <c r="O22" s="22"/>
    </row>
    <row r="23" spans="1:15" ht="11.25">
      <c r="A23" s="21"/>
      <c r="B23" s="1314" t="s">
        <v>876</v>
      </c>
      <c r="C23" s="1218"/>
      <c r="D23" s="21"/>
      <c r="E23" s="760">
        <f>SUM(H23,J23,L23,N23)</f>
        <v>143</v>
      </c>
      <c r="F23" s="761">
        <v>7</v>
      </c>
      <c r="G23" s="763">
        <v>136</v>
      </c>
      <c r="H23" s="760">
        <f>SUM(F23:G23)</f>
        <v>143</v>
      </c>
      <c r="I23" s="761">
        <v>104</v>
      </c>
      <c r="J23" s="761">
        <v>0</v>
      </c>
      <c r="K23" s="761">
        <v>0</v>
      </c>
      <c r="L23" s="761">
        <v>0</v>
      </c>
      <c r="M23" s="761">
        <v>0</v>
      </c>
      <c r="N23" s="761">
        <v>0</v>
      </c>
      <c r="O23" s="761">
        <v>0</v>
      </c>
    </row>
    <row r="24" spans="1:15" ht="7.5" customHeight="1">
      <c r="A24" s="21"/>
      <c r="B24" s="21"/>
      <c r="C24" s="21"/>
      <c r="D24" s="21"/>
      <c r="E24" s="22"/>
      <c r="F24" s="22"/>
      <c r="G24" s="22"/>
      <c r="H24" s="22"/>
      <c r="I24" s="22"/>
      <c r="J24" s="22"/>
      <c r="K24" s="22"/>
      <c r="L24" s="22"/>
      <c r="M24" s="22"/>
      <c r="N24" s="22"/>
      <c r="O24" s="22"/>
    </row>
    <row r="25" spans="1:15" ht="9.75">
      <c r="A25" s="71" t="s">
        <v>877</v>
      </c>
      <c r="B25" s="21"/>
      <c r="C25" s="21"/>
      <c r="D25" s="21"/>
      <c r="E25" s="22"/>
      <c r="F25" s="22"/>
      <c r="G25" s="22"/>
      <c r="H25" s="22"/>
      <c r="I25" s="22"/>
      <c r="J25" s="22"/>
      <c r="K25" s="22"/>
      <c r="L25" s="22"/>
      <c r="M25" s="22"/>
      <c r="N25" s="22"/>
      <c r="O25" s="22"/>
    </row>
    <row r="26" spans="1:15" ht="9.75">
      <c r="A26" s="21"/>
      <c r="B26" s="71" t="s">
        <v>878</v>
      </c>
      <c r="C26" s="21"/>
      <c r="D26" s="21"/>
      <c r="E26" s="22"/>
      <c r="F26" s="22"/>
      <c r="G26" s="22"/>
      <c r="H26" s="22"/>
      <c r="I26" s="22"/>
      <c r="J26" s="22"/>
      <c r="K26" s="22"/>
      <c r="L26" s="22"/>
      <c r="M26" s="22"/>
      <c r="N26" s="22"/>
      <c r="O26" s="22"/>
    </row>
    <row r="27" spans="1:15" ht="9.75">
      <c r="A27" s="21"/>
      <c r="B27" s="1163" t="s">
        <v>879</v>
      </c>
      <c r="C27" s="1218"/>
      <c r="D27" s="21"/>
      <c r="E27" s="760">
        <f>SUM(H27,J27,L27,N27)</f>
        <v>45057</v>
      </c>
      <c r="F27" s="761">
        <v>6858</v>
      </c>
      <c r="G27" s="761">
        <v>34518</v>
      </c>
      <c r="H27" s="760">
        <f>SUM(F27:G27)</f>
        <v>41376</v>
      </c>
      <c r="I27" s="761">
        <v>39951</v>
      </c>
      <c r="J27" s="761">
        <v>383</v>
      </c>
      <c r="K27" s="761">
        <v>356</v>
      </c>
      <c r="L27" s="761">
        <v>377</v>
      </c>
      <c r="M27" s="761">
        <v>332</v>
      </c>
      <c r="N27" s="761">
        <v>2921</v>
      </c>
      <c r="O27" s="761">
        <v>2921</v>
      </c>
    </row>
    <row r="28" spans="1:15" ht="7.5" customHeight="1">
      <c r="A28" s="21"/>
      <c r="B28" s="21"/>
      <c r="C28" s="21"/>
      <c r="D28" s="21"/>
      <c r="E28" s="22"/>
      <c r="F28" s="22"/>
      <c r="G28" s="22"/>
      <c r="H28" s="22"/>
      <c r="I28" s="22"/>
      <c r="J28" s="22"/>
      <c r="K28" s="22"/>
      <c r="L28" s="22"/>
      <c r="M28" s="22"/>
      <c r="N28" s="22"/>
      <c r="O28" s="22"/>
    </row>
    <row r="29" spans="1:15" ht="11.25">
      <c r="A29" s="1314" t="s">
        <v>880</v>
      </c>
      <c r="B29" s="1314"/>
      <c r="C29" s="1218"/>
      <c r="D29" s="21"/>
      <c r="E29" s="760">
        <f>SUM(H29,J29,L29)</f>
        <v>27560</v>
      </c>
      <c r="F29" s="761">
        <v>1804</v>
      </c>
      <c r="G29" s="761">
        <v>25586</v>
      </c>
      <c r="H29" s="760">
        <f>SUM(F29:G29)</f>
        <v>27390</v>
      </c>
      <c r="I29" s="761">
        <v>27390</v>
      </c>
      <c r="J29" s="761">
        <v>170</v>
      </c>
      <c r="K29" s="761">
        <v>170</v>
      </c>
      <c r="L29" s="761">
        <v>0</v>
      </c>
      <c r="M29" s="761">
        <v>0</v>
      </c>
      <c r="N29" s="761">
        <v>0</v>
      </c>
      <c r="O29" s="761">
        <v>0</v>
      </c>
    </row>
    <row r="30" spans="1:15" ht="7.5" customHeight="1">
      <c r="A30" s="21"/>
      <c r="B30" s="21"/>
      <c r="C30" s="21"/>
      <c r="D30" s="21"/>
      <c r="E30" s="22"/>
      <c r="F30" s="22"/>
      <c r="G30" s="22"/>
      <c r="H30" s="22"/>
      <c r="I30" s="22"/>
      <c r="J30" s="22"/>
      <c r="K30" s="22"/>
      <c r="L30" s="22"/>
      <c r="M30" s="22"/>
      <c r="N30" s="22"/>
      <c r="O30" s="22"/>
    </row>
    <row r="31" spans="1:15" ht="11.25">
      <c r="A31" s="1314" t="s">
        <v>881</v>
      </c>
      <c r="B31" s="1314"/>
      <c r="C31" s="1218"/>
      <c r="D31" s="764"/>
      <c r="E31" s="760">
        <f>SUM(H31,J31,L31)</f>
        <v>707</v>
      </c>
      <c r="F31" s="761">
        <v>8</v>
      </c>
      <c r="G31" s="761">
        <v>699</v>
      </c>
      <c r="H31" s="760">
        <f>SUM(F31:G31)</f>
        <v>707</v>
      </c>
      <c r="I31" s="761">
        <v>707</v>
      </c>
      <c r="J31" s="761">
        <v>0</v>
      </c>
      <c r="K31" s="761">
        <v>0</v>
      </c>
      <c r="L31" s="761">
        <v>0</v>
      </c>
      <c r="M31" s="761">
        <v>0</v>
      </c>
      <c r="N31" s="761">
        <v>0</v>
      </c>
      <c r="O31" s="761">
        <v>0</v>
      </c>
    </row>
    <row r="32" spans="1:15" ht="7.5" customHeight="1">
      <c r="A32" s="21"/>
      <c r="B32" s="21"/>
      <c r="C32" s="21"/>
      <c r="D32" s="21"/>
      <c r="E32" s="22"/>
      <c r="F32" s="22"/>
      <c r="G32" s="22"/>
      <c r="H32" s="22"/>
      <c r="I32" s="22"/>
      <c r="J32" s="22"/>
      <c r="K32" s="22"/>
      <c r="L32" s="22"/>
      <c r="M32" s="22"/>
      <c r="N32" s="22"/>
      <c r="O32" s="22"/>
    </row>
    <row r="33" spans="1:15" ht="11.25">
      <c r="A33" s="1314" t="s">
        <v>882</v>
      </c>
      <c r="B33" s="1314"/>
      <c r="C33" s="1218"/>
      <c r="D33" s="21"/>
      <c r="E33" s="760">
        <f>SUM(H33,J33,L33)</f>
        <v>8919</v>
      </c>
      <c r="F33" s="761">
        <v>884</v>
      </c>
      <c r="G33" s="761">
        <v>6865</v>
      </c>
      <c r="H33" s="760">
        <f>SUM(F33:G33)</f>
        <v>7749</v>
      </c>
      <c r="I33" s="761">
        <v>7721</v>
      </c>
      <c r="J33" s="761">
        <v>212</v>
      </c>
      <c r="K33" s="761">
        <v>203</v>
      </c>
      <c r="L33" s="761">
        <v>958</v>
      </c>
      <c r="M33" s="761">
        <v>956</v>
      </c>
      <c r="N33" s="761">
        <v>0</v>
      </c>
      <c r="O33" s="761">
        <v>0</v>
      </c>
    </row>
    <row r="34" spans="1:15" ht="7.5" customHeight="1">
      <c r="A34" s="21"/>
      <c r="B34" s="21"/>
      <c r="C34" s="21"/>
      <c r="D34" s="21"/>
      <c r="E34" s="22"/>
      <c r="F34" s="22"/>
      <c r="G34" s="22"/>
      <c r="H34" s="22"/>
      <c r="I34" s="22"/>
      <c r="J34" s="22"/>
      <c r="K34" s="22"/>
      <c r="L34" s="22"/>
      <c r="M34" s="22"/>
      <c r="N34" s="22"/>
      <c r="O34" s="22"/>
    </row>
    <row r="35" spans="1:15" ht="11.25">
      <c r="A35" s="1160" t="s">
        <v>782</v>
      </c>
      <c r="B35" s="1160"/>
      <c r="C35" s="1160"/>
      <c r="D35" s="436"/>
      <c r="E35" s="461">
        <f aca="true" t="shared" si="0" ref="E35:O35">SUM(E16:E33)</f>
        <v>710673</v>
      </c>
      <c r="F35" s="461">
        <f t="shared" si="0"/>
        <v>53531</v>
      </c>
      <c r="G35" s="461">
        <f t="shared" si="0"/>
        <v>570993</v>
      </c>
      <c r="H35" s="461">
        <f t="shared" si="0"/>
        <v>624524</v>
      </c>
      <c r="I35" s="461">
        <f t="shared" si="0"/>
        <v>600105</v>
      </c>
      <c r="J35" s="461">
        <f t="shared" si="0"/>
        <v>39003</v>
      </c>
      <c r="K35" s="461">
        <f t="shared" si="0"/>
        <v>37741</v>
      </c>
      <c r="L35" s="461">
        <f t="shared" si="0"/>
        <v>13749</v>
      </c>
      <c r="M35" s="461">
        <f t="shared" si="0"/>
        <v>13457</v>
      </c>
      <c r="N35" s="461">
        <f t="shared" si="0"/>
        <v>33397</v>
      </c>
      <c r="O35" s="461">
        <f t="shared" si="0"/>
        <v>33343</v>
      </c>
    </row>
    <row r="36" spans="1:15" ht="6" customHeight="1">
      <c r="A36" s="21"/>
      <c r="B36" s="21"/>
      <c r="C36" s="436"/>
      <c r="D36" s="21"/>
      <c r="E36" s="396"/>
      <c r="F36" s="719"/>
      <c r="G36" s="719"/>
      <c r="H36" s="719"/>
      <c r="I36" s="719"/>
      <c r="J36" s="719"/>
      <c r="K36" s="719"/>
      <c r="L36" s="719"/>
      <c r="M36" s="396"/>
      <c r="N36" s="719"/>
      <c r="O36" s="396"/>
    </row>
    <row r="37" spans="1:15" ht="11.25">
      <c r="A37" s="348" t="s">
        <v>883</v>
      </c>
      <c r="B37" s="34"/>
      <c r="C37" s="436"/>
      <c r="D37" s="21"/>
      <c r="E37" s="41"/>
      <c r="F37" s="35"/>
      <c r="G37" s="35"/>
      <c r="H37" s="35"/>
      <c r="I37" s="35"/>
      <c r="J37" s="35"/>
      <c r="K37" s="35"/>
      <c r="L37" s="35"/>
      <c r="M37" s="41"/>
      <c r="N37" s="35"/>
      <c r="O37" s="41"/>
    </row>
    <row r="38" spans="1:15" ht="9.75">
      <c r="A38" s="21"/>
      <c r="B38" s="1163" t="s">
        <v>884</v>
      </c>
      <c r="C38" s="1218"/>
      <c r="D38" s="21"/>
      <c r="E38" s="728">
        <f>SUM(H38,J38,L38,N38)</f>
        <v>361</v>
      </c>
      <c r="F38" s="765">
        <v>82</v>
      </c>
      <c r="G38" s="765">
        <v>225</v>
      </c>
      <c r="H38" s="766">
        <f>SUM(F38:G38)</f>
        <v>307</v>
      </c>
      <c r="I38" s="765">
        <v>307</v>
      </c>
      <c r="J38" s="765">
        <v>10</v>
      </c>
      <c r="K38" s="765">
        <v>10</v>
      </c>
      <c r="L38" s="765">
        <v>3</v>
      </c>
      <c r="M38" s="729">
        <v>3</v>
      </c>
      <c r="N38" s="765">
        <v>41</v>
      </c>
      <c r="O38" s="729">
        <v>41</v>
      </c>
    </row>
    <row r="39" spans="1:15" ht="9.75">
      <c r="A39" s="21"/>
      <c r="B39" s="1218" t="s">
        <v>885</v>
      </c>
      <c r="C39" s="1218"/>
      <c r="D39" s="21"/>
      <c r="E39" s="41"/>
      <c r="F39" s="35"/>
      <c r="G39" s="49"/>
      <c r="H39" s="35"/>
      <c r="I39" s="49"/>
      <c r="J39" s="35"/>
      <c r="K39" s="49"/>
      <c r="L39" s="35"/>
      <c r="M39" s="49"/>
      <c r="N39" s="35"/>
      <c r="O39" s="49"/>
    </row>
    <row r="40" spans="1:15" ht="9.75">
      <c r="A40" s="21"/>
      <c r="B40" s="1163" t="s">
        <v>886</v>
      </c>
      <c r="C40" s="1218"/>
      <c r="D40" s="21"/>
      <c r="E40" s="728">
        <f>SUM(H40,J40,L40,N40)</f>
        <v>4704</v>
      </c>
      <c r="F40" s="765">
        <v>725</v>
      </c>
      <c r="G40" s="767">
        <v>3296</v>
      </c>
      <c r="H40" s="766">
        <f>SUM(F40:G40)</f>
        <v>4021</v>
      </c>
      <c r="I40" s="767">
        <v>3980</v>
      </c>
      <c r="J40" s="765">
        <v>325</v>
      </c>
      <c r="K40" s="767">
        <v>323</v>
      </c>
      <c r="L40" s="765">
        <v>15</v>
      </c>
      <c r="M40" s="767">
        <v>15</v>
      </c>
      <c r="N40" s="765">
        <v>343</v>
      </c>
      <c r="O40" s="767">
        <v>343</v>
      </c>
    </row>
    <row r="41" spans="1:15" ht="6" customHeight="1">
      <c r="A41" s="21"/>
      <c r="B41" s="21"/>
      <c r="C41" s="21"/>
      <c r="D41" s="21"/>
      <c r="E41" s="400"/>
      <c r="F41" s="400"/>
      <c r="G41" s="400"/>
      <c r="H41" s="400"/>
      <c r="I41" s="400"/>
      <c r="J41" s="400"/>
      <c r="K41" s="400"/>
      <c r="L41" s="400"/>
      <c r="M41" s="400"/>
      <c r="N41" s="400"/>
      <c r="O41" s="400"/>
    </row>
    <row r="42" spans="1:15" ht="12" customHeight="1">
      <c r="A42" s="768" t="s">
        <v>514</v>
      </c>
      <c r="B42" s="64"/>
      <c r="C42" s="531"/>
      <c r="D42" s="531"/>
      <c r="E42" s="532"/>
      <c r="F42" s="532"/>
      <c r="G42" s="532"/>
      <c r="H42" s="532"/>
      <c r="I42" s="532"/>
      <c r="J42" s="532"/>
      <c r="K42" s="532"/>
      <c r="L42" s="532"/>
      <c r="M42" s="532"/>
      <c r="N42" s="532"/>
      <c r="O42" s="532"/>
    </row>
    <row r="43" spans="1:15" ht="6" customHeight="1">
      <c r="A43" s="64"/>
      <c r="B43" s="64"/>
      <c r="C43" s="64"/>
      <c r="D43" s="64"/>
      <c r="E43" s="14"/>
      <c r="F43" s="64"/>
      <c r="G43" s="64"/>
      <c r="H43" s="64"/>
      <c r="I43" s="64"/>
      <c r="J43" s="64"/>
      <c r="K43" s="64"/>
      <c r="L43" s="64"/>
      <c r="M43" s="64"/>
      <c r="N43" s="64"/>
      <c r="O43" s="64"/>
    </row>
    <row r="44" spans="1:15" ht="11.25">
      <c r="A44" s="348" t="s">
        <v>870</v>
      </c>
      <c r="B44" s="348"/>
      <c r="C44" s="277" t="s">
        <v>871</v>
      </c>
      <c r="D44" s="21" t="s">
        <v>45</v>
      </c>
      <c r="E44" s="760">
        <f>SUM(H44,J44,L44,N44)</f>
        <v>274857</v>
      </c>
      <c r="F44" s="761">
        <v>108542</v>
      </c>
      <c r="G44" s="761">
        <v>119919</v>
      </c>
      <c r="H44" s="760">
        <f>SUM(F44:G44)</f>
        <v>228461</v>
      </c>
      <c r="I44" s="761">
        <v>217800</v>
      </c>
      <c r="J44" s="761">
        <v>26701</v>
      </c>
      <c r="K44" s="761">
        <v>25969</v>
      </c>
      <c r="L44" s="761">
        <v>3950</v>
      </c>
      <c r="M44" s="761">
        <v>3821</v>
      </c>
      <c r="N44" s="761">
        <v>15745</v>
      </c>
      <c r="O44" s="761">
        <v>15703</v>
      </c>
    </row>
    <row r="45" spans="1:15" ht="12.75" customHeight="1">
      <c r="A45" s="348" t="s">
        <v>887</v>
      </c>
      <c r="B45" s="348"/>
      <c r="C45" s="296" t="s">
        <v>744</v>
      </c>
      <c r="D45" s="21"/>
      <c r="E45" s="760">
        <f>SUM(H45,J45,L45,N45)</f>
        <v>51785</v>
      </c>
      <c r="F45" s="761">
        <v>13628</v>
      </c>
      <c r="G45" s="761">
        <v>30785</v>
      </c>
      <c r="H45" s="760">
        <f>SUM(F45:G45)</f>
        <v>44413</v>
      </c>
      <c r="I45" s="761">
        <v>42976</v>
      </c>
      <c r="J45" s="761">
        <v>2890</v>
      </c>
      <c r="K45" s="761">
        <v>2881</v>
      </c>
      <c r="L45" s="761">
        <v>1417</v>
      </c>
      <c r="M45" s="761">
        <v>1094</v>
      </c>
      <c r="N45" s="761">
        <v>3065</v>
      </c>
      <c r="O45" s="761">
        <v>3065</v>
      </c>
    </row>
    <row r="46" spans="1:15" ht="7.5" customHeight="1">
      <c r="A46" s="21"/>
      <c r="B46" s="21"/>
      <c r="C46" s="21"/>
      <c r="D46" s="21"/>
      <c r="E46" s="22"/>
      <c r="F46" s="22"/>
      <c r="G46" s="22"/>
      <c r="H46" s="22"/>
      <c r="I46" s="22"/>
      <c r="J46" s="22"/>
      <c r="K46" s="22"/>
      <c r="L46" s="22"/>
      <c r="M46" s="22"/>
      <c r="N46" s="22"/>
      <c r="O46" s="22"/>
    </row>
    <row r="47" spans="1:15" ht="11.25">
      <c r="A47" s="71" t="s">
        <v>873</v>
      </c>
      <c r="B47" s="71"/>
      <c r="C47" s="277" t="s">
        <v>871</v>
      </c>
      <c r="D47" s="21" t="s">
        <v>45</v>
      </c>
      <c r="E47" s="760">
        <f>SUM(H47,J47,L47,N47)</f>
        <v>81810</v>
      </c>
      <c r="F47" s="761">
        <v>10482</v>
      </c>
      <c r="G47" s="761">
        <v>62750</v>
      </c>
      <c r="H47" s="760">
        <f>SUM(F47:G47)</f>
        <v>73232</v>
      </c>
      <c r="I47" s="761">
        <v>63107</v>
      </c>
      <c r="J47" s="761">
        <v>2615</v>
      </c>
      <c r="K47" s="761">
        <v>2454</v>
      </c>
      <c r="L47" s="761">
        <v>1503</v>
      </c>
      <c r="M47" s="761">
        <v>1449</v>
      </c>
      <c r="N47" s="761">
        <v>4460</v>
      </c>
      <c r="O47" s="761">
        <v>4446</v>
      </c>
    </row>
    <row r="48" spans="1:15" ht="12.75" customHeight="1">
      <c r="A48" s="348" t="s">
        <v>888</v>
      </c>
      <c r="B48" s="348"/>
      <c r="C48" s="296" t="s">
        <v>744</v>
      </c>
      <c r="D48" s="21"/>
      <c r="E48" s="760">
        <f>SUM(H48,J48,L48,N48)</f>
        <v>23450</v>
      </c>
      <c r="F48" s="761">
        <v>1777</v>
      </c>
      <c r="G48" s="761">
        <v>19265</v>
      </c>
      <c r="H48" s="760">
        <f>SUM(F48:G48)</f>
        <v>21042</v>
      </c>
      <c r="I48" s="761">
        <v>18700</v>
      </c>
      <c r="J48" s="761">
        <v>614</v>
      </c>
      <c r="K48" s="761">
        <v>603</v>
      </c>
      <c r="L48" s="761">
        <v>472</v>
      </c>
      <c r="M48" s="761">
        <v>444</v>
      </c>
      <c r="N48" s="761">
        <v>1322</v>
      </c>
      <c r="O48" s="761">
        <v>1322</v>
      </c>
    </row>
    <row r="49" spans="1:15" ht="7.5" customHeight="1">
      <c r="A49" s="21"/>
      <c r="B49" s="21"/>
      <c r="C49" s="21"/>
      <c r="D49" s="21"/>
      <c r="E49" s="22"/>
      <c r="F49" s="22"/>
      <c r="G49" s="22"/>
      <c r="H49" s="22"/>
      <c r="I49" s="22"/>
      <c r="J49" s="22"/>
      <c r="K49" s="22"/>
      <c r="L49" s="22"/>
      <c r="M49" s="22"/>
      <c r="N49" s="22"/>
      <c r="O49" s="22"/>
    </row>
    <row r="50" spans="1:15" ht="9.75">
      <c r="A50" s="71" t="s">
        <v>875</v>
      </c>
      <c r="B50" s="71"/>
      <c r="C50" s="762"/>
      <c r="D50" s="21"/>
      <c r="E50" s="22"/>
      <c r="F50" s="22"/>
      <c r="G50" s="22"/>
      <c r="H50" s="22"/>
      <c r="I50" s="22"/>
      <c r="J50" s="22"/>
      <c r="K50" s="22"/>
      <c r="L50" s="22"/>
      <c r="M50" s="22"/>
      <c r="N50" s="22"/>
      <c r="O50" s="22"/>
    </row>
    <row r="51" spans="1:15" ht="11.25">
      <c r="A51" s="21"/>
      <c r="B51" s="1314" t="s">
        <v>876</v>
      </c>
      <c r="C51" s="1218"/>
      <c r="D51" s="21"/>
      <c r="E51" s="760">
        <f>SUM(H51,J51,L51,N51)</f>
        <v>41</v>
      </c>
      <c r="F51" s="761">
        <v>10</v>
      </c>
      <c r="G51" s="763">
        <v>31</v>
      </c>
      <c r="H51" s="760">
        <f>SUM(F51:G51)</f>
        <v>41</v>
      </c>
      <c r="I51" s="761">
        <v>32</v>
      </c>
      <c r="J51" s="761">
        <v>0</v>
      </c>
      <c r="K51" s="761">
        <v>0</v>
      </c>
      <c r="L51" s="761">
        <v>0</v>
      </c>
      <c r="M51" s="761">
        <v>0</v>
      </c>
      <c r="N51" s="761">
        <v>0</v>
      </c>
      <c r="O51" s="761">
        <v>0</v>
      </c>
    </row>
    <row r="52" spans="1:15" ht="7.5" customHeight="1">
      <c r="A52" s="21"/>
      <c r="B52" s="21"/>
      <c r="C52" s="21"/>
      <c r="D52" s="21"/>
      <c r="E52" s="22"/>
      <c r="F52" s="22"/>
      <c r="G52" s="22"/>
      <c r="H52" s="22"/>
      <c r="I52" s="22"/>
      <c r="J52" s="22"/>
      <c r="K52" s="22"/>
      <c r="L52" s="22"/>
      <c r="M52" s="22"/>
      <c r="N52" s="22"/>
      <c r="O52" s="22"/>
    </row>
    <row r="53" spans="1:15" ht="9.75">
      <c r="A53" s="71" t="s">
        <v>877</v>
      </c>
      <c r="B53" s="21"/>
      <c r="C53" s="21"/>
      <c r="D53" s="21"/>
      <c r="E53" s="22"/>
      <c r="F53" s="22"/>
      <c r="G53" s="22"/>
      <c r="H53" s="22"/>
      <c r="I53" s="22"/>
      <c r="J53" s="22"/>
      <c r="K53" s="22"/>
      <c r="L53" s="22"/>
      <c r="M53" s="22"/>
      <c r="N53" s="22"/>
      <c r="O53" s="22"/>
    </row>
    <row r="54" spans="1:15" ht="9.75">
      <c r="A54" s="21"/>
      <c r="B54" s="71" t="s">
        <v>878</v>
      </c>
      <c r="C54" s="21"/>
      <c r="D54" s="21"/>
      <c r="E54" s="22"/>
      <c r="F54" s="22"/>
      <c r="G54" s="22"/>
      <c r="H54" s="22"/>
      <c r="I54" s="22"/>
      <c r="J54" s="22"/>
      <c r="K54" s="22"/>
      <c r="L54" s="22"/>
      <c r="M54" s="22"/>
      <c r="N54" s="22"/>
      <c r="O54" s="22"/>
    </row>
    <row r="55" spans="1:15" ht="9.75">
      <c r="A55" s="21"/>
      <c r="B55" s="1163" t="s">
        <v>879</v>
      </c>
      <c r="C55" s="1218"/>
      <c r="D55" s="21"/>
      <c r="E55" s="760">
        <f>SUM(H55,J55,L55,N55)</f>
        <v>15501</v>
      </c>
      <c r="F55" s="761">
        <v>2970</v>
      </c>
      <c r="G55" s="761">
        <v>11505</v>
      </c>
      <c r="H55" s="760">
        <f>SUM(F55:G55)</f>
        <v>14475</v>
      </c>
      <c r="I55" s="761">
        <v>11864</v>
      </c>
      <c r="J55" s="761">
        <v>209</v>
      </c>
      <c r="K55" s="761">
        <v>168</v>
      </c>
      <c r="L55" s="761">
        <v>116</v>
      </c>
      <c r="M55" s="761">
        <v>101</v>
      </c>
      <c r="N55" s="761">
        <v>701</v>
      </c>
      <c r="O55" s="761">
        <v>701</v>
      </c>
    </row>
    <row r="56" spans="1:15" ht="7.5" customHeight="1">
      <c r="A56" s="21"/>
      <c r="B56" s="21"/>
      <c r="C56" s="21"/>
      <c r="D56" s="21"/>
      <c r="E56" s="22"/>
      <c r="F56" s="22"/>
      <c r="G56" s="22"/>
      <c r="H56" s="22"/>
      <c r="I56" s="22"/>
      <c r="J56" s="22"/>
      <c r="K56" s="22"/>
      <c r="L56" s="22"/>
      <c r="M56" s="22"/>
      <c r="N56" s="22"/>
      <c r="O56" s="22"/>
    </row>
    <row r="57" spans="1:15" ht="11.25">
      <c r="A57" s="1314" t="s">
        <v>880</v>
      </c>
      <c r="B57" s="1314"/>
      <c r="C57" s="1218"/>
      <c r="D57" s="21"/>
      <c r="E57" s="760">
        <f>SUM(H57,J57,L57,N57)</f>
        <v>13143</v>
      </c>
      <c r="F57" s="761">
        <v>4167</v>
      </c>
      <c r="G57" s="761">
        <v>8960</v>
      </c>
      <c r="H57" s="760">
        <f>SUM(F57:G57)</f>
        <v>13127</v>
      </c>
      <c r="I57" s="761">
        <v>13127</v>
      </c>
      <c r="J57" s="761">
        <v>12</v>
      </c>
      <c r="K57" s="761">
        <v>12</v>
      </c>
      <c r="L57" s="761">
        <v>4</v>
      </c>
      <c r="M57" s="761">
        <v>4</v>
      </c>
      <c r="N57" s="761">
        <v>0</v>
      </c>
      <c r="O57" s="761">
        <v>0</v>
      </c>
    </row>
    <row r="58" spans="1:15" ht="7.5" customHeight="1">
      <c r="A58" s="21"/>
      <c r="B58" s="21"/>
      <c r="C58" s="21"/>
      <c r="D58" s="21"/>
      <c r="E58" s="22"/>
      <c r="F58" s="22"/>
      <c r="G58" s="22"/>
      <c r="H58" s="22"/>
      <c r="I58" s="22"/>
      <c r="J58" s="22"/>
      <c r="K58" s="22"/>
      <c r="L58" s="22"/>
      <c r="M58" s="22"/>
      <c r="N58" s="22"/>
      <c r="O58" s="22"/>
    </row>
    <row r="59" spans="1:15" ht="11.25">
      <c r="A59" s="1314" t="s">
        <v>881</v>
      </c>
      <c r="B59" s="1314"/>
      <c r="C59" s="1218"/>
      <c r="D59" s="764"/>
      <c r="E59" s="760">
        <f>SUM(H59,J59,L59,N59)</f>
        <v>3671</v>
      </c>
      <c r="F59" s="761">
        <v>1106</v>
      </c>
      <c r="G59" s="761">
        <v>2565</v>
      </c>
      <c r="H59" s="760">
        <f>SUM(F59:G59)</f>
        <v>3671</v>
      </c>
      <c r="I59" s="761">
        <v>3671</v>
      </c>
      <c r="J59" s="761">
        <v>0</v>
      </c>
      <c r="K59" s="761">
        <v>0</v>
      </c>
      <c r="L59" s="761">
        <v>0</v>
      </c>
      <c r="M59" s="761">
        <v>0</v>
      </c>
      <c r="N59" s="761">
        <v>0</v>
      </c>
      <c r="O59" s="761">
        <v>0</v>
      </c>
    </row>
    <row r="60" spans="1:15" ht="7.5" customHeight="1">
      <c r="A60" s="21"/>
      <c r="B60" s="21"/>
      <c r="C60" s="21"/>
      <c r="D60" s="21"/>
      <c r="E60" s="22"/>
      <c r="F60" s="22"/>
      <c r="G60" s="22"/>
      <c r="H60" s="22"/>
      <c r="I60" s="22"/>
      <c r="J60" s="22"/>
      <c r="K60" s="22"/>
      <c r="L60" s="22"/>
      <c r="M60" s="22"/>
      <c r="N60" s="22"/>
      <c r="O60" s="22"/>
    </row>
    <row r="61" spans="1:15" ht="11.25">
      <c r="A61" s="1314" t="s">
        <v>882</v>
      </c>
      <c r="B61" s="1314"/>
      <c r="C61" s="1218"/>
      <c r="D61" s="21"/>
      <c r="E61" s="760">
        <f>SUM(H61,J61,L61,N61)</f>
        <v>4755</v>
      </c>
      <c r="F61" s="761">
        <v>1157</v>
      </c>
      <c r="G61" s="761">
        <v>2951</v>
      </c>
      <c r="H61" s="760">
        <f>SUM(F61:G61)</f>
        <v>4108</v>
      </c>
      <c r="I61" s="761">
        <v>4100</v>
      </c>
      <c r="J61" s="761">
        <v>175</v>
      </c>
      <c r="K61" s="761">
        <v>174</v>
      </c>
      <c r="L61" s="761">
        <v>472</v>
      </c>
      <c r="M61" s="761">
        <v>472</v>
      </c>
      <c r="N61" s="761">
        <v>0</v>
      </c>
      <c r="O61" s="761">
        <v>0</v>
      </c>
    </row>
    <row r="62" spans="1:15" ht="9" customHeight="1">
      <c r="A62" s="21"/>
      <c r="B62" s="21"/>
      <c r="C62" s="21"/>
      <c r="D62" s="21"/>
      <c r="E62" s="22"/>
      <c r="F62" s="22"/>
      <c r="G62" s="22"/>
      <c r="H62" s="22"/>
      <c r="I62" s="22"/>
      <c r="J62" s="22"/>
      <c r="K62" s="22"/>
      <c r="L62" s="22"/>
      <c r="M62" s="22"/>
      <c r="N62" s="22"/>
      <c r="O62" s="22"/>
    </row>
    <row r="63" spans="1:15" ht="9.75">
      <c r="A63" s="1160" t="s">
        <v>782</v>
      </c>
      <c r="B63" s="1160"/>
      <c r="C63" s="1160"/>
      <c r="D63" s="436"/>
      <c r="E63" s="461">
        <f aca="true" t="shared" si="1" ref="E63:O63">SUM(E44:E61)</f>
        <v>469013</v>
      </c>
      <c r="F63" s="461">
        <f t="shared" si="1"/>
        <v>143839</v>
      </c>
      <c r="G63" s="461">
        <f t="shared" si="1"/>
        <v>258731</v>
      </c>
      <c r="H63" s="461">
        <f t="shared" si="1"/>
        <v>402570</v>
      </c>
      <c r="I63" s="461">
        <f t="shared" si="1"/>
        <v>375377</v>
      </c>
      <c r="J63" s="461">
        <f t="shared" si="1"/>
        <v>33216</v>
      </c>
      <c r="K63" s="461">
        <f t="shared" si="1"/>
        <v>32261</v>
      </c>
      <c r="L63" s="461">
        <f t="shared" si="1"/>
        <v>7934</v>
      </c>
      <c r="M63" s="461">
        <f t="shared" si="1"/>
        <v>7385</v>
      </c>
      <c r="N63" s="461">
        <f t="shared" si="1"/>
        <v>25293</v>
      </c>
      <c r="O63" s="461">
        <f t="shared" si="1"/>
        <v>25237</v>
      </c>
    </row>
    <row r="64" spans="1:15" ht="6" customHeight="1">
      <c r="A64" s="21"/>
      <c r="B64" s="21"/>
      <c r="C64" s="436"/>
      <c r="D64" s="21"/>
      <c r="E64" s="396"/>
      <c r="F64" s="396"/>
      <c r="G64" s="396"/>
      <c r="H64" s="396"/>
      <c r="I64" s="396"/>
      <c r="J64" s="396"/>
      <c r="K64" s="396"/>
      <c r="L64" s="396"/>
      <c r="M64" s="396"/>
      <c r="N64" s="396"/>
      <c r="O64" s="396"/>
    </row>
    <row r="65" spans="1:15" ht="11.25">
      <c r="A65" s="348" t="s">
        <v>883</v>
      </c>
      <c r="B65" s="34"/>
      <c r="C65" s="436"/>
      <c r="D65" s="21"/>
      <c r="E65" s="41"/>
      <c r="F65" s="41"/>
      <c r="G65" s="41"/>
      <c r="H65" s="41"/>
      <c r="I65" s="41"/>
      <c r="J65" s="41"/>
      <c r="K65" s="41"/>
      <c r="L65" s="41"/>
      <c r="M65" s="41"/>
      <c r="N65" s="41"/>
      <c r="O65" s="41"/>
    </row>
    <row r="66" spans="1:15" ht="9.75">
      <c r="A66" s="21"/>
      <c r="B66" s="1163" t="s">
        <v>884</v>
      </c>
      <c r="C66" s="1218"/>
      <c r="D66" s="21"/>
      <c r="E66" s="728">
        <f>SUM(H66,J66,L66,N66)</f>
        <v>471</v>
      </c>
      <c r="F66" s="729">
        <v>175</v>
      </c>
      <c r="G66" s="729">
        <v>225</v>
      </c>
      <c r="H66" s="728">
        <f>SUM(F66:G66)</f>
        <v>400</v>
      </c>
      <c r="I66" s="729">
        <v>400</v>
      </c>
      <c r="J66" s="729">
        <v>43</v>
      </c>
      <c r="K66" s="729">
        <v>43</v>
      </c>
      <c r="L66" s="729">
        <v>3</v>
      </c>
      <c r="M66" s="729">
        <v>3</v>
      </c>
      <c r="N66" s="729">
        <v>25</v>
      </c>
      <c r="O66" s="729">
        <v>25</v>
      </c>
    </row>
    <row r="67" spans="1:15" ht="9.75">
      <c r="A67" s="21"/>
      <c r="B67" s="406" t="s">
        <v>885</v>
      </c>
      <c r="C67" s="406"/>
      <c r="D67" s="21"/>
      <c r="E67" s="41"/>
      <c r="F67" s="41"/>
      <c r="G67" s="41"/>
      <c r="H67" s="41"/>
      <c r="I67" s="41"/>
      <c r="J67" s="41"/>
      <c r="K67" s="41"/>
      <c r="L67" s="41"/>
      <c r="M67" s="41"/>
      <c r="N67" s="41"/>
      <c r="O67" s="41"/>
    </row>
    <row r="68" spans="1:15" ht="9.75">
      <c r="A68" s="21"/>
      <c r="B68" s="1163" t="s">
        <v>886</v>
      </c>
      <c r="C68" s="1218"/>
      <c r="D68" s="21"/>
      <c r="E68" s="728">
        <f>SUM(H68,J68,L68,N68)</f>
        <v>4280</v>
      </c>
      <c r="F68" s="729">
        <v>1369</v>
      </c>
      <c r="G68" s="729">
        <v>1967</v>
      </c>
      <c r="H68" s="728">
        <f>SUM(F68:G68)</f>
        <v>3336</v>
      </c>
      <c r="I68" s="729">
        <v>3309</v>
      </c>
      <c r="J68" s="729">
        <v>481</v>
      </c>
      <c r="K68" s="729">
        <v>481</v>
      </c>
      <c r="L68" s="729">
        <v>16</v>
      </c>
      <c r="M68" s="729">
        <v>16</v>
      </c>
      <c r="N68" s="729">
        <v>447</v>
      </c>
      <c r="O68" s="729">
        <v>447</v>
      </c>
    </row>
    <row r="69" spans="1:15" ht="6" customHeight="1">
      <c r="A69" s="21"/>
      <c r="B69" s="21"/>
      <c r="C69" s="21"/>
      <c r="D69" s="21"/>
      <c r="E69" s="719"/>
      <c r="F69" s="719"/>
      <c r="G69" s="719"/>
      <c r="H69" s="719"/>
      <c r="I69" s="719"/>
      <c r="J69" s="719"/>
      <c r="K69" s="719"/>
      <c r="L69" s="719"/>
      <c r="M69" s="397"/>
      <c r="N69" s="719"/>
      <c r="O69" s="397"/>
    </row>
    <row r="70" spans="1:15" ht="9.75">
      <c r="A70" s="436"/>
      <c r="B70" s="436"/>
      <c r="C70" s="436" t="s">
        <v>83</v>
      </c>
      <c r="D70" s="21"/>
      <c r="E70" s="461">
        <f aca="true" t="shared" si="2" ref="E70:O70">SUM(E63,E35)</f>
        <v>1179686</v>
      </c>
      <c r="F70" s="461">
        <f t="shared" si="2"/>
        <v>197370</v>
      </c>
      <c r="G70" s="461">
        <f t="shared" si="2"/>
        <v>829724</v>
      </c>
      <c r="H70" s="461">
        <f t="shared" si="2"/>
        <v>1027094</v>
      </c>
      <c r="I70" s="461">
        <f t="shared" si="2"/>
        <v>975482</v>
      </c>
      <c r="J70" s="461">
        <f t="shared" si="2"/>
        <v>72219</v>
      </c>
      <c r="K70" s="461">
        <f t="shared" si="2"/>
        <v>70002</v>
      </c>
      <c r="L70" s="461">
        <f t="shared" si="2"/>
        <v>21683</v>
      </c>
      <c r="M70" s="461">
        <f t="shared" si="2"/>
        <v>20842</v>
      </c>
      <c r="N70" s="461">
        <f t="shared" si="2"/>
        <v>58690</v>
      </c>
      <c r="O70" s="461">
        <f t="shared" si="2"/>
        <v>58580</v>
      </c>
    </row>
    <row r="71" spans="1:15" ht="6" customHeight="1">
      <c r="A71" s="406" t="s">
        <v>46</v>
      </c>
      <c r="B71" s="21"/>
      <c r="C71" s="400"/>
      <c r="D71" s="400"/>
      <c r="E71" s="400"/>
      <c r="F71" s="400"/>
      <c r="G71" s="400"/>
      <c r="H71" s="400"/>
      <c r="I71" s="400"/>
      <c r="J71" s="400"/>
      <c r="K71" s="400"/>
      <c r="L71" s="400"/>
      <c r="M71" s="21"/>
      <c r="N71" s="400"/>
      <c r="O71" s="21"/>
    </row>
    <row r="72" spans="1:15" ht="9.75">
      <c r="A72" s="1018" t="s">
        <v>889</v>
      </c>
      <c r="B72" s="1161"/>
      <c r="C72" s="1161"/>
      <c r="D72" s="1161"/>
      <c r="E72" s="1161"/>
      <c r="F72" s="1161"/>
      <c r="G72" s="1161"/>
      <c r="H72" s="1161"/>
      <c r="I72" s="1161"/>
      <c r="J72" s="1161"/>
      <c r="K72" s="1161"/>
      <c r="L72" s="1161"/>
      <c r="M72" s="1161"/>
      <c r="N72" s="1161"/>
      <c r="O72" s="1161"/>
    </row>
    <row r="73" spans="1:15" ht="9.75">
      <c r="A73" s="1161"/>
      <c r="B73" s="1161"/>
      <c r="C73" s="1161"/>
      <c r="D73" s="1161"/>
      <c r="E73" s="1161"/>
      <c r="F73" s="1161"/>
      <c r="G73" s="1161"/>
      <c r="H73" s="1161"/>
      <c r="I73" s="1161"/>
      <c r="J73" s="1161"/>
      <c r="K73" s="1161"/>
      <c r="L73" s="1161"/>
      <c r="M73" s="1161"/>
      <c r="N73" s="1161"/>
      <c r="O73" s="1161"/>
    </row>
    <row r="74" spans="1:15" ht="9.75">
      <c r="A74" s="1161"/>
      <c r="B74" s="1161"/>
      <c r="C74" s="1161"/>
      <c r="D74" s="1161"/>
      <c r="E74" s="1161"/>
      <c r="F74" s="1161"/>
      <c r="G74" s="1161"/>
      <c r="H74" s="1161"/>
      <c r="I74" s="1161"/>
      <c r="J74" s="1161"/>
      <c r="K74" s="1161"/>
      <c r="L74" s="1161"/>
      <c r="M74" s="1161"/>
      <c r="N74" s="1161"/>
      <c r="O74" s="1161"/>
    </row>
    <row r="75" spans="1:15" ht="9.75">
      <c r="A75" s="1161"/>
      <c r="B75" s="1161"/>
      <c r="C75" s="1161"/>
      <c r="D75" s="1161"/>
      <c r="E75" s="1161"/>
      <c r="F75" s="1161"/>
      <c r="G75" s="1161"/>
      <c r="H75" s="1161"/>
      <c r="I75" s="1161"/>
      <c r="J75" s="1161"/>
      <c r="K75" s="1161"/>
      <c r="L75" s="1161"/>
      <c r="M75" s="1161"/>
      <c r="N75" s="1161"/>
      <c r="O75" s="1161"/>
    </row>
    <row r="76" spans="1:15" ht="9.75">
      <c r="A76" s="1161"/>
      <c r="B76" s="1161"/>
      <c r="C76" s="1161"/>
      <c r="D76" s="1161"/>
      <c r="E76" s="1161"/>
      <c r="F76" s="1161"/>
      <c r="G76" s="1161"/>
      <c r="H76" s="1161"/>
      <c r="I76" s="1161"/>
      <c r="J76" s="1161"/>
      <c r="K76" s="1161"/>
      <c r="L76" s="1161"/>
      <c r="M76" s="1161"/>
      <c r="N76" s="1161"/>
      <c r="O76" s="1161"/>
    </row>
    <row r="77" spans="1:15" ht="9.75">
      <c r="A77" s="1161"/>
      <c r="B77" s="1161"/>
      <c r="C77" s="1161"/>
      <c r="D77" s="1161"/>
      <c r="E77" s="1161"/>
      <c r="F77" s="1161"/>
      <c r="G77" s="1161"/>
      <c r="H77" s="1161"/>
      <c r="I77" s="1161"/>
      <c r="J77" s="1161"/>
      <c r="K77" s="1161"/>
      <c r="L77" s="1161"/>
      <c r="M77" s="1161"/>
      <c r="N77" s="1161"/>
      <c r="O77" s="1161"/>
    </row>
    <row r="78" spans="1:15" ht="9.75">
      <c r="A78" s="1161"/>
      <c r="B78" s="1161"/>
      <c r="C78" s="1161"/>
      <c r="D78" s="1161"/>
      <c r="E78" s="1161"/>
      <c r="F78" s="1161"/>
      <c r="G78" s="1161"/>
      <c r="H78" s="1161"/>
      <c r="I78" s="1161"/>
      <c r="J78" s="1161"/>
      <c r="K78" s="1161"/>
      <c r="L78" s="1161"/>
      <c r="M78" s="1161"/>
      <c r="N78" s="1161"/>
      <c r="O78" s="1161"/>
    </row>
    <row r="79" spans="1:15" ht="9.75">
      <c r="A79" s="1161"/>
      <c r="B79" s="1161"/>
      <c r="C79" s="1161"/>
      <c r="D79" s="1161"/>
      <c r="E79" s="1161"/>
      <c r="F79" s="1161"/>
      <c r="G79" s="1161"/>
      <c r="H79" s="1161"/>
      <c r="I79" s="1161"/>
      <c r="J79" s="1161"/>
      <c r="K79" s="1161"/>
      <c r="L79" s="1161"/>
      <c r="M79" s="1161"/>
      <c r="N79" s="1161"/>
      <c r="O79" s="1161"/>
    </row>
  </sheetData>
  <sheetProtection/>
  <mergeCells count="38">
    <mergeCell ref="L7:M8"/>
    <mergeCell ref="N7:O8"/>
    <mergeCell ref="I7:I12"/>
    <mergeCell ref="J7:K8"/>
    <mergeCell ref="E5:O5"/>
    <mergeCell ref="E6:E12"/>
    <mergeCell ref="F6:O6"/>
    <mergeCell ref="F7:H8"/>
    <mergeCell ref="M9:M12"/>
    <mergeCell ref="N9:N12"/>
    <mergeCell ref="O9:O12"/>
    <mergeCell ref="F12:H12"/>
    <mergeCell ref="B38:C38"/>
    <mergeCell ref="B39:C39"/>
    <mergeCell ref="K9:K12"/>
    <mergeCell ref="L9:L12"/>
    <mergeCell ref="B23:C23"/>
    <mergeCell ref="B27:C27"/>
    <mergeCell ref="F9:F11"/>
    <mergeCell ref="G9:G11"/>
    <mergeCell ref="H9:H11"/>
    <mergeCell ref="J9:J12"/>
    <mergeCell ref="A5:C12"/>
    <mergeCell ref="D5:D12"/>
    <mergeCell ref="A29:C29"/>
    <mergeCell ref="A31:C31"/>
    <mergeCell ref="B68:C68"/>
    <mergeCell ref="A72:O79"/>
    <mergeCell ref="B40:C40"/>
    <mergeCell ref="B51:C51"/>
    <mergeCell ref="B55:C55"/>
    <mergeCell ref="A57:C57"/>
    <mergeCell ref="A59:C59"/>
    <mergeCell ref="A61:C61"/>
    <mergeCell ref="A33:C33"/>
    <mergeCell ref="A35:C35"/>
    <mergeCell ref="A63:C63"/>
    <mergeCell ref="B66:C66"/>
  </mergeCells>
  <printOptions/>
  <pageMargins left="0.4330708661417323" right="0.4330708661417323" top="0.5905511811023623" bottom="0.7874015748031497" header="0.3937007874015748" footer="0"/>
  <pageSetup horizontalDpi="300" verticalDpi="300" orientation="portrait" paperSize="9" scale="91" r:id="rId2"/>
  <headerFooter alignWithMargins="0">
    <oddFooter>&amp;C37</oddFooter>
  </headerFooter>
  <drawing r:id="rId1"/>
</worksheet>
</file>

<file path=xl/worksheets/sheet36.xml><?xml version="1.0" encoding="utf-8"?>
<worksheet xmlns="http://schemas.openxmlformats.org/spreadsheetml/2006/main" xmlns:r="http://schemas.openxmlformats.org/officeDocument/2006/relationships">
  <dimension ref="A1:P72"/>
  <sheetViews>
    <sheetView zoomScaleSheetLayoutView="100" zoomScalePageLayoutView="0" workbookViewId="0" topLeftCell="A1">
      <selection activeCell="M41" sqref="M41"/>
    </sheetView>
  </sheetViews>
  <sheetFormatPr defaultColWidth="11.421875" defaultRowHeight="15"/>
  <cols>
    <col min="1" max="1" width="2.7109375" style="795" customWidth="1"/>
    <col min="2" max="2" width="0.85546875" style="795" customWidth="1"/>
    <col min="3" max="3" width="22.8515625" style="127" customWidth="1"/>
    <col min="4" max="4" width="0.85546875" style="127" customWidth="1"/>
    <col min="5" max="6" width="7.140625" style="127" customWidth="1"/>
    <col min="7" max="10" width="7.8515625" style="127" bestFit="1" customWidth="1"/>
    <col min="11" max="11" width="7.00390625" style="127" customWidth="1"/>
    <col min="12" max="12" width="7.8515625" style="127" bestFit="1" customWidth="1"/>
    <col min="13" max="13" width="7.421875" style="127" customWidth="1"/>
    <col min="14" max="25" width="11.421875" style="100" customWidth="1"/>
    <col min="26" max="16384" width="11.421875" style="127" customWidth="1"/>
  </cols>
  <sheetData>
    <row r="1" spans="1:13" ht="11.25">
      <c r="A1" s="769"/>
      <c r="B1" s="770"/>
      <c r="C1" s="100"/>
      <c r="D1" s="100"/>
      <c r="E1" s="100"/>
      <c r="F1" s="100"/>
      <c r="G1" s="100"/>
      <c r="H1" s="100"/>
      <c r="I1" s="100"/>
      <c r="J1" s="100"/>
      <c r="K1" s="100"/>
      <c r="L1" s="100"/>
      <c r="M1" s="100"/>
    </row>
    <row r="2" spans="1:13" ht="12.75">
      <c r="A2" s="771"/>
      <c r="B2" s="770"/>
      <c r="C2" s="1490" t="s">
        <v>890</v>
      </c>
      <c r="D2" s="1490"/>
      <c r="E2" s="1490"/>
      <c r="F2" s="1490"/>
      <c r="G2" s="1490"/>
      <c r="H2" s="1490"/>
      <c r="I2" s="1490"/>
      <c r="J2" s="1490"/>
      <c r="K2" s="1490"/>
      <c r="L2" s="1490"/>
      <c r="M2" s="1490"/>
    </row>
    <row r="3" spans="1:13" ht="3" customHeight="1">
      <c r="A3" s="771"/>
      <c r="B3" s="770"/>
      <c r="C3" s="100"/>
      <c r="D3" s="100"/>
      <c r="E3" s="100"/>
      <c r="F3" s="100"/>
      <c r="G3" s="100"/>
      <c r="H3" s="100"/>
      <c r="I3" s="100"/>
      <c r="J3" s="100"/>
      <c r="K3" s="100"/>
      <c r="L3" s="100"/>
      <c r="M3" s="100"/>
    </row>
    <row r="4" spans="1:13" ht="12.75">
      <c r="A4" s="772"/>
      <c r="B4" s="772"/>
      <c r="C4" s="1491" t="s">
        <v>891</v>
      </c>
      <c r="D4" s="1491"/>
      <c r="E4" s="1491"/>
      <c r="F4" s="1491"/>
      <c r="G4" s="1491"/>
      <c r="H4" s="1491"/>
      <c r="I4" s="1491"/>
      <c r="J4" s="1491"/>
      <c r="K4" s="1491"/>
      <c r="L4" s="1491"/>
      <c r="M4" s="1491"/>
    </row>
    <row r="5" spans="1:13" ht="9" customHeight="1">
      <c r="A5" s="774"/>
      <c r="B5" s="774"/>
      <c r="C5" s="775"/>
      <c r="D5" s="775"/>
      <c r="E5" s="775"/>
      <c r="F5" s="775"/>
      <c r="G5" s="775"/>
      <c r="H5" s="775"/>
      <c r="I5" s="775"/>
      <c r="J5" s="775"/>
      <c r="K5" s="775"/>
      <c r="L5" s="775"/>
      <c r="M5" s="775"/>
    </row>
    <row r="6" spans="1:13" ht="18" customHeight="1">
      <c r="A6" s="1078" t="s">
        <v>892</v>
      </c>
      <c r="B6" s="1097"/>
      <c r="C6" s="1492" t="s">
        <v>420</v>
      </c>
      <c r="D6" s="1081"/>
      <c r="E6" s="1069" t="s">
        <v>893</v>
      </c>
      <c r="F6" s="1069" t="s">
        <v>3</v>
      </c>
      <c r="G6" s="1085" t="s">
        <v>4</v>
      </c>
      <c r="H6" s="1086"/>
      <c r="I6" s="1086"/>
      <c r="J6" s="1086"/>
      <c r="K6" s="1086"/>
      <c r="L6" s="1154"/>
      <c r="M6" s="1078" t="s">
        <v>894</v>
      </c>
    </row>
    <row r="7" spans="1:13" ht="15" customHeight="1">
      <c r="A7" s="1098"/>
      <c r="B7" s="1099"/>
      <c r="C7" s="1153"/>
      <c r="D7" s="1082"/>
      <c r="E7" s="1070"/>
      <c r="F7" s="1070"/>
      <c r="G7" s="1097" t="s">
        <v>59</v>
      </c>
      <c r="H7" s="1078" t="s">
        <v>895</v>
      </c>
      <c r="I7" s="1097"/>
      <c r="J7" s="1085" t="s">
        <v>49</v>
      </c>
      <c r="K7" s="1086"/>
      <c r="L7" s="1154"/>
      <c r="M7" s="1098"/>
    </row>
    <row r="8" spans="1:16" ht="21" customHeight="1">
      <c r="A8" s="1098"/>
      <c r="B8" s="1099"/>
      <c r="C8" s="1153"/>
      <c r="D8" s="1082"/>
      <c r="E8" s="1070"/>
      <c r="F8" s="1070"/>
      <c r="G8" s="1099"/>
      <c r="H8" s="1080"/>
      <c r="I8" s="1100"/>
      <c r="J8" s="1084" t="s">
        <v>60</v>
      </c>
      <c r="K8" s="1084" t="s">
        <v>896</v>
      </c>
      <c r="L8" s="1084" t="s">
        <v>6</v>
      </c>
      <c r="M8" s="1098"/>
      <c r="P8" s="776"/>
    </row>
    <row r="9" spans="1:13" ht="24" customHeight="1">
      <c r="A9" s="1098"/>
      <c r="B9" s="1099"/>
      <c r="C9" s="1153"/>
      <c r="D9" s="1082"/>
      <c r="E9" s="1070"/>
      <c r="F9" s="1070"/>
      <c r="G9" s="1099"/>
      <c r="H9" s="1084" t="s">
        <v>897</v>
      </c>
      <c r="I9" s="1084" t="s">
        <v>898</v>
      </c>
      <c r="J9" s="1089"/>
      <c r="K9" s="1089"/>
      <c r="L9" s="1089"/>
      <c r="M9" s="1098"/>
    </row>
    <row r="10" spans="1:13" ht="24" customHeight="1">
      <c r="A10" s="1080"/>
      <c r="B10" s="1100"/>
      <c r="C10" s="1130"/>
      <c r="D10" s="1083"/>
      <c r="E10" s="1071"/>
      <c r="F10" s="1071"/>
      <c r="G10" s="1100"/>
      <c r="H10" s="1090"/>
      <c r="I10" s="1090"/>
      <c r="J10" s="1090"/>
      <c r="K10" s="1090"/>
      <c r="L10" s="1090"/>
      <c r="M10" s="1080"/>
    </row>
    <row r="11" spans="1:13" ht="11.25" customHeight="1">
      <c r="A11" s="777"/>
      <c r="B11" s="777"/>
      <c r="C11" s="358"/>
      <c r="D11" s="358"/>
      <c r="E11" s="358"/>
      <c r="F11" s="358"/>
      <c r="G11" s="102"/>
      <c r="H11" s="102"/>
      <c r="I11" s="102"/>
      <c r="J11" s="102"/>
      <c r="K11" s="102"/>
      <c r="L11" s="102"/>
      <c r="M11" s="102"/>
    </row>
    <row r="12" spans="1:13" ht="11.25" customHeight="1">
      <c r="A12" s="772"/>
      <c r="B12" s="772"/>
      <c r="C12" s="100"/>
      <c r="D12" s="100"/>
      <c r="E12" s="100"/>
      <c r="F12" s="100"/>
      <c r="G12" s="100"/>
      <c r="H12" s="100"/>
      <c r="I12" s="100"/>
      <c r="J12" s="100"/>
      <c r="K12" s="100"/>
      <c r="L12" s="100"/>
      <c r="M12" s="100"/>
    </row>
    <row r="13" spans="1:13" ht="12.75" customHeight="1">
      <c r="A13" s="1489" t="s">
        <v>899</v>
      </c>
      <c r="B13" s="1489"/>
      <c r="C13" s="1489"/>
      <c r="D13" s="1489"/>
      <c r="E13" s="1489"/>
      <c r="F13" s="1489"/>
      <c r="G13" s="1489"/>
      <c r="H13" s="1489"/>
      <c r="I13" s="1489"/>
      <c r="J13" s="1489"/>
      <c r="K13" s="1489"/>
      <c r="L13" s="1489"/>
      <c r="M13" s="1489"/>
    </row>
    <row r="14" spans="1:13" ht="9.75">
      <c r="A14" s="772"/>
      <c r="B14" s="772"/>
      <c r="C14" s="100"/>
      <c r="D14" s="100"/>
      <c r="E14" s="100"/>
      <c r="F14" s="100"/>
      <c r="G14" s="100"/>
      <c r="H14" s="100"/>
      <c r="I14" s="100"/>
      <c r="J14" s="100"/>
      <c r="K14" s="100"/>
      <c r="L14" s="100"/>
      <c r="M14" s="100"/>
    </row>
    <row r="15" spans="1:13" ht="12" customHeight="1">
      <c r="A15" s="772">
        <v>1</v>
      </c>
      <c r="B15" s="772"/>
      <c r="C15" s="778" t="s">
        <v>57</v>
      </c>
      <c r="D15" s="779"/>
      <c r="E15" s="780">
        <v>931</v>
      </c>
      <c r="F15" s="781">
        <v>10205</v>
      </c>
      <c r="G15" s="782">
        <f>SUM(H15:I15)</f>
        <v>212547</v>
      </c>
      <c r="H15" s="781">
        <v>153291</v>
      </c>
      <c r="I15" s="781">
        <v>59256</v>
      </c>
      <c r="J15" s="781">
        <v>111237</v>
      </c>
      <c r="K15" s="781">
        <v>33881</v>
      </c>
      <c r="L15" s="781">
        <v>38111</v>
      </c>
      <c r="M15" s="783">
        <f>G15/F15</f>
        <v>20.827731504164625</v>
      </c>
    </row>
    <row r="16" spans="1:13" ht="7.5" customHeight="1">
      <c r="A16" s="772"/>
      <c r="B16" s="772"/>
      <c r="C16" s="778"/>
      <c r="D16" s="779"/>
      <c r="E16" s="784"/>
      <c r="F16" s="782"/>
      <c r="G16" s="782"/>
      <c r="H16" s="782"/>
      <c r="I16" s="782"/>
      <c r="J16" s="782"/>
      <c r="K16" s="782"/>
      <c r="L16" s="782"/>
      <c r="M16" s="783"/>
    </row>
    <row r="17" spans="1:13" ht="12" customHeight="1">
      <c r="A17" s="772">
        <v>2</v>
      </c>
      <c r="B17" s="772"/>
      <c r="C17" s="785" t="s">
        <v>56</v>
      </c>
      <c r="D17" s="786"/>
      <c r="E17" s="780">
        <v>377</v>
      </c>
      <c r="F17" s="781">
        <v>2947</v>
      </c>
      <c r="G17" s="782">
        <f aca="true" t="shared" si="0" ref="G17:G27">SUM(H17:I17)</f>
        <v>59444</v>
      </c>
      <c r="H17" s="781">
        <v>38809</v>
      </c>
      <c r="I17" s="781">
        <v>20635</v>
      </c>
      <c r="J17" s="781">
        <v>31510</v>
      </c>
      <c r="K17" s="781">
        <v>6826</v>
      </c>
      <c r="L17" s="781">
        <v>9582</v>
      </c>
      <c r="M17" s="783">
        <f>G17/F17</f>
        <v>20.171021377672208</v>
      </c>
    </row>
    <row r="18" spans="1:13" ht="7.5" customHeight="1">
      <c r="A18" s="772"/>
      <c r="B18" s="772"/>
      <c r="C18" s="785"/>
      <c r="D18" s="786"/>
      <c r="E18" s="784"/>
      <c r="F18" s="782"/>
      <c r="G18" s="782"/>
      <c r="H18" s="782"/>
      <c r="I18" s="782"/>
      <c r="J18" s="782"/>
      <c r="K18" s="782"/>
      <c r="L18" s="782"/>
      <c r="M18" s="783"/>
    </row>
    <row r="19" spans="1:13" ht="12" customHeight="1">
      <c r="A19" s="772">
        <v>3</v>
      </c>
      <c r="B19" s="772"/>
      <c r="C19" s="785" t="s">
        <v>55</v>
      </c>
      <c r="D19" s="786"/>
      <c r="E19" s="780">
        <v>325</v>
      </c>
      <c r="F19" s="781">
        <v>2551</v>
      </c>
      <c r="G19" s="782">
        <f t="shared" si="0"/>
        <v>52411</v>
      </c>
      <c r="H19" s="781">
        <v>34744</v>
      </c>
      <c r="I19" s="781">
        <v>17667</v>
      </c>
      <c r="J19" s="781">
        <v>27346</v>
      </c>
      <c r="K19" s="781">
        <v>5452</v>
      </c>
      <c r="L19" s="781">
        <v>8535</v>
      </c>
      <c r="M19" s="783">
        <f aca="true" t="shared" si="1" ref="M19:M29">G19/F19</f>
        <v>20.5452763622109</v>
      </c>
    </row>
    <row r="20" spans="1:13" ht="7.5" customHeight="1">
      <c r="A20" s="772"/>
      <c r="B20" s="772"/>
      <c r="C20" s="785"/>
      <c r="D20" s="786"/>
      <c r="E20" s="784"/>
      <c r="F20" s="782"/>
      <c r="G20" s="782"/>
      <c r="H20" s="782"/>
      <c r="I20" s="782"/>
      <c r="J20" s="782"/>
      <c r="K20" s="782"/>
      <c r="L20" s="782"/>
      <c r="M20" s="783"/>
    </row>
    <row r="21" spans="1:13" ht="12" customHeight="1">
      <c r="A21" s="772">
        <v>4</v>
      </c>
      <c r="B21" s="772"/>
      <c r="C21" s="785" t="s">
        <v>54</v>
      </c>
      <c r="D21" s="786"/>
      <c r="E21" s="780">
        <v>308</v>
      </c>
      <c r="F21" s="781">
        <v>2346</v>
      </c>
      <c r="G21" s="782">
        <f t="shared" si="0"/>
        <v>47129</v>
      </c>
      <c r="H21" s="781">
        <v>31923</v>
      </c>
      <c r="I21" s="781">
        <v>15206</v>
      </c>
      <c r="J21" s="781">
        <v>24528</v>
      </c>
      <c r="K21" s="781">
        <v>4240</v>
      </c>
      <c r="L21" s="781">
        <v>7767</v>
      </c>
      <c r="M21" s="783">
        <f t="shared" si="1"/>
        <v>20.08908780903666</v>
      </c>
    </row>
    <row r="22" spans="1:13" ht="7.5" customHeight="1">
      <c r="A22" s="772"/>
      <c r="B22" s="772"/>
      <c r="C22" s="785"/>
      <c r="D22" s="786"/>
      <c r="E22" s="784"/>
      <c r="F22" s="782"/>
      <c r="G22" s="782"/>
      <c r="H22" s="782"/>
      <c r="I22" s="782"/>
      <c r="J22" s="782"/>
      <c r="K22" s="782"/>
      <c r="L22" s="782"/>
      <c r="M22" s="783"/>
    </row>
    <row r="23" spans="1:13" ht="12" customHeight="1">
      <c r="A23" s="772">
        <v>5</v>
      </c>
      <c r="B23" s="772"/>
      <c r="C23" s="785" t="s">
        <v>53</v>
      </c>
      <c r="D23" s="786"/>
      <c r="E23" s="780">
        <v>369</v>
      </c>
      <c r="F23" s="781">
        <v>3928</v>
      </c>
      <c r="G23" s="782">
        <f t="shared" si="0"/>
        <v>81960</v>
      </c>
      <c r="H23" s="781">
        <v>56002</v>
      </c>
      <c r="I23" s="781">
        <v>25958</v>
      </c>
      <c r="J23" s="781">
        <v>42960</v>
      </c>
      <c r="K23" s="781">
        <v>12844</v>
      </c>
      <c r="L23" s="781">
        <v>13957</v>
      </c>
      <c r="M23" s="783">
        <f t="shared" si="1"/>
        <v>20.865580448065174</v>
      </c>
    </row>
    <row r="24" spans="1:13" ht="7.5" customHeight="1">
      <c r="A24" s="772"/>
      <c r="B24" s="772"/>
      <c r="C24" s="785"/>
      <c r="D24" s="786"/>
      <c r="E24" s="784"/>
      <c r="F24" s="782"/>
      <c r="G24" s="782"/>
      <c r="H24" s="782"/>
      <c r="I24" s="782"/>
      <c r="J24" s="782"/>
      <c r="K24" s="782"/>
      <c r="L24" s="782"/>
      <c r="M24" s="783"/>
    </row>
    <row r="25" spans="1:13" ht="12" customHeight="1">
      <c r="A25" s="772">
        <v>6</v>
      </c>
      <c r="B25" s="772"/>
      <c r="C25" s="785" t="s">
        <v>52</v>
      </c>
      <c r="D25" s="786"/>
      <c r="E25" s="780">
        <v>355</v>
      </c>
      <c r="F25" s="781">
        <v>2972</v>
      </c>
      <c r="G25" s="782">
        <f t="shared" si="0"/>
        <v>59122</v>
      </c>
      <c r="H25" s="781">
        <v>39899</v>
      </c>
      <c r="I25" s="781">
        <v>19223</v>
      </c>
      <c r="J25" s="781">
        <v>30710</v>
      </c>
      <c r="K25" s="781">
        <v>6507</v>
      </c>
      <c r="L25" s="781">
        <v>9750</v>
      </c>
      <c r="M25" s="783">
        <f t="shared" si="1"/>
        <v>19.89300134589502</v>
      </c>
    </row>
    <row r="26" spans="1:13" ht="7.5" customHeight="1">
      <c r="A26" s="772"/>
      <c r="B26" s="772"/>
      <c r="C26" s="785"/>
      <c r="D26" s="786"/>
      <c r="E26" s="784"/>
      <c r="F26" s="782"/>
      <c r="G26" s="782"/>
      <c r="H26" s="782"/>
      <c r="I26" s="782"/>
      <c r="J26" s="782"/>
      <c r="K26" s="782"/>
      <c r="L26" s="782"/>
      <c r="M26" s="783"/>
    </row>
    <row r="27" spans="1:13" ht="12" customHeight="1">
      <c r="A27" s="772">
        <v>7</v>
      </c>
      <c r="B27" s="772"/>
      <c r="C27" s="785" t="s">
        <v>51</v>
      </c>
      <c r="D27" s="786"/>
      <c r="E27" s="780">
        <v>467</v>
      </c>
      <c r="F27" s="781">
        <v>4580</v>
      </c>
      <c r="G27" s="782">
        <f t="shared" si="0"/>
        <v>92518</v>
      </c>
      <c r="H27" s="781">
        <v>61458</v>
      </c>
      <c r="I27" s="781">
        <v>31060</v>
      </c>
      <c r="J27" s="781">
        <v>48317</v>
      </c>
      <c r="K27" s="781">
        <v>11525</v>
      </c>
      <c r="L27" s="781">
        <v>15047</v>
      </c>
      <c r="M27" s="783">
        <f t="shared" si="1"/>
        <v>20.20043668122271</v>
      </c>
    </row>
    <row r="28" spans="1:13" ht="7.5" customHeight="1">
      <c r="A28" s="772"/>
      <c r="B28" s="772"/>
      <c r="C28" s="785"/>
      <c r="D28" s="786"/>
      <c r="E28" s="784"/>
      <c r="F28" s="782"/>
      <c r="G28" s="782"/>
      <c r="H28" s="782"/>
      <c r="I28" s="782"/>
      <c r="J28" s="782"/>
      <c r="K28" s="782"/>
      <c r="L28" s="782"/>
      <c r="M28" s="783"/>
    </row>
    <row r="29" spans="1:13" ht="12" customHeight="1">
      <c r="A29" s="772">
        <v>8</v>
      </c>
      <c r="B29" s="772"/>
      <c r="C29" s="787" t="s">
        <v>900</v>
      </c>
      <c r="D29" s="788"/>
      <c r="E29" s="86">
        <f>SUM(E15:E27)</f>
        <v>3132</v>
      </c>
      <c r="F29" s="789">
        <f>SUM(F15:F27)</f>
        <v>29529</v>
      </c>
      <c r="G29" s="789">
        <f aca="true" t="shared" si="2" ref="G29:L29">SUM(G15:G27)</f>
        <v>605131</v>
      </c>
      <c r="H29" s="789">
        <f t="shared" si="2"/>
        <v>416126</v>
      </c>
      <c r="I29" s="789">
        <f t="shared" si="2"/>
        <v>189005</v>
      </c>
      <c r="J29" s="789">
        <f t="shared" si="2"/>
        <v>316608</v>
      </c>
      <c r="K29" s="789">
        <f t="shared" si="2"/>
        <v>81275</v>
      </c>
      <c r="L29" s="789">
        <f t="shared" si="2"/>
        <v>102749</v>
      </c>
      <c r="M29" s="790">
        <f t="shared" si="1"/>
        <v>20.492769819499475</v>
      </c>
    </row>
    <row r="30" spans="1:13" ht="12" customHeight="1">
      <c r="A30" s="772"/>
      <c r="B30" s="772"/>
      <c r="C30" s="100"/>
      <c r="D30" s="100"/>
      <c r="E30" s="100"/>
      <c r="F30" s="100"/>
      <c r="G30" s="100"/>
      <c r="H30" s="100"/>
      <c r="I30" s="100"/>
      <c r="J30" s="100"/>
      <c r="K30" s="100"/>
      <c r="L30" s="100"/>
      <c r="M30" s="100"/>
    </row>
    <row r="31" spans="1:13" ht="12" customHeight="1">
      <c r="A31" s="772"/>
      <c r="B31" s="772"/>
      <c r="C31" s="100"/>
      <c r="D31" s="100"/>
      <c r="E31" s="100"/>
      <c r="F31" s="100"/>
      <c r="G31" s="100"/>
      <c r="H31" s="100"/>
      <c r="I31" s="100"/>
      <c r="J31" s="100"/>
      <c r="K31" s="100"/>
      <c r="L31" s="100"/>
      <c r="M31" s="100"/>
    </row>
    <row r="32" spans="1:13" ht="12" customHeight="1">
      <c r="A32" s="1489" t="s">
        <v>901</v>
      </c>
      <c r="B32" s="1489"/>
      <c r="C32" s="1489"/>
      <c r="D32" s="1489"/>
      <c r="E32" s="1489"/>
      <c r="F32" s="1489"/>
      <c r="G32" s="1489"/>
      <c r="H32" s="1489"/>
      <c r="I32" s="1489"/>
      <c r="J32" s="1489"/>
      <c r="K32" s="1489"/>
      <c r="L32" s="1489"/>
      <c r="M32" s="1489"/>
    </row>
    <row r="33" spans="1:13" ht="12" customHeight="1">
      <c r="A33" s="772"/>
      <c r="B33" s="772"/>
      <c r="C33" s="100"/>
      <c r="D33" s="100"/>
      <c r="E33" s="100"/>
      <c r="F33" s="100"/>
      <c r="G33" s="100"/>
      <c r="H33" s="100"/>
      <c r="I33" s="100"/>
      <c r="J33" s="100"/>
      <c r="K33" s="100"/>
      <c r="L33" s="100"/>
      <c r="M33" s="100"/>
    </row>
    <row r="34" spans="1:13" ht="12" customHeight="1">
      <c r="A34" s="772">
        <v>9</v>
      </c>
      <c r="B34" s="772"/>
      <c r="C34" s="785" t="s">
        <v>57</v>
      </c>
      <c r="D34" s="786"/>
      <c r="E34" s="780">
        <v>76</v>
      </c>
      <c r="F34" s="781">
        <v>695</v>
      </c>
      <c r="G34" s="782">
        <f>SUM(H34:I34)</f>
        <v>14477</v>
      </c>
      <c r="H34" s="781">
        <v>7886</v>
      </c>
      <c r="I34" s="781">
        <v>6591</v>
      </c>
      <c r="J34" s="781">
        <v>7439</v>
      </c>
      <c r="K34" s="781">
        <v>3299</v>
      </c>
      <c r="L34" s="781">
        <v>1908</v>
      </c>
      <c r="M34" s="783">
        <f aca="true" t="shared" si="3" ref="M34:M48">G34/F34</f>
        <v>20.83021582733813</v>
      </c>
    </row>
    <row r="35" spans="1:13" ht="7.5" customHeight="1">
      <c r="A35" s="772"/>
      <c r="B35" s="772"/>
      <c r="C35" s="785"/>
      <c r="D35" s="786"/>
      <c r="E35" s="784"/>
      <c r="F35" s="782"/>
      <c r="G35" s="782"/>
      <c r="H35" s="782"/>
      <c r="I35" s="782"/>
      <c r="J35" s="782"/>
      <c r="K35" s="782"/>
      <c r="L35" s="782"/>
      <c r="M35" s="783"/>
    </row>
    <row r="36" spans="1:13" ht="12" customHeight="1">
      <c r="A36" s="772">
        <v>10</v>
      </c>
      <c r="B36" s="772"/>
      <c r="C36" s="785" t="s">
        <v>56</v>
      </c>
      <c r="D36" s="786"/>
      <c r="E36" s="780">
        <v>16</v>
      </c>
      <c r="F36" s="781">
        <v>115</v>
      </c>
      <c r="G36" s="782">
        <f aca="true" t="shared" si="4" ref="G36:G46">SUM(H36:I36)</f>
        <v>2485</v>
      </c>
      <c r="H36" s="781">
        <v>1292</v>
      </c>
      <c r="I36" s="781">
        <v>1193</v>
      </c>
      <c r="J36" s="781">
        <v>1383</v>
      </c>
      <c r="K36" s="781">
        <v>88</v>
      </c>
      <c r="L36" s="781">
        <v>299</v>
      </c>
      <c r="M36" s="783">
        <f t="shared" si="3"/>
        <v>21.608695652173914</v>
      </c>
    </row>
    <row r="37" spans="1:13" ht="7.5" customHeight="1">
      <c r="A37" s="772"/>
      <c r="B37" s="772"/>
      <c r="C37" s="785"/>
      <c r="D37" s="786"/>
      <c r="E37" s="784"/>
      <c r="F37" s="782"/>
      <c r="G37" s="782"/>
      <c r="H37" s="782"/>
      <c r="I37" s="782"/>
      <c r="J37" s="782"/>
      <c r="K37" s="782"/>
      <c r="L37" s="782"/>
      <c r="M37" s="783"/>
    </row>
    <row r="38" spans="1:13" ht="12" customHeight="1">
      <c r="A38" s="772">
        <v>11</v>
      </c>
      <c r="B38" s="772"/>
      <c r="C38" s="785" t="s">
        <v>55</v>
      </c>
      <c r="D38" s="786"/>
      <c r="E38" s="780">
        <v>13</v>
      </c>
      <c r="F38" s="781">
        <v>80</v>
      </c>
      <c r="G38" s="782">
        <f t="shared" si="4"/>
        <v>1738</v>
      </c>
      <c r="H38" s="781">
        <v>1158</v>
      </c>
      <c r="I38" s="781">
        <v>580</v>
      </c>
      <c r="J38" s="781">
        <v>974</v>
      </c>
      <c r="K38" s="781">
        <v>42</v>
      </c>
      <c r="L38" s="781">
        <v>282</v>
      </c>
      <c r="M38" s="783">
        <f t="shared" si="3"/>
        <v>21.725</v>
      </c>
    </row>
    <row r="39" spans="1:13" ht="7.5" customHeight="1">
      <c r="A39" s="772"/>
      <c r="B39" s="772"/>
      <c r="C39" s="785"/>
      <c r="D39" s="786"/>
      <c r="E39" s="784"/>
      <c r="F39" s="782"/>
      <c r="G39" s="782"/>
      <c r="H39" s="782"/>
      <c r="I39" s="782"/>
      <c r="J39" s="782"/>
      <c r="K39" s="782"/>
      <c r="L39" s="782"/>
      <c r="M39" s="783"/>
    </row>
    <row r="40" spans="1:13" ht="12" customHeight="1">
      <c r="A40" s="772">
        <v>12</v>
      </c>
      <c r="B40" s="772"/>
      <c r="C40" s="785" t="s">
        <v>54</v>
      </c>
      <c r="D40" s="786"/>
      <c r="E40" s="780">
        <v>10</v>
      </c>
      <c r="F40" s="781">
        <v>82</v>
      </c>
      <c r="G40" s="782">
        <f t="shared" si="4"/>
        <v>1499</v>
      </c>
      <c r="H40" s="781">
        <v>717</v>
      </c>
      <c r="I40" s="781">
        <v>782</v>
      </c>
      <c r="J40" s="781">
        <v>804</v>
      </c>
      <c r="K40" s="781">
        <v>28</v>
      </c>
      <c r="L40" s="781">
        <v>166</v>
      </c>
      <c r="M40" s="783">
        <f t="shared" si="3"/>
        <v>18.28048780487805</v>
      </c>
    </row>
    <row r="41" spans="1:13" ht="7.5" customHeight="1">
      <c r="A41" s="772"/>
      <c r="B41" s="772"/>
      <c r="C41" s="785"/>
      <c r="D41" s="786"/>
      <c r="E41" s="784"/>
      <c r="F41" s="782"/>
      <c r="G41" s="782"/>
      <c r="H41" s="782"/>
      <c r="I41" s="782"/>
      <c r="J41" s="782"/>
      <c r="K41" s="782"/>
      <c r="L41" s="782"/>
      <c r="M41" s="783"/>
    </row>
    <row r="42" spans="1:13" ht="12" customHeight="1">
      <c r="A42" s="772">
        <v>13</v>
      </c>
      <c r="B42" s="772"/>
      <c r="C42" s="785" t="s">
        <v>53</v>
      </c>
      <c r="D42" s="786"/>
      <c r="E42" s="780">
        <v>26</v>
      </c>
      <c r="F42" s="781">
        <v>209</v>
      </c>
      <c r="G42" s="782">
        <f t="shared" si="4"/>
        <v>4707</v>
      </c>
      <c r="H42" s="781">
        <v>2412</v>
      </c>
      <c r="I42" s="781">
        <v>2295</v>
      </c>
      <c r="J42" s="781">
        <v>2295</v>
      </c>
      <c r="K42" s="781">
        <v>887</v>
      </c>
      <c r="L42" s="781">
        <v>586</v>
      </c>
      <c r="M42" s="783">
        <f t="shared" si="3"/>
        <v>22.52153110047847</v>
      </c>
    </row>
    <row r="43" spans="1:13" ht="7.5" customHeight="1">
      <c r="A43" s="772"/>
      <c r="B43" s="772"/>
      <c r="C43" s="785"/>
      <c r="D43" s="786"/>
      <c r="E43" s="784"/>
      <c r="F43" s="782"/>
      <c r="G43" s="782"/>
      <c r="H43" s="782"/>
      <c r="I43" s="782"/>
      <c r="J43" s="782"/>
      <c r="K43" s="782"/>
      <c r="L43" s="782"/>
      <c r="M43" s="783"/>
    </row>
    <row r="44" spans="1:13" ht="12" customHeight="1">
      <c r="A44" s="772">
        <v>14</v>
      </c>
      <c r="B44" s="772"/>
      <c r="C44" s="785" t="s">
        <v>52</v>
      </c>
      <c r="D44" s="786"/>
      <c r="E44" s="780">
        <v>16</v>
      </c>
      <c r="F44" s="781">
        <v>108</v>
      </c>
      <c r="G44" s="782">
        <f t="shared" si="4"/>
        <v>2098</v>
      </c>
      <c r="H44" s="781">
        <v>1048</v>
      </c>
      <c r="I44" s="781">
        <v>1050</v>
      </c>
      <c r="J44" s="781">
        <v>1109</v>
      </c>
      <c r="K44" s="781">
        <v>68</v>
      </c>
      <c r="L44" s="781">
        <v>233</v>
      </c>
      <c r="M44" s="783">
        <f t="shared" si="3"/>
        <v>19.425925925925927</v>
      </c>
    </row>
    <row r="45" spans="1:13" ht="7.5" customHeight="1">
      <c r="A45" s="772"/>
      <c r="B45" s="772"/>
      <c r="C45" s="785"/>
      <c r="D45" s="786"/>
      <c r="E45" s="784"/>
      <c r="F45" s="782"/>
      <c r="G45" s="782"/>
      <c r="H45" s="782"/>
      <c r="I45" s="782"/>
      <c r="J45" s="782"/>
      <c r="K45" s="782"/>
      <c r="L45" s="782"/>
      <c r="M45" s="783"/>
    </row>
    <row r="46" spans="1:13" ht="12" customHeight="1">
      <c r="A46" s="772">
        <v>15</v>
      </c>
      <c r="B46" s="772"/>
      <c r="C46" s="785" t="s">
        <v>51</v>
      </c>
      <c r="D46" s="786"/>
      <c r="E46" s="780">
        <v>20</v>
      </c>
      <c r="F46" s="781">
        <v>140</v>
      </c>
      <c r="G46" s="782">
        <f t="shared" si="4"/>
        <v>3029</v>
      </c>
      <c r="H46" s="781">
        <v>1550</v>
      </c>
      <c r="I46" s="781">
        <v>1479</v>
      </c>
      <c r="J46" s="781">
        <v>1540</v>
      </c>
      <c r="K46" s="781">
        <v>198</v>
      </c>
      <c r="L46" s="781">
        <v>366</v>
      </c>
      <c r="M46" s="783">
        <f t="shared" si="3"/>
        <v>21.635714285714286</v>
      </c>
    </row>
    <row r="47" spans="1:13" ht="8.25" customHeight="1">
      <c r="A47" s="772"/>
      <c r="B47" s="772"/>
      <c r="C47" s="785"/>
      <c r="D47" s="786"/>
      <c r="E47" s="784"/>
      <c r="F47" s="782"/>
      <c r="G47" s="782"/>
      <c r="H47" s="782"/>
      <c r="I47" s="782"/>
      <c r="J47" s="782"/>
      <c r="K47" s="782"/>
      <c r="L47" s="782"/>
      <c r="M47" s="783"/>
    </row>
    <row r="48" spans="1:13" ht="12" customHeight="1">
      <c r="A48" s="772">
        <v>16</v>
      </c>
      <c r="B48" s="772"/>
      <c r="C48" s="787" t="s">
        <v>900</v>
      </c>
      <c r="D48" s="788"/>
      <c r="E48" s="86">
        <f>SUM(E34:E46)</f>
        <v>177</v>
      </c>
      <c r="F48" s="789">
        <f>SUM(F34:F46)</f>
        <v>1429</v>
      </c>
      <c r="G48" s="789">
        <f aca="true" t="shared" si="5" ref="G48:L48">SUM(G34:G46)</f>
        <v>30033</v>
      </c>
      <c r="H48" s="789">
        <f t="shared" si="5"/>
        <v>16063</v>
      </c>
      <c r="I48" s="789">
        <f t="shared" si="5"/>
        <v>13970</v>
      </c>
      <c r="J48" s="789">
        <f t="shared" si="5"/>
        <v>15544</v>
      </c>
      <c r="K48" s="789">
        <f t="shared" si="5"/>
        <v>4610</v>
      </c>
      <c r="L48" s="789">
        <f t="shared" si="5"/>
        <v>3840</v>
      </c>
      <c r="M48" s="790">
        <f t="shared" si="3"/>
        <v>21.016794961511547</v>
      </c>
    </row>
    <row r="49" spans="1:13" ht="12" customHeight="1">
      <c r="A49" s="772"/>
      <c r="B49" s="772"/>
      <c r="C49" s="107"/>
      <c r="D49" s="107"/>
      <c r="E49" s="784"/>
      <c r="F49" s="784"/>
      <c r="G49" s="784"/>
      <c r="H49" s="784"/>
      <c r="I49" s="784"/>
      <c r="J49" s="784"/>
      <c r="K49" s="784"/>
      <c r="L49" s="784"/>
      <c r="M49" s="783"/>
    </row>
    <row r="50" spans="1:13" ht="12" customHeight="1">
      <c r="A50" s="772"/>
      <c r="B50" s="772"/>
      <c r="C50" s="100"/>
      <c r="D50" s="100"/>
      <c r="E50" s="100"/>
      <c r="F50" s="100"/>
      <c r="G50" s="100"/>
      <c r="H50" s="100"/>
      <c r="I50" s="100"/>
      <c r="J50" s="100"/>
      <c r="K50" s="100"/>
      <c r="L50" s="100"/>
      <c r="M50" s="100"/>
    </row>
    <row r="51" spans="1:13" ht="12" customHeight="1">
      <c r="A51" s="1489" t="s">
        <v>271</v>
      </c>
      <c r="B51" s="1489"/>
      <c r="C51" s="1489"/>
      <c r="D51" s="1489"/>
      <c r="E51" s="1489"/>
      <c r="F51" s="1489"/>
      <c r="G51" s="1489"/>
      <c r="H51" s="1489"/>
      <c r="I51" s="1489"/>
      <c r="J51" s="1489"/>
      <c r="K51" s="1489"/>
      <c r="L51" s="1489"/>
      <c r="M51" s="1489"/>
    </row>
    <row r="52" spans="1:13" ht="12" customHeight="1">
      <c r="A52" s="772"/>
      <c r="B52" s="772"/>
      <c r="C52" s="100"/>
      <c r="D52" s="100"/>
      <c r="E52" s="100"/>
      <c r="F52" s="100"/>
      <c r="G52" s="100"/>
      <c r="H52" s="100"/>
      <c r="I52" s="100"/>
      <c r="J52" s="100"/>
      <c r="K52" s="100"/>
      <c r="L52" s="100"/>
      <c r="M52" s="100"/>
    </row>
    <row r="53" spans="1:13" ht="12" customHeight="1">
      <c r="A53" s="772">
        <v>17</v>
      </c>
      <c r="B53" s="772"/>
      <c r="C53" s="791" t="s">
        <v>57</v>
      </c>
      <c r="D53" s="788"/>
      <c r="E53" s="86">
        <f aca="true" t="shared" si="6" ref="E53:L53">E15+E34</f>
        <v>1007</v>
      </c>
      <c r="F53" s="789">
        <f t="shared" si="6"/>
        <v>10900</v>
      </c>
      <c r="G53" s="789">
        <f t="shared" si="6"/>
        <v>227024</v>
      </c>
      <c r="H53" s="789">
        <f t="shared" si="6"/>
        <v>161177</v>
      </c>
      <c r="I53" s="789">
        <f t="shared" si="6"/>
        <v>65847</v>
      </c>
      <c r="J53" s="789">
        <f t="shared" si="6"/>
        <v>118676</v>
      </c>
      <c r="K53" s="789">
        <f t="shared" si="6"/>
        <v>37180</v>
      </c>
      <c r="L53" s="789">
        <f t="shared" si="6"/>
        <v>40019</v>
      </c>
      <c r="M53" s="790">
        <f>G53/F53</f>
        <v>20.827889908256882</v>
      </c>
    </row>
    <row r="54" spans="1:13" ht="7.5" customHeight="1">
      <c r="A54" s="772"/>
      <c r="B54" s="772"/>
      <c r="C54" s="791"/>
      <c r="D54" s="788"/>
      <c r="E54" s="86"/>
      <c r="F54" s="789"/>
      <c r="G54" s="789"/>
      <c r="H54" s="789"/>
      <c r="I54" s="789"/>
      <c r="J54" s="789"/>
      <c r="K54" s="789"/>
      <c r="L54" s="789"/>
      <c r="M54" s="790"/>
    </row>
    <row r="55" spans="1:13" ht="12" customHeight="1">
      <c r="A55" s="772">
        <v>18</v>
      </c>
      <c r="B55" s="772"/>
      <c r="C55" s="791" t="s">
        <v>56</v>
      </c>
      <c r="D55" s="788"/>
      <c r="E55" s="86">
        <f aca="true" t="shared" si="7" ref="E55:L55">E17+E36</f>
        <v>393</v>
      </c>
      <c r="F55" s="789">
        <f t="shared" si="7"/>
        <v>3062</v>
      </c>
      <c r="G55" s="789">
        <f t="shared" si="7"/>
        <v>61929</v>
      </c>
      <c r="H55" s="789">
        <f t="shared" si="7"/>
        <v>40101</v>
      </c>
      <c r="I55" s="789">
        <f t="shared" si="7"/>
        <v>21828</v>
      </c>
      <c r="J55" s="789">
        <f t="shared" si="7"/>
        <v>32893</v>
      </c>
      <c r="K55" s="789">
        <f t="shared" si="7"/>
        <v>6914</v>
      </c>
      <c r="L55" s="789">
        <f t="shared" si="7"/>
        <v>9881</v>
      </c>
      <c r="M55" s="790">
        <f aca="true" t="shared" si="8" ref="M55:M67">G55/F55</f>
        <v>20.225016329196603</v>
      </c>
    </row>
    <row r="56" spans="1:13" ht="7.5" customHeight="1">
      <c r="A56" s="772"/>
      <c r="B56" s="772"/>
      <c r="C56" s="791"/>
      <c r="D56" s="788"/>
      <c r="E56" s="86"/>
      <c r="F56" s="789"/>
      <c r="G56" s="789"/>
      <c r="H56" s="789"/>
      <c r="I56" s="789"/>
      <c r="J56" s="789"/>
      <c r="K56" s="789"/>
      <c r="L56" s="789"/>
      <c r="M56" s="790"/>
    </row>
    <row r="57" spans="1:13" ht="12" customHeight="1">
      <c r="A57" s="772">
        <v>19</v>
      </c>
      <c r="B57" s="772"/>
      <c r="C57" s="791" t="s">
        <v>55</v>
      </c>
      <c r="D57" s="788"/>
      <c r="E57" s="86">
        <f aca="true" t="shared" si="9" ref="E57:L57">E19+E38</f>
        <v>338</v>
      </c>
      <c r="F57" s="789">
        <f t="shared" si="9"/>
        <v>2631</v>
      </c>
      <c r="G57" s="789">
        <f t="shared" si="9"/>
        <v>54149</v>
      </c>
      <c r="H57" s="789">
        <f t="shared" si="9"/>
        <v>35902</v>
      </c>
      <c r="I57" s="789">
        <f t="shared" si="9"/>
        <v>18247</v>
      </c>
      <c r="J57" s="789">
        <f t="shared" si="9"/>
        <v>28320</v>
      </c>
      <c r="K57" s="789">
        <f t="shared" si="9"/>
        <v>5494</v>
      </c>
      <c r="L57" s="789">
        <f t="shared" si="9"/>
        <v>8817</v>
      </c>
      <c r="M57" s="790">
        <f t="shared" si="8"/>
        <v>20.581147852527558</v>
      </c>
    </row>
    <row r="58" spans="1:13" ht="7.5" customHeight="1">
      <c r="A58" s="772"/>
      <c r="B58" s="772"/>
      <c r="C58" s="791"/>
      <c r="D58" s="788"/>
      <c r="E58" s="86"/>
      <c r="F58" s="789"/>
      <c r="G58" s="789"/>
      <c r="H58" s="789"/>
      <c r="I58" s="789"/>
      <c r="J58" s="789"/>
      <c r="K58" s="789"/>
      <c r="L58" s="789"/>
      <c r="M58" s="790"/>
    </row>
    <row r="59" spans="1:13" ht="12" customHeight="1">
      <c r="A59" s="772">
        <v>20</v>
      </c>
      <c r="B59" s="772"/>
      <c r="C59" s="791" t="s">
        <v>54</v>
      </c>
      <c r="D59" s="788"/>
      <c r="E59" s="86">
        <f aca="true" t="shared" si="10" ref="E59:L59">E21+E40</f>
        <v>318</v>
      </c>
      <c r="F59" s="789">
        <f t="shared" si="10"/>
        <v>2428</v>
      </c>
      <c r="G59" s="789">
        <f t="shared" si="10"/>
        <v>48628</v>
      </c>
      <c r="H59" s="789">
        <f t="shared" si="10"/>
        <v>32640</v>
      </c>
      <c r="I59" s="789">
        <f t="shared" si="10"/>
        <v>15988</v>
      </c>
      <c r="J59" s="789">
        <f t="shared" si="10"/>
        <v>25332</v>
      </c>
      <c r="K59" s="789">
        <f t="shared" si="10"/>
        <v>4268</v>
      </c>
      <c r="L59" s="789">
        <f t="shared" si="10"/>
        <v>7933</v>
      </c>
      <c r="M59" s="790">
        <f t="shared" si="8"/>
        <v>20.028006589785832</v>
      </c>
    </row>
    <row r="60" spans="1:13" ht="7.5" customHeight="1">
      <c r="A60" s="772"/>
      <c r="B60" s="772"/>
      <c r="C60" s="791"/>
      <c r="D60" s="788"/>
      <c r="E60" s="86"/>
      <c r="F60" s="789"/>
      <c r="G60" s="789"/>
      <c r="H60" s="789"/>
      <c r="I60" s="789"/>
      <c r="J60" s="789"/>
      <c r="K60" s="789"/>
      <c r="L60" s="789"/>
      <c r="M60" s="790"/>
    </row>
    <row r="61" spans="1:13" ht="12" customHeight="1">
      <c r="A61" s="772">
        <v>21</v>
      </c>
      <c r="B61" s="772"/>
      <c r="C61" s="791" t="s">
        <v>53</v>
      </c>
      <c r="D61" s="788"/>
      <c r="E61" s="86">
        <f aca="true" t="shared" si="11" ref="E61:L61">E23+E42</f>
        <v>395</v>
      </c>
      <c r="F61" s="789">
        <f t="shared" si="11"/>
        <v>4137</v>
      </c>
      <c r="G61" s="789">
        <f t="shared" si="11"/>
        <v>86667</v>
      </c>
      <c r="H61" s="789">
        <f t="shared" si="11"/>
        <v>58414</v>
      </c>
      <c r="I61" s="789">
        <f t="shared" si="11"/>
        <v>28253</v>
      </c>
      <c r="J61" s="789">
        <f t="shared" si="11"/>
        <v>45255</v>
      </c>
      <c r="K61" s="789">
        <f t="shared" si="11"/>
        <v>13731</v>
      </c>
      <c r="L61" s="789">
        <f t="shared" si="11"/>
        <v>14543</v>
      </c>
      <c r="M61" s="790">
        <f t="shared" si="8"/>
        <v>20.949238578680202</v>
      </c>
    </row>
    <row r="62" spans="1:13" ht="7.5" customHeight="1">
      <c r="A62" s="772"/>
      <c r="B62" s="772"/>
      <c r="C62" s="791"/>
      <c r="D62" s="788"/>
      <c r="E62" s="86"/>
      <c r="F62" s="789"/>
      <c r="G62" s="789"/>
      <c r="H62" s="789"/>
      <c r="I62" s="789"/>
      <c r="J62" s="789"/>
      <c r="K62" s="789"/>
      <c r="L62" s="789"/>
      <c r="M62" s="790"/>
    </row>
    <row r="63" spans="1:13" ht="12" customHeight="1">
      <c r="A63" s="772">
        <v>22</v>
      </c>
      <c r="B63" s="772"/>
      <c r="C63" s="791" t="s">
        <v>52</v>
      </c>
      <c r="D63" s="788"/>
      <c r="E63" s="86">
        <f aca="true" t="shared" si="12" ref="E63:L63">E25+E44</f>
        <v>371</v>
      </c>
      <c r="F63" s="789">
        <f t="shared" si="12"/>
        <v>3080</v>
      </c>
      <c r="G63" s="789">
        <f t="shared" si="12"/>
        <v>61220</v>
      </c>
      <c r="H63" s="789">
        <f t="shared" si="12"/>
        <v>40947</v>
      </c>
      <c r="I63" s="789">
        <f t="shared" si="12"/>
        <v>20273</v>
      </c>
      <c r="J63" s="789">
        <f t="shared" si="12"/>
        <v>31819</v>
      </c>
      <c r="K63" s="789">
        <f t="shared" si="12"/>
        <v>6575</v>
      </c>
      <c r="L63" s="789">
        <f t="shared" si="12"/>
        <v>9983</v>
      </c>
      <c r="M63" s="790">
        <f t="shared" si="8"/>
        <v>19.876623376623378</v>
      </c>
    </row>
    <row r="64" spans="1:13" ht="7.5" customHeight="1">
      <c r="A64" s="772"/>
      <c r="B64" s="772"/>
      <c r="C64" s="791"/>
      <c r="D64" s="788"/>
      <c r="E64" s="86"/>
      <c r="F64" s="789"/>
      <c r="G64" s="789"/>
      <c r="H64" s="789"/>
      <c r="I64" s="789"/>
      <c r="J64" s="789"/>
      <c r="K64" s="789"/>
      <c r="L64" s="789"/>
      <c r="M64" s="790"/>
    </row>
    <row r="65" spans="1:13" ht="12" customHeight="1">
      <c r="A65" s="772">
        <v>23</v>
      </c>
      <c r="B65" s="772"/>
      <c r="C65" s="791" t="s">
        <v>51</v>
      </c>
      <c r="D65" s="788"/>
      <c r="E65" s="86">
        <f aca="true" t="shared" si="13" ref="E65:L65">E27+E46</f>
        <v>487</v>
      </c>
      <c r="F65" s="789">
        <f t="shared" si="13"/>
        <v>4720</v>
      </c>
      <c r="G65" s="789">
        <f t="shared" si="13"/>
        <v>95547</v>
      </c>
      <c r="H65" s="789">
        <f t="shared" si="13"/>
        <v>63008</v>
      </c>
      <c r="I65" s="789">
        <f t="shared" si="13"/>
        <v>32539</v>
      </c>
      <c r="J65" s="789">
        <f t="shared" si="13"/>
        <v>49857</v>
      </c>
      <c r="K65" s="789">
        <f t="shared" si="13"/>
        <v>11723</v>
      </c>
      <c r="L65" s="789">
        <f t="shared" si="13"/>
        <v>15413</v>
      </c>
      <c r="M65" s="790">
        <f>G65/F65</f>
        <v>20.24300847457627</v>
      </c>
    </row>
    <row r="66" spans="1:13" ht="7.5" customHeight="1">
      <c r="A66" s="772"/>
      <c r="B66" s="772"/>
      <c r="C66" s="785"/>
      <c r="D66" s="786"/>
      <c r="E66" s="784"/>
      <c r="F66" s="782"/>
      <c r="G66" s="782"/>
      <c r="H66" s="782"/>
      <c r="I66" s="782"/>
      <c r="J66" s="782"/>
      <c r="K66" s="782"/>
      <c r="L66" s="782"/>
      <c r="M66" s="783"/>
    </row>
    <row r="67" spans="1:13" ht="12" customHeight="1">
      <c r="A67" s="772">
        <v>24</v>
      </c>
      <c r="B67" s="772"/>
      <c r="C67" s="787" t="s">
        <v>900</v>
      </c>
      <c r="D67" s="788"/>
      <c r="E67" s="86">
        <f aca="true" t="shared" si="14" ref="E67:L67">E29+E48</f>
        <v>3309</v>
      </c>
      <c r="F67" s="789">
        <f t="shared" si="14"/>
        <v>30958</v>
      </c>
      <c r="G67" s="789">
        <f t="shared" si="14"/>
        <v>635164</v>
      </c>
      <c r="H67" s="789">
        <f t="shared" si="14"/>
        <v>432189</v>
      </c>
      <c r="I67" s="789">
        <f t="shared" si="14"/>
        <v>202975</v>
      </c>
      <c r="J67" s="789">
        <f t="shared" si="14"/>
        <v>332152</v>
      </c>
      <c r="K67" s="789">
        <f t="shared" si="14"/>
        <v>85885</v>
      </c>
      <c r="L67" s="789">
        <f t="shared" si="14"/>
        <v>106589</v>
      </c>
      <c r="M67" s="790">
        <f t="shared" si="8"/>
        <v>20.516958459848826</v>
      </c>
    </row>
    <row r="68" spans="1:13" ht="6" customHeight="1">
      <c r="A68" s="201" t="s">
        <v>46</v>
      </c>
      <c r="B68" s="201"/>
      <c r="C68" s="118"/>
      <c r="D68" s="792"/>
      <c r="E68" s="784"/>
      <c r="F68" s="784"/>
      <c r="G68" s="784"/>
      <c r="H68" s="784"/>
      <c r="I68" s="784"/>
      <c r="J68" s="784"/>
      <c r="K68" s="784"/>
      <c r="L68" s="784"/>
      <c r="M68" s="783"/>
    </row>
    <row r="69" spans="1:13" ht="11.25" customHeight="1">
      <c r="A69" s="1316" t="s">
        <v>1062</v>
      </c>
      <c r="B69" s="1095"/>
      <c r="C69" s="1096"/>
      <c r="D69" s="1096"/>
      <c r="E69" s="1096"/>
      <c r="F69" s="1096"/>
      <c r="G69" s="1096"/>
      <c r="H69" s="1096"/>
      <c r="I69" s="1096"/>
      <c r="J69" s="1096"/>
      <c r="K69" s="1096"/>
      <c r="L69" s="1096"/>
      <c r="M69" s="1096"/>
    </row>
    <row r="70" spans="1:13" s="100" customFormat="1" ht="6" customHeight="1">
      <c r="A70" s="201"/>
      <c r="B70" s="201"/>
      <c r="C70" s="118"/>
      <c r="D70" s="107"/>
      <c r="E70" s="107"/>
      <c r="F70" s="107"/>
      <c r="G70" s="107"/>
      <c r="H70" s="107"/>
      <c r="I70" s="107"/>
      <c r="J70" s="107"/>
      <c r="K70" s="107"/>
      <c r="L70" s="107"/>
      <c r="M70" s="107"/>
    </row>
    <row r="71" spans="1:13" ht="11.25" customHeight="1">
      <c r="A71" s="1095"/>
      <c r="B71" s="1095"/>
      <c r="C71" s="1096"/>
      <c r="D71" s="1096"/>
      <c r="E71" s="1096"/>
      <c r="F71" s="1096"/>
      <c r="G71" s="1096"/>
      <c r="H71" s="1096"/>
      <c r="I71" s="1096"/>
      <c r="J71" s="1096"/>
      <c r="K71" s="1096"/>
      <c r="L71" s="1096"/>
      <c r="M71" s="1096"/>
    </row>
    <row r="72" spans="1:13" ht="9.75">
      <c r="A72" s="793"/>
      <c r="B72" s="793"/>
      <c r="C72" s="794"/>
      <c r="D72" s="794"/>
      <c r="E72" s="794"/>
      <c r="F72" s="794"/>
      <c r="G72" s="794"/>
      <c r="H72" s="794"/>
      <c r="I72" s="794"/>
      <c r="J72" s="794"/>
      <c r="K72" s="794"/>
      <c r="L72" s="794"/>
      <c r="M72" s="794"/>
    </row>
  </sheetData>
  <sheetProtection/>
  <mergeCells count="21">
    <mergeCell ref="H7:I8"/>
    <mergeCell ref="H9:H10"/>
    <mergeCell ref="A13:M13"/>
    <mergeCell ref="C2:M2"/>
    <mergeCell ref="C4:M4"/>
    <mergeCell ref="A6:B10"/>
    <mergeCell ref="C6:D10"/>
    <mergeCell ref="E6:E10"/>
    <mergeCell ref="I9:I10"/>
    <mergeCell ref="G6:L6"/>
    <mergeCell ref="F6:F10"/>
    <mergeCell ref="G7:G10"/>
    <mergeCell ref="M6:M10"/>
    <mergeCell ref="A32:M32"/>
    <mergeCell ref="A51:M51"/>
    <mergeCell ref="A69:M69"/>
    <mergeCell ref="A71:M71"/>
    <mergeCell ref="J7:L7"/>
    <mergeCell ref="J8:J10"/>
    <mergeCell ref="K8:K10"/>
    <mergeCell ref="L8:L10"/>
  </mergeCells>
  <printOptions/>
  <pageMargins left="0.3937007874015748" right="0.4724409448818898" top="0.5905511811023623" bottom="0.7874015748031497" header="0.3937007874015748" footer="0"/>
  <pageSetup horizontalDpi="600" verticalDpi="600" orientation="portrait" paperSize="9" scale="94" r:id="rId1"/>
  <headerFooter alignWithMargins="0">
    <oddFooter>&amp;C38</oddFooter>
  </headerFooter>
</worksheet>
</file>

<file path=xl/worksheets/sheet37.xml><?xml version="1.0" encoding="utf-8"?>
<worksheet xmlns="http://schemas.openxmlformats.org/spreadsheetml/2006/main" xmlns:r="http://schemas.openxmlformats.org/officeDocument/2006/relationships">
  <dimension ref="A1:N87"/>
  <sheetViews>
    <sheetView zoomScaleSheetLayoutView="100" zoomScalePageLayoutView="0" workbookViewId="0" topLeftCell="A1">
      <selection activeCell="M41" sqref="M41"/>
    </sheetView>
  </sheetViews>
  <sheetFormatPr defaultColWidth="11.421875" defaultRowHeight="15"/>
  <cols>
    <col min="1" max="1" width="7.7109375" style="806" customWidth="1"/>
    <col min="2" max="2" width="10.8515625" style="127" customWidth="1"/>
    <col min="3" max="3" width="10.7109375" style="127" customWidth="1"/>
    <col min="4" max="12" width="7.7109375" style="127" customWidth="1"/>
    <col min="13" max="13" width="0.85546875" style="127" customWidth="1"/>
    <col min="14" max="14" width="2.7109375" style="807" customWidth="1"/>
    <col min="15" max="16384" width="11.421875" style="127" customWidth="1"/>
  </cols>
  <sheetData>
    <row r="1" spans="1:14" ht="11.25">
      <c r="A1" s="796"/>
      <c r="B1" s="100"/>
      <c r="C1" s="100"/>
      <c r="D1" s="100"/>
      <c r="E1" s="100"/>
      <c r="F1" s="100"/>
      <c r="G1" s="100"/>
      <c r="H1" s="100"/>
      <c r="I1" s="100"/>
      <c r="J1" s="100"/>
      <c r="K1" s="100"/>
      <c r="L1" s="100"/>
      <c r="M1" s="100"/>
      <c r="N1" s="797"/>
    </row>
    <row r="2" spans="1:14" ht="12.75">
      <c r="A2" s="1494" t="s">
        <v>902</v>
      </c>
      <c r="B2" s="1494"/>
      <c r="C2" s="1494"/>
      <c r="D2" s="1494"/>
      <c r="E2" s="1494"/>
      <c r="F2" s="1494"/>
      <c r="G2" s="1494"/>
      <c r="H2" s="1494"/>
      <c r="I2" s="1494"/>
      <c r="J2" s="1494"/>
      <c r="K2" s="1494"/>
      <c r="L2" s="100"/>
      <c r="M2" s="100"/>
      <c r="N2" s="798"/>
    </row>
    <row r="3" spans="1:14" ht="3" customHeight="1">
      <c r="A3" s="796"/>
      <c r="B3" s="100"/>
      <c r="C3" s="100"/>
      <c r="D3" s="100"/>
      <c r="E3" s="100"/>
      <c r="F3" s="100"/>
      <c r="G3" s="100"/>
      <c r="H3" s="100"/>
      <c r="I3" s="100"/>
      <c r="J3" s="100"/>
      <c r="K3" s="100"/>
      <c r="L3" s="100"/>
      <c r="M3" s="100"/>
      <c r="N3" s="798"/>
    </row>
    <row r="4" spans="1:14" ht="12.75">
      <c r="A4" s="1494" t="s">
        <v>903</v>
      </c>
      <c r="B4" s="1494"/>
      <c r="C4" s="1494"/>
      <c r="D4" s="1494"/>
      <c r="E4" s="1494"/>
      <c r="F4" s="1494"/>
      <c r="G4" s="1494"/>
      <c r="H4" s="1494"/>
      <c r="I4" s="1494"/>
      <c r="J4" s="1494"/>
      <c r="K4" s="1494"/>
      <c r="L4" s="100"/>
      <c r="M4" s="100"/>
      <c r="N4" s="776"/>
    </row>
    <row r="5" spans="1:14" ht="9" customHeight="1">
      <c r="A5" s="799"/>
      <c r="B5" s="775"/>
      <c r="C5" s="775"/>
      <c r="D5" s="775"/>
      <c r="E5" s="775"/>
      <c r="F5" s="775"/>
      <c r="G5" s="775"/>
      <c r="H5" s="775"/>
      <c r="I5" s="775"/>
      <c r="J5" s="775"/>
      <c r="K5" s="775"/>
      <c r="L5" s="775"/>
      <c r="M5" s="775"/>
      <c r="N5" s="800"/>
    </row>
    <row r="6" spans="1:14" ht="18" customHeight="1">
      <c r="A6" s="1078" t="s">
        <v>904</v>
      </c>
      <c r="B6" s="1078"/>
      <c r="C6" s="1097"/>
      <c r="D6" s="1086" t="s">
        <v>905</v>
      </c>
      <c r="E6" s="1086"/>
      <c r="F6" s="1086"/>
      <c r="G6" s="1086"/>
      <c r="H6" s="1086"/>
      <c r="I6" s="1086"/>
      <c r="J6" s="1086"/>
      <c r="K6" s="1086"/>
      <c r="L6" s="801"/>
      <c r="M6" s="1072" t="s">
        <v>892</v>
      </c>
      <c r="N6" s="1078"/>
    </row>
    <row r="7" spans="1:14" ht="15" customHeight="1">
      <c r="A7" s="1080"/>
      <c r="B7" s="1080"/>
      <c r="C7" s="1100"/>
      <c r="D7" s="1098" t="s">
        <v>59</v>
      </c>
      <c r="E7" s="1085" t="s">
        <v>206</v>
      </c>
      <c r="F7" s="1086"/>
      <c r="G7" s="1086"/>
      <c r="H7" s="1154"/>
      <c r="I7" s="1086" t="s">
        <v>49</v>
      </c>
      <c r="J7" s="1086"/>
      <c r="K7" s="1086"/>
      <c r="L7" s="1154"/>
      <c r="M7" s="1073"/>
      <c r="N7" s="1098"/>
    </row>
    <row r="8" spans="1:14" ht="21" customHeight="1">
      <c r="A8" s="1098" t="s">
        <v>59</v>
      </c>
      <c r="B8" s="1085" t="s">
        <v>906</v>
      </c>
      <c r="C8" s="1154"/>
      <c r="D8" s="1495"/>
      <c r="E8" s="1085" t="s">
        <v>704</v>
      </c>
      <c r="F8" s="1154"/>
      <c r="G8" s="1086" t="s">
        <v>744</v>
      </c>
      <c r="H8" s="1154"/>
      <c r="I8" s="1072" t="s">
        <v>907</v>
      </c>
      <c r="J8" s="1097"/>
      <c r="K8" s="1086" t="s">
        <v>908</v>
      </c>
      <c r="L8" s="1154"/>
      <c r="M8" s="1073"/>
      <c r="N8" s="1098"/>
    </row>
    <row r="9" spans="1:14" ht="24" customHeight="1">
      <c r="A9" s="1098"/>
      <c r="B9" s="1084" t="s">
        <v>909</v>
      </c>
      <c r="C9" s="1084" t="s">
        <v>910</v>
      </c>
      <c r="D9" s="1495"/>
      <c r="E9" s="1084" t="s">
        <v>911</v>
      </c>
      <c r="F9" s="1099" t="s">
        <v>912</v>
      </c>
      <c r="G9" s="1084" t="s">
        <v>911</v>
      </c>
      <c r="H9" s="1099" t="s">
        <v>912</v>
      </c>
      <c r="I9" s="1074"/>
      <c r="J9" s="1100"/>
      <c r="K9" s="1097" t="s">
        <v>911</v>
      </c>
      <c r="L9" s="1099" t="s">
        <v>912</v>
      </c>
      <c r="M9" s="1073"/>
      <c r="N9" s="1098"/>
    </row>
    <row r="10" spans="1:14" ht="24" customHeight="1">
      <c r="A10" s="1080"/>
      <c r="B10" s="1090"/>
      <c r="C10" s="1090"/>
      <c r="D10" s="1129"/>
      <c r="E10" s="1090"/>
      <c r="F10" s="1100"/>
      <c r="G10" s="1090"/>
      <c r="H10" s="1100"/>
      <c r="I10" s="802" t="s">
        <v>911</v>
      </c>
      <c r="J10" s="802" t="s">
        <v>912</v>
      </c>
      <c r="K10" s="1100"/>
      <c r="L10" s="1100"/>
      <c r="M10" s="1074"/>
      <c r="N10" s="1080"/>
    </row>
    <row r="11" spans="1:14" ht="9.75">
      <c r="A11" s="796"/>
      <c r="B11" s="100"/>
      <c r="C11" s="100"/>
      <c r="D11" s="100"/>
      <c r="E11" s="100"/>
      <c r="F11" s="100"/>
      <c r="G11" s="100"/>
      <c r="H11" s="100"/>
      <c r="I11" s="100"/>
      <c r="J11" s="100"/>
      <c r="K11" s="100"/>
      <c r="L11" s="100"/>
      <c r="M11" s="100"/>
      <c r="N11" s="776"/>
    </row>
    <row r="12" spans="1:14" ht="9.75">
      <c r="A12" s="796"/>
      <c r="B12" s="100"/>
      <c r="C12" s="100"/>
      <c r="D12" s="100"/>
      <c r="E12" s="100"/>
      <c r="F12" s="100"/>
      <c r="G12" s="100"/>
      <c r="H12" s="100"/>
      <c r="I12" s="100"/>
      <c r="J12" s="100"/>
      <c r="K12" s="100"/>
      <c r="L12" s="100"/>
      <c r="M12" s="100"/>
      <c r="N12" s="776"/>
    </row>
    <row r="13" spans="1:14" ht="12.75" customHeight="1">
      <c r="A13" s="1489" t="s">
        <v>899</v>
      </c>
      <c r="B13" s="1489"/>
      <c r="C13" s="1489"/>
      <c r="D13" s="1489"/>
      <c r="E13" s="1489"/>
      <c r="F13" s="1489"/>
      <c r="G13" s="1489"/>
      <c r="H13" s="1489"/>
      <c r="I13" s="1489"/>
      <c r="J13" s="1489"/>
      <c r="K13" s="1489"/>
      <c r="L13" s="1489"/>
      <c r="M13" s="1489"/>
      <c r="N13" s="1489"/>
    </row>
    <row r="14" spans="1:14" ht="9.75">
      <c r="A14" s="803"/>
      <c r="B14" s="107"/>
      <c r="C14" s="107"/>
      <c r="D14" s="107"/>
      <c r="E14" s="107"/>
      <c r="F14" s="107"/>
      <c r="G14" s="107"/>
      <c r="H14" s="107"/>
      <c r="I14" s="107"/>
      <c r="J14" s="107"/>
      <c r="K14" s="107"/>
      <c r="L14" s="100"/>
      <c r="M14" s="100"/>
      <c r="N14" s="776"/>
    </row>
    <row r="15" spans="1:14" ht="11.25" customHeight="1">
      <c r="A15" s="780">
        <v>12272</v>
      </c>
      <c r="B15" s="781">
        <v>7177</v>
      </c>
      <c r="C15" s="781">
        <v>4144</v>
      </c>
      <c r="D15" s="782">
        <f>SUM(E15,G15)</f>
        <v>14205</v>
      </c>
      <c r="E15" s="781">
        <v>12811</v>
      </c>
      <c r="F15" s="781">
        <v>2120</v>
      </c>
      <c r="G15" s="781">
        <v>1394</v>
      </c>
      <c r="H15" s="781">
        <v>163</v>
      </c>
      <c r="I15" s="781">
        <v>9199</v>
      </c>
      <c r="J15" s="781">
        <v>613</v>
      </c>
      <c r="K15" s="781">
        <v>5499</v>
      </c>
      <c r="L15" s="780">
        <v>265</v>
      </c>
      <c r="M15" s="82"/>
      <c r="N15" s="804">
        <v>1</v>
      </c>
    </row>
    <row r="16" spans="1:14" s="100" customFormat="1" ht="7.5" customHeight="1">
      <c r="A16" s="784"/>
      <c r="B16" s="782"/>
      <c r="C16" s="782"/>
      <c r="D16" s="782"/>
      <c r="E16" s="782"/>
      <c r="F16" s="782"/>
      <c r="G16" s="782"/>
      <c r="H16" s="782"/>
      <c r="I16" s="782"/>
      <c r="J16" s="782"/>
      <c r="K16" s="782"/>
      <c r="L16" s="784"/>
      <c r="M16" s="82"/>
      <c r="N16" s="804"/>
    </row>
    <row r="17" spans="1:14" ht="12" customHeight="1">
      <c r="A17" s="780">
        <v>4515</v>
      </c>
      <c r="B17" s="781">
        <v>2672</v>
      </c>
      <c r="C17" s="781">
        <v>1507</v>
      </c>
      <c r="D17" s="782">
        <f aca="true" t="shared" si="0" ref="D17:D27">SUM(E17,G17)</f>
        <v>4099</v>
      </c>
      <c r="E17" s="781">
        <v>3576</v>
      </c>
      <c r="F17" s="781">
        <v>768</v>
      </c>
      <c r="G17" s="781">
        <v>523</v>
      </c>
      <c r="H17" s="781">
        <v>60</v>
      </c>
      <c r="I17" s="781">
        <v>2326</v>
      </c>
      <c r="J17" s="781">
        <v>170</v>
      </c>
      <c r="K17" s="781">
        <v>1955</v>
      </c>
      <c r="L17" s="780">
        <v>59</v>
      </c>
      <c r="M17" s="82"/>
      <c r="N17" s="804">
        <v>2</v>
      </c>
    </row>
    <row r="18" spans="1:14" s="100" customFormat="1" ht="7.5" customHeight="1">
      <c r="A18" s="784"/>
      <c r="B18" s="782"/>
      <c r="C18" s="782"/>
      <c r="D18" s="782"/>
      <c r="E18" s="782"/>
      <c r="F18" s="782"/>
      <c r="G18" s="782"/>
      <c r="H18" s="782"/>
      <c r="I18" s="782"/>
      <c r="J18" s="782"/>
      <c r="K18" s="782"/>
      <c r="L18" s="784"/>
      <c r="M18" s="82"/>
      <c r="N18" s="804"/>
    </row>
    <row r="19" spans="1:14" ht="12" customHeight="1">
      <c r="A19" s="780">
        <v>3690</v>
      </c>
      <c r="B19" s="781">
        <v>2095</v>
      </c>
      <c r="C19" s="781">
        <v>1387</v>
      </c>
      <c r="D19" s="782">
        <f t="shared" si="0"/>
        <v>3654</v>
      </c>
      <c r="E19" s="781">
        <v>3158</v>
      </c>
      <c r="F19" s="781">
        <v>748</v>
      </c>
      <c r="G19" s="781">
        <v>496</v>
      </c>
      <c r="H19" s="781">
        <v>70</v>
      </c>
      <c r="I19" s="781">
        <v>2040</v>
      </c>
      <c r="J19" s="781">
        <v>175</v>
      </c>
      <c r="K19" s="781">
        <v>1680</v>
      </c>
      <c r="L19" s="780">
        <v>61</v>
      </c>
      <c r="M19" s="82"/>
      <c r="N19" s="804">
        <v>3</v>
      </c>
    </row>
    <row r="20" spans="1:14" s="100" customFormat="1" ht="7.5" customHeight="1">
      <c r="A20" s="784"/>
      <c r="B20" s="782"/>
      <c r="C20" s="782"/>
      <c r="D20" s="782"/>
      <c r="E20" s="782"/>
      <c r="F20" s="782"/>
      <c r="G20" s="782"/>
      <c r="H20" s="782"/>
      <c r="I20" s="782"/>
      <c r="J20" s="782"/>
      <c r="K20" s="782"/>
      <c r="L20" s="784"/>
      <c r="M20" s="82"/>
      <c r="N20" s="804"/>
    </row>
    <row r="21" spans="1:14" ht="12" customHeight="1">
      <c r="A21" s="780">
        <v>3223</v>
      </c>
      <c r="B21" s="781">
        <v>1685</v>
      </c>
      <c r="C21" s="781">
        <v>1230</v>
      </c>
      <c r="D21" s="782">
        <f t="shared" si="0"/>
        <v>3296</v>
      </c>
      <c r="E21" s="781">
        <v>2817</v>
      </c>
      <c r="F21" s="781">
        <v>660</v>
      </c>
      <c r="G21" s="781">
        <v>479</v>
      </c>
      <c r="H21" s="781">
        <v>75</v>
      </c>
      <c r="I21" s="781">
        <v>1947</v>
      </c>
      <c r="J21" s="781">
        <v>194</v>
      </c>
      <c r="K21" s="781">
        <v>1494</v>
      </c>
      <c r="L21" s="780">
        <v>60</v>
      </c>
      <c r="M21" s="82"/>
      <c r="N21" s="804">
        <v>4</v>
      </c>
    </row>
    <row r="22" spans="1:14" s="100" customFormat="1" ht="7.5" customHeight="1">
      <c r="A22" s="784"/>
      <c r="B22" s="782"/>
      <c r="C22" s="782"/>
      <c r="D22" s="782"/>
      <c r="E22" s="782"/>
      <c r="F22" s="782"/>
      <c r="G22" s="782"/>
      <c r="H22" s="782"/>
      <c r="I22" s="782"/>
      <c r="J22" s="782"/>
      <c r="K22" s="782"/>
      <c r="L22" s="784"/>
      <c r="M22" s="82"/>
      <c r="N22" s="804"/>
    </row>
    <row r="23" spans="1:14" ht="12" customHeight="1">
      <c r="A23" s="780">
        <v>5312</v>
      </c>
      <c r="B23" s="781">
        <v>3027</v>
      </c>
      <c r="C23" s="781">
        <v>1778</v>
      </c>
      <c r="D23" s="782">
        <f t="shared" si="0"/>
        <v>5710</v>
      </c>
      <c r="E23" s="781">
        <v>5041</v>
      </c>
      <c r="F23" s="781">
        <v>945</v>
      </c>
      <c r="G23" s="781">
        <v>669</v>
      </c>
      <c r="H23" s="781">
        <v>72</v>
      </c>
      <c r="I23" s="781">
        <v>3479</v>
      </c>
      <c r="J23" s="781">
        <v>246</v>
      </c>
      <c r="K23" s="781">
        <v>2756</v>
      </c>
      <c r="L23" s="780">
        <v>124</v>
      </c>
      <c r="M23" s="82"/>
      <c r="N23" s="804">
        <v>5</v>
      </c>
    </row>
    <row r="24" spans="1:14" s="100" customFormat="1" ht="7.5" customHeight="1">
      <c r="A24" s="784"/>
      <c r="B24" s="782"/>
      <c r="C24" s="782"/>
      <c r="D24" s="782"/>
      <c r="E24" s="782"/>
      <c r="F24" s="782"/>
      <c r="G24" s="782"/>
      <c r="H24" s="782"/>
      <c r="I24" s="782"/>
      <c r="J24" s="782"/>
      <c r="K24" s="782"/>
      <c r="L24" s="784"/>
      <c r="M24" s="82"/>
      <c r="N24" s="804"/>
    </row>
    <row r="25" spans="1:14" ht="12" customHeight="1">
      <c r="A25" s="780">
        <v>4282</v>
      </c>
      <c r="B25" s="781">
        <v>2449</v>
      </c>
      <c r="C25" s="781">
        <v>1387</v>
      </c>
      <c r="D25" s="782">
        <f t="shared" si="0"/>
        <v>4203</v>
      </c>
      <c r="E25" s="781">
        <v>3715</v>
      </c>
      <c r="F25" s="781">
        <v>801</v>
      </c>
      <c r="G25" s="781">
        <v>488</v>
      </c>
      <c r="H25" s="781">
        <v>68</v>
      </c>
      <c r="I25" s="781">
        <v>2517</v>
      </c>
      <c r="J25" s="781">
        <v>214</v>
      </c>
      <c r="K25" s="781">
        <v>1874</v>
      </c>
      <c r="L25" s="780">
        <v>63</v>
      </c>
      <c r="M25" s="82"/>
      <c r="N25" s="804">
        <v>6</v>
      </c>
    </row>
    <row r="26" spans="1:14" s="100" customFormat="1" ht="7.5" customHeight="1">
      <c r="A26" s="784"/>
      <c r="B26" s="782"/>
      <c r="C26" s="782"/>
      <c r="D26" s="782"/>
      <c r="E26" s="782"/>
      <c r="F26" s="782"/>
      <c r="G26" s="782"/>
      <c r="H26" s="782"/>
      <c r="I26" s="782"/>
      <c r="J26" s="782"/>
      <c r="K26" s="782"/>
      <c r="L26" s="784"/>
      <c r="M26" s="82"/>
      <c r="N26" s="804"/>
    </row>
    <row r="27" spans="1:14" ht="12" customHeight="1">
      <c r="A27" s="780">
        <v>6971</v>
      </c>
      <c r="B27" s="781">
        <v>4163</v>
      </c>
      <c r="C27" s="781">
        <v>2233</v>
      </c>
      <c r="D27" s="782">
        <f t="shared" si="0"/>
        <v>6584</v>
      </c>
      <c r="E27" s="781">
        <v>5769</v>
      </c>
      <c r="F27" s="781">
        <v>1123</v>
      </c>
      <c r="G27" s="781">
        <v>815</v>
      </c>
      <c r="H27" s="781">
        <v>86</v>
      </c>
      <c r="I27" s="781">
        <v>3927</v>
      </c>
      <c r="J27" s="781">
        <v>289</v>
      </c>
      <c r="K27" s="781">
        <v>3210</v>
      </c>
      <c r="L27" s="780">
        <v>179</v>
      </c>
      <c r="M27" s="82"/>
      <c r="N27" s="804">
        <v>7</v>
      </c>
    </row>
    <row r="28" spans="1:14" s="100" customFormat="1" ht="7.5" customHeight="1">
      <c r="A28" s="784"/>
      <c r="B28" s="782"/>
      <c r="C28" s="782"/>
      <c r="D28" s="782"/>
      <c r="E28" s="782"/>
      <c r="F28" s="782"/>
      <c r="G28" s="782"/>
      <c r="H28" s="782"/>
      <c r="I28" s="782"/>
      <c r="J28" s="782"/>
      <c r="K28" s="782"/>
      <c r="L28" s="784"/>
      <c r="M28" s="82"/>
      <c r="N28" s="804"/>
    </row>
    <row r="29" spans="1:14" ht="12" customHeight="1">
      <c r="A29" s="86">
        <f>SUM(A15:A27)</f>
        <v>40265</v>
      </c>
      <c r="B29" s="789">
        <f>SUM(B15:B27)</f>
        <v>23268</v>
      </c>
      <c r="C29" s="789">
        <f>SUM(C15:C27)</f>
        <v>13666</v>
      </c>
      <c r="D29" s="789">
        <f aca="true" t="shared" si="1" ref="D29:L29">SUM(D15:D27)</f>
        <v>41751</v>
      </c>
      <c r="E29" s="789">
        <f t="shared" si="1"/>
        <v>36887</v>
      </c>
      <c r="F29" s="789">
        <f t="shared" si="1"/>
        <v>7165</v>
      </c>
      <c r="G29" s="789">
        <f t="shared" si="1"/>
        <v>4864</v>
      </c>
      <c r="H29" s="789">
        <f t="shared" si="1"/>
        <v>594</v>
      </c>
      <c r="I29" s="789">
        <f t="shared" si="1"/>
        <v>25435</v>
      </c>
      <c r="J29" s="789">
        <f t="shared" si="1"/>
        <v>1901</v>
      </c>
      <c r="K29" s="789">
        <f t="shared" si="1"/>
        <v>18468</v>
      </c>
      <c r="L29" s="86">
        <f t="shared" si="1"/>
        <v>811</v>
      </c>
      <c r="M29" s="82"/>
      <c r="N29" s="804">
        <v>8</v>
      </c>
    </row>
    <row r="30" spans="1:14" s="100" customFormat="1" ht="12" customHeight="1">
      <c r="A30" s="796"/>
      <c r="N30" s="776"/>
    </row>
    <row r="31" spans="1:14" s="100" customFormat="1" ht="12" customHeight="1">
      <c r="A31" s="796"/>
      <c r="N31" s="776"/>
    </row>
    <row r="32" spans="1:14" s="100" customFormat="1" ht="12" customHeight="1">
      <c r="A32" s="1489" t="s">
        <v>901</v>
      </c>
      <c r="B32" s="1489"/>
      <c r="C32" s="1489"/>
      <c r="D32" s="1489"/>
      <c r="E32" s="1489"/>
      <c r="F32" s="1489"/>
      <c r="G32" s="1489"/>
      <c r="H32" s="1489"/>
      <c r="I32" s="1489"/>
      <c r="J32" s="1489"/>
      <c r="K32" s="1489"/>
      <c r="L32" s="1489"/>
      <c r="M32" s="1489"/>
      <c r="N32" s="1489"/>
    </row>
    <row r="33" spans="1:14" s="100" customFormat="1" ht="12" customHeight="1">
      <c r="A33" s="796"/>
      <c r="C33" s="796"/>
      <c r="D33" s="796"/>
      <c r="E33" s="796"/>
      <c r="F33" s="796"/>
      <c r="G33" s="796"/>
      <c r="H33" s="796"/>
      <c r="I33" s="796"/>
      <c r="J33" s="796"/>
      <c r="K33" s="796"/>
      <c r="N33" s="776"/>
    </row>
    <row r="34" spans="1:14" ht="12" customHeight="1">
      <c r="A34" s="780">
        <v>900</v>
      </c>
      <c r="B34" s="781">
        <v>388</v>
      </c>
      <c r="C34" s="781">
        <v>467</v>
      </c>
      <c r="D34" s="782">
        <f>SUM(E34,G34)</f>
        <v>1146</v>
      </c>
      <c r="E34" s="781">
        <v>982</v>
      </c>
      <c r="F34" s="781">
        <v>213</v>
      </c>
      <c r="G34" s="781">
        <v>164</v>
      </c>
      <c r="H34" s="781">
        <v>50</v>
      </c>
      <c r="I34" s="781">
        <v>590</v>
      </c>
      <c r="J34" s="781">
        <v>79</v>
      </c>
      <c r="K34" s="781">
        <v>622</v>
      </c>
      <c r="L34" s="780">
        <v>112</v>
      </c>
      <c r="M34" s="82"/>
      <c r="N34" s="804">
        <v>9</v>
      </c>
    </row>
    <row r="35" spans="1:14" s="100" customFormat="1" ht="7.5" customHeight="1">
      <c r="A35" s="784"/>
      <c r="B35" s="782"/>
      <c r="C35" s="782"/>
      <c r="D35" s="782"/>
      <c r="E35" s="782"/>
      <c r="F35" s="782"/>
      <c r="G35" s="782"/>
      <c r="H35" s="782"/>
      <c r="I35" s="782"/>
      <c r="J35" s="782"/>
      <c r="K35" s="782"/>
      <c r="L35" s="784"/>
      <c r="M35" s="82"/>
      <c r="N35" s="804"/>
    </row>
    <row r="36" spans="1:14" ht="12" customHeight="1">
      <c r="A36" s="780">
        <v>190</v>
      </c>
      <c r="B36" s="781">
        <v>122</v>
      </c>
      <c r="C36" s="781">
        <v>62</v>
      </c>
      <c r="D36" s="782">
        <f aca="true" t="shared" si="2" ref="D36:D46">SUM(E36,G36)</f>
        <v>155</v>
      </c>
      <c r="E36" s="781">
        <v>136</v>
      </c>
      <c r="F36" s="781">
        <v>31</v>
      </c>
      <c r="G36" s="781">
        <v>19</v>
      </c>
      <c r="H36" s="781">
        <v>5</v>
      </c>
      <c r="I36" s="781">
        <v>63</v>
      </c>
      <c r="J36" s="781">
        <v>7</v>
      </c>
      <c r="K36" s="781">
        <v>83</v>
      </c>
      <c r="L36" s="780">
        <v>11</v>
      </c>
      <c r="M36" s="82"/>
      <c r="N36" s="804">
        <v>10</v>
      </c>
    </row>
    <row r="37" spans="1:14" s="100" customFormat="1" ht="7.5" customHeight="1">
      <c r="A37" s="784"/>
      <c r="B37" s="782"/>
      <c r="C37" s="782"/>
      <c r="D37" s="782"/>
      <c r="E37" s="782"/>
      <c r="F37" s="782"/>
      <c r="G37" s="782"/>
      <c r="H37" s="782"/>
      <c r="I37" s="782"/>
      <c r="J37" s="782"/>
      <c r="K37" s="782"/>
      <c r="L37" s="784"/>
      <c r="M37" s="82"/>
      <c r="N37" s="804"/>
    </row>
    <row r="38" spans="1:14" ht="12" customHeight="1">
      <c r="A38" s="780">
        <v>102</v>
      </c>
      <c r="B38" s="781">
        <v>66</v>
      </c>
      <c r="C38" s="781">
        <v>35</v>
      </c>
      <c r="D38" s="782">
        <f t="shared" si="2"/>
        <v>112</v>
      </c>
      <c r="E38" s="781">
        <v>98</v>
      </c>
      <c r="F38" s="781">
        <v>24</v>
      </c>
      <c r="G38" s="781">
        <v>14</v>
      </c>
      <c r="H38" s="781">
        <v>5</v>
      </c>
      <c r="I38" s="781">
        <v>58</v>
      </c>
      <c r="J38" s="781">
        <v>5</v>
      </c>
      <c r="K38" s="781">
        <v>35</v>
      </c>
      <c r="L38" s="780">
        <v>5</v>
      </c>
      <c r="M38" s="82"/>
      <c r="N38" s="804">
        <v>11</v>
      </c>
    </row>
    <row r="39" spans="1:14" s="100" customFormat="1" ht="7.5" customHeight="1">
      <c r="A39" s="784"/>
      <c r="B39" s="782"/>
      <c r="C39" s="782"/>
      <c r="D39" s="782"/>
      <c r="E39" s="782"/>
      <c r="F39" s="782"/>
      <c r="G39" s="782"/>
      <c r="H39" s="782"/>
      <c r="I39" s="782"/>
      <c r="J39" s="782"/>
      <c r="K39" s="782"/>
      <c r="L39" s="784"/>
      <c r="M39" s="82"/>
      <c r="N39" s="804"/>
    </row>
    <row r="40" spans="1:14" ht="12" customHeight="1">
      <c r="A40" s="780">
        <v>93</v>
      </c>
      <c r="B40" s="781">
        <v>51</v>
      </c>
      <c r="C40" s="781">
        <v>37</v>
      </c>
      <c r="D40" s="782">
        <f t="shared" si="2"/>
        <v>110</v>
      </c>
      <c r="E40" s="781">
        <v>97</v>
      </c>
      <c r="F40" s="781">
        <v>26</v>
      </c>
      <c r="G40" s="781">
        <v>13</v>
      </c>
      <c r="H40" s="781">
        <v>1</v>
      </c>
      <c r="I40" s="781">
        <v>45</v>
      </c>
      <c r="J40" s="781">
        <v>4</v>
      </c>
      <c r="K40" s="781">
        <v>66</v>
      </c>
      <c r="L40" s="780">
        <v>12</v>
      </c>
      <c r="M40" s="82"/>
      <c r="N40" s="804">
        <v>12</v>
      </c>
    </row>
    <row r="41" spans="1:14" s="100" customFormat="1" ht="7.5" customHeight="1">
      <c r="A41" s="784"/>
      <c r="B41" s="782"/>
      <c r="C41" s="782"/>
      <c r="D41" s="782"/>
      <c r="E41" s="782"/>
      <c r="F41" s="782"/>
      <c r="G41" s="782"/>
      <c r="H41" s="782"/>
      <c r="I41" s="782"/>
      <c r="J41" s="782"/>
      <c r="K41" s="782"/>
      <c r="L41" s="784"/>
      <c r="M41" s="82"/>
      <c r="N41" s="804"/>
    </row>
    <row r="42" spans="1:14" ht="12" customHeight="1">
      <c r="A42" s="780">
        <v>350</v>
      </c>
      <c r="B42" s="781">
        <v>176</v>
      </c>
      <c r="C42" s="781">
        <v>148</v>
      </c>
      <c r="D42" s="782">
        <f t="shared" si="2"/>
        <v>306</v>
      </c>
      <c r="E42" s="781">
        <v>277</v>
      </c>
      <c r="F42" s="781">
        <v>65</v>
      </c>
      <c r="G42" s="781">
        <v>29</v>
      </c>
      <c r="H42" s="781">
        <v>8</v>
      </c>
      <c r="I42" s="781">
        <v>127</v>
      </c>
      <c r="J42" s="781">
        <v>14</v>
      </c>
      <c r="K42" s="781">
        <v>181</v>
      </c>
      <c r="L42" s="780">
        <v>28</v>
      </c>
      <c r="M42" s="82"/>
      <c r="N42" s="804">
        <v>13</v>
      </c>
    </row>
    <row r="43" spans="1:14" s="100" customFormat="1" ht="7.5" customHeight="1">
      <c r="A43" s="784"/>
      <c r="B43" s="782"/>
      <c r="C43" s="782"/>
      <c r="D43" s="782"/>
      <c r="E43" s="782"/>
      <c r="F43" s="782"/>
      <c r="G43" s="782"/>
      <c r="H43" s="782"/>
      <c r="I43" s="782"/>
      <c r="J43" s="782"/>
      <c r="K43" s="782"/>
      <c r="L43" s="784"/>
      <c r="M43" s="82"/>
      <c r="N43" s="804"/>
    </row>
    <row r="44" spans="1:14" ht="12" customHeight="1">
      <c r="A44" s="780">
        <v>187</v>
      </c>
      <c r="B44" s="781">
        <v>87</v>
      </c>
      <c r="C44" s="781">
        <v>95</v>
      </c>
      <c r="D44" s="782">
        <f t="shared" si="2"/>
        <v>158</v>
      </c>
      <c r="E44" s="781">
        <v>142</v>
      </c>
      <c r="F44" s="781">
        <v>50</v>
      </c>
      <c r="G44" s="781">
        <v>16</v>
      </c>
      <c r="H44" s="781">
        <v>2</v>
      </c>
      <c r="I44" s="781">
        <v>77</v>
      </c>
      <c r="J44" s="781">
        <v>19</v>
      </c>
      <c r="K44" s="781">
        <v>108</v>
      </c>
      <c r="L44" s="780">
        <v>24</v>
      </c>
      <c r="M44" s="82"/>
      <c r="N44" s="804">
        <v>14</v>
      </c>
    </row>
    <row r="45" spans="1:14" s="100" customFormat="1" ht="7.5" customHeight="1">
      <c r="A45" s="784"/>
      <c r="B45" s="782"/>
      <c r="C45" s="782"/>
      <c r="D45" s="782"/>
      <c r="E45" s="782"/>
      <c r="F45" s="782"/>
      <c r="G45" s="782"/>
      <c r="H45" s="782"/>
      <c r="I45" s="782"/>
      <c r="J45" s="782"/>
      <c r="K45" s="782"/>
      <c r="L45" s="784"/>
      <c r="M45" s="82"/>
      <c r="N45" s="804"/>
    </row>
    <row r="46" spans="1:14" ht="12" customHeight="1">
      <c r="A46" s="780">
        <v>248</v>
      </c>
      <c r="B46" s="781">
        <v>133</v>
      </c>
      <c r="C46" s="781">
        <v>107</v>
      </c>
      <c r="D46" s="782">
        <f t="shared" si="2"/>
        <v>183</v>
      </c>
      <c r="E46" s="781">
        <v>158</v>
      </c>
      <c r="F46" s="781">
        <v>28</v>
      </c>
      <c r="G46" s="781">
        <v>25</v>
      </c>
      <c r="H46" s="781">
        <v>7</v>
      </c>
      <c r="I46" s="781">
        <v>77</v>
      </c>
      <c r="J46" s="781">
        <v>9</v>
      </c>
      <c r="K46" s="781">
        <v>114</v>
      </c>
      <c r="L46" s="780">
        <v>13</v>
      </c>
      <c r="M46" s="82"/>
      <c r="N46" s="804">
        <v>15</v>
      </c>
    </row>
    <row r="47" spans="1:14" s="100" customFormat="1" ht="7.5" customHeight="1">
      <c r="A47" s="784"/>
      <c r="B47" s="782"/>
      <c r="C47" s="782"/>
      <c r="D47" s="782"/>
      <c r="E47" s="782"/>
      <c r="F47" s="782"/>
      <c r="G47" s="782"/>
      <c r="H47" s="782"/>
      <c r="I47" s="782"/>
      <c r="J47" s="782"/>
      <c r="K47" s="782"/>
      <c r="L47" s="784"/>
      <c r="M47" s="82"/>
      <c r="N47" s="804"/>
    </row>
    <row r="48" spans="1:14" ht="12" customHeight="1">
      <c r="A48" s="86">
        <f>SUM(A34:A46)</f>
        <v>2070</v>
      </c>
      <c r="B48" s="789">
        <f>SUM(B34:B46)</f>
        <v>1023</v>
      </c>
      <c r="C48" s="789">
        <f>SUM(C34:C46)</f>
        <v>951</v>
      </c>
      <c r="D48" s="789">
        <f aca="true" t="shared" si="3" ref="D48:L48">SUM(D34:D46)</f>
        <v>2170</v>
      </c>
      <c r="E48" s="789">
        <f t="shared" si="3"/>
        <v>1890</v>
      </c>
      <c r="F48" s="789">
        <f t="shared" si="3"/>
        <v>437</v>
      </c>
      <c r="G48" s="789">
        <f t="shared" si="3"/>
        <v>280</v>
      </c>
      <c r="H48" s="789">
        <f t="shared" si="3"/>
        <v>78</v>
      </c>
      <c r="I48" s="789">
        <f t="shared" si="3"/>
        <v>1037</v>
      </c>
      <c r="J48" s="789">
        <f t="shared" si="3"/>
        <v>137</v>
      </c>
      <c r="K48" s="789">
        <f t="shared" si="3"/>
        <v>1209</v>
      </c>
      <c r="L48" s="86">
        <f t="shared" si="3"/>
        <v>205</v>
      </c>
      <c r="M48" s="82"/>
      <c r="N48" s="804">
        <v>16</v>
      </c>
    </row>
    <row r="49" spans="1:14" s="100" customFormat="1" ht="12" customHeight="1">
      <c r="A49" s="796"/>
      <c r="N49" s="776"/>
    </row>
    <row r="50" spans="1:14" s="100" customFormat="1" ht="12" customHeight="1">
      <c r="A50" s="796"/>
      <c r="N50" s="776"/>
    </row>
    <row r="51" spans="1:14" s="100" customFormat="1" ht="12" customHeight="1">
      <c r="A51" s="1489" t="s">
        <v>271</v>
      </c>
      <c r="B51" s="1489"/>
      <c r="C51" s="1489"/>
      <c r="D51" s="1489"/>
      <c r="E51" s="1489"/>
      <c r="F51" s="1489"/>
      <c r="G51" s="1489"/>
      <c r="H51" s="1489"/>
      <c r="I51" s="1489"/>
      <c r="J51" s="1489"/>
      <c r="K51" s="1489"/>
      <c r="L51" s="1489"/>
      <c r="M51" s="1489"/>
      <c r="N51" s="1489"/>
    </row>
    <row r="52" spans="1:14" s="100" customFormat="1" ht="12" customHeight="1">
      <c r="A52" s="796"/>
      <c r="N52" s="776"/>
    </row>
    <row r="53" spans="1:14" ht="12" customHeight="1">
      <c r="A53" s="86">
        <f>SUM(A15)+A34</f>
        <v>13172</v>
      </c>
      <c r="B53" s="789">
        <f>SUM(B15)+B34</f>
        <v>7565</v>
      </c>
      <c r="C53" s="789">
        <f>SUM(C15)+C34</f>
        <v>4611</v>
      </c>
      <c r="D53" s="789">
        <f aca="true" t="shared" si="4" ref="D53:L53">SUM(D15)+D34</f>
        <v>15351</v>
      </c>
      <c r="E53" s="789">
        <f t="shared" si="4"/>
        <v>13793</v>
      </c>
      <c r="F53" s="789">
        <f t="shared" si="4"/>
        <v>2333</v>
      </c>
      <c r="G53" s="789">
        <f t="shared" si="4"/>
        <v>1558</v>
      </c>
      <c r="H53" s="789">
        <f t="shared" si="4"/>
        <v>213</v>
      </c>
      <c r="I53" s="789">
        <f t="shared" si="4"/>
        <v>9789</v>
      </c>
      <c r="J53" s="789">
        <f t="shared" si="4"/>
        <v>692</v>
      </c>
      <c r="K53" s="789">
        <f t="shared" si="4"/>
        <v>6121</v>
      </c>
      <c r="L53" s="86">
        <f t="shared" si="4"/>
        <v>377</v>
      </c>
      <c r="M53" s="82"/>
      <c r="N53" s="804">
        <v>17</v>
      </c>
    </row>
    <row r="54" spans="1:14" s="100" customFormat="1" ht="7.5" customHeight="1">
      <c r="A54" s="86"/>
      <c r="B54" s="789"/>
      <c r="C54" s="789"/>
      <c r="D54" s="789"/>
      <c r="E54" s="789"/>
      <c r="F54" s="789"/>
      <c r="G54" s="789"/>
      <c r="H54" s="789"/>
      <c r="I54" s="789"/>
      <c r="J54" s="789"/>
      <c r="K54" s="789"/>
      <c r="L54" s="86"/>
      <c r="M54" s="82"/>
      <c r="N54" s="804"/>
    </row>
    <row r="55" spans="1:14" ht="12" customHeight="1">
      <c r="A55" s="86">
        <f aca="true" t="shared" si="5" ref="A55:L67">SUM(A17)+A36</f>
        <v>4705</v>
      </c>
      <c r="B55" s="789">
        <f t="shared" si="5"/>
        <v>2794</v>
      </c>
      <c r="C55" s="789">
        <f t="shared" si="5"/>
        <v>1569</v>
      </c>
      <c r="D55" s="789">
        <f t="shared" si="5"/>
        <v>4254</v>
      </c>
      <c r="E55" s="789">
        <f t="shared" si="5"/>
        <v>3712</v>
      </c>
      <c r="F55" s="789">
        <f t="shared" si="5"/>
        <v>799</v>
      </c>
      <c r="G55" s="789">
        <f t="shared" si="5"/>
        <v>542</v>
      </c>
      <c r="H55" s="789">
        <f t="shared" si="5"/>
        <v>65</v>
      </c>
      <c r="I55" s="789">
        <f t="shared" si="5"/>
        <v>2389</v>
      </c>
      <c r="J55" s="789">
        <f t="shared" si="5"/>
        <v>177</v>
      </c>
      <c r="K55" s="789">
        <f t="shared" si="5"/>
        <v>2038</v>
      </c>
      <c r="L55" s="86">
        <f t="shared" si="5"/>
        <v>70</v>
      </c>
      <c r="M55" s="82"/>
      <c r="N55" s="804">
        <v>18</v>
      </c>
    </row>
    <row r="56" spans="1:14" s="100" customFormat="1" ht="7.5" customHeight="1">
      <c r="A56" s="86"/>
      <c r="B56" s="789"/>
      <c r="C56" s="789"/>
      <c r="D56" s="789"/>
      <c r="E56" s="789"/>
      <c r="F56" s="789"/>
      <c r="G56" s="789"/>
      <c r="H56" s="789"/>
      <c r="I56" s="789"/>
      <c r="J56" s="789"/>
      <c r="K56" s="789"/>
      <c r="L56" s="86"/>
      <c r="M56" s="82"/>
      <c r="N56" s="804"/>
    </row>
    <row r="57" spans="1:14" ht="12" customHeight="1">
      <c r="A57" s="86">
        <f t="shared" si="5"/>
        <v>3792</v>
      </c>
      <c r="B57" s="789">
        <f t="shared" si="5"/>
        <v>2161</v>
      </c>
      <c r="C57" s="789">
        <f t="shared" si="5"/>
        <v>1422</v>
      </c>
      <c r="D57" s="789">
        <f t="shared" si="5"/>
        <v>3766</v>
      </c>
      <c r="E57" s="789">
        <f t="shared" si="5"/>
        <v>3256</v>
      </c>
      <c r="F57" s="789">
        <f t="shared" si="5"/>
        <v>772</v>
      </c>
      <c r="G57" s="789">
        <f t="shared" si="5"/>
        <v>510</v>
      </c>
      <c r="H57" s="789">
        <f t="shared" si="5"/>
        <v>75</v>
      </c>
      <c r="I57" s="789">
        <f t="shared" si="5"/>
        <v>2098</v>
      </c>
      <c r="J57" s="789">
        <f t="shared" si="5"/>
        <v>180</v>
      </c>
      <c r="K57" s="789">
        <f t="shared" si="5"/>
        <v>1715</v>
      </c>
      <c r="L57" s="86">
        <f t="shared" si="5"/>
        <v>66</v>
      </c>
      <c r="M57" s="82"/>
      <c r="N57" s="804">
        <v>19</v>
      </c>
    </row>
    <row r="58" spans="1:14" s="100" customFormat="1" ht="7.5" customHeight="1">
      <c r="A58" s="86"/>
      <c r="B58" s="789"/>
      <c r="C58" s="789"/>
      <c r="D58" s="789"/>
      <c r="E58" s="789"/>
      <c r="F58" s="789"/>
      <c r="G58" s="789"/>
      <c r="H58" s="789"/>
      <c r="I58" s="789"/>
      <c r="J58" s="789"/>
      <c r="K58" s="789"/>
      <c r="L58" s="86"/>
      <c r="M58" s="82"/>
      <c r="N58" s="804"/>
    </row>
    <row r="59" spans="1:14" ht="12" customHeight="1">
      <c r="A59" s="86">
        <f t="shared" si="5"/>
        <v>3316</v>
      </c>
      <c r="B59" s="789">
        <f t="shared" si="5"/>
        <v>1736</v>
      </c>
      <c r="C59" s="789">
        <f t="shared" si="5"/>
        <v>1267</v>
      </c>
      <c r="D59" s="789">
        <f t="shared" si="5"/>
        <v>3406</v>
      </c>
      <c r="E59" s="789">
        <f t="shared" si="5"/>
        <v>2914</v>
      </c>
      <c r="F59" s="789">
        <f t="shared" si="5"/>
        <v>686</v>
      </c>
      <c r="G59" s="789">
        <f t="shared" si="5"/>
        <v>492</v>
      </c>
      <c r="H59" s="789">
        <f t="shared" si="5"/>
        <v>76</v>
      </c>
      <c r="I59" s="789">
        <f t="shared" si="5"/>
        <v>1992</v>
      </c>
      <c r="J59" s="789">
        <f t="shared" si="5"/>
        <v>198</v>
      </c>
      <c r="K59" s="789">
        <f t="shared" si="5"/>
        <v>1560</v>
      </c>
      <c r="L59" s="86">
        <f t="shared" si="5"/>
        <v>72</v>
      </c>
      <c r="M59" s="82"/>
      <c r="N59" s="804">
        <v>20</v>
      </c>
    </row>
    <row r="60" spans="1:14" s="100" customFormat="1" ht="7.5" customHeight="1">
      <c r="A60" s="86"/>
      <c r="B60" s="789"/>
      <c r="C60" s="789"/>
      <c r="D60" s="789"/>
      <c r="E60" s="789"/>
      <c r="F60" s="789"/>
      <c r="G60" s="789"/>
      <c r="H60" s="789"/>
      <c r="I60" s="789"/>
      <c r="J60" s="789"/>
      <c r="K60" s="789"/>
      <c r="L60" s="86"/>
      <c r="M60" s="82"/>
      <c r="N60" s="804"/>
    </row>
    <row r="61" spans="1:14" ht="12" customHeight="1">
      <c r="A61" s="86">
        <f t="shared" si="5"/>
        <v>5662</v>
      </c>
      <c r="B61" s="789">
        <f t="shared" si="5"/>
        <v>3203</v>
      </c>
      <c r="C61" s="789">
        <f t="shared" si="5"/>
        <v>1926</v>
      </c>
      <c r="D61" s="789">
        <f t="shared" si="5"/>
        <v>6016</v>
      </c>
      <c r="E61" s="789">
        <f t="shared" si="5"/>
        <v>5318</v>
      </c>
      <c r="F61" s="789">
        <f t="shared" si="5"/>
        <v>1010</v>
      </c>
      <c r="G61" s="789">
        <f t="shared" si="5"/>
        <v>698</v>
      </c>
      <c r="H61" s="789">
        <f t="shared" si="5"/>
        <v>80</v>
      </c>
      <c r="I61" s="789">
        <f t="shared" si="5"/>
        <v>3606</v>
      </c>
      <c r="J61" s="789">
        <f t="shared" si="5"/>
        <v>260</v>
      </c>
      <c r="K61" s="789">
        <f t="shared" si="5"/>
        <v>2937</v>
      </c>
      <c r="L61" s="86">
        <f t="shared" si="5"/>
        <v>152</v>
      </c>
      <c r="M61" s="82"/>
      <c r="N61" s="804">
        <v>21</v>
      </c>
    </row>
    <row r="62" spans="1:14" s="100" customFormat="1" ht="7.5" customHeight="1">
      <c r="A62" s="86"/>
      <c r="B62" s="789"/>
      <c r="C62" s="789"/>
      <c r="D62" s="789"/>
      <c r="E62" s="789"/>
      <c r="F62" s="789"/>
      <c r="G62" s="789"/>
      <c r="H62" s="789"/>
      <c r="I62" s="789"/>
      <c r="J62" s="789"/>
      <c r="K62" s="789"/>
      <c r="L62" s="86"/>
      <c r="M62" s="82"/>
      <c r="N62" s="804"/>
    </row>
    <row r="63" spans="1:14" ht="12" customHeight="1">
      <c r="A63" s="86">
        <f t="shared" si="5"/>
        <v>4469</v>
      </c>
      <c r="B63" s="789">
        <f t="shared" si="5"/>
        <v>2536</v>
      </c>
      <c r="C63" s="789">
        <f t="shared" si="5"/>
        <v>1482</v>
      </c>
      <c r="D63" s="789">
        <f t="shared" si="5"/>
        <v>4361</v>
      </c>
      <c r="E63" s="789">
        <f t="shared" si="5"/>
        <v>3857</v>
      </c>
      <c r="F63" s="789">
        <f t="shared" si="5"/>
        <v>851</v>
      </c>
      <c r="G63" s="789">
        <f t="shared" si="5"/>
        <v>504</v>
      </c>
      <c r="H63" s="789">
        <f t="shared" si="5"/>
        <v>70</v>
      </c>
      <c r="I63" s="789">
        <f t="shared" si="5"/>
        <v>2594</v>
      </c>
      <c r="J63" s="789">
        <f t="shared" si="5"/>
        <v>233</v>
      </c>
      <c r="K63" s="789">
        <f t="shared" si="5"/>
        <v>1982</v>
      </c>
      <c r="L63" s="86">
        <f t="shared" si="5"/>
        <v>87</v>
      </c>
      <c r="M63" s="82"/>
      <c r="N63" s="804">
        <v>22</v>
      </c>
    </row>
    <row r="64" spans="1:14" s="100" customFormat="1" ht="7.5" customHeight="1">
      <c r="A64" s="86"/>
      <c r="B64" s="789"/>
      <c r="C64" s="789"/>
      <c r="D64" s="789"/>
      <c r="E64" s="789"/>
      <c r="F64" s="789"/>
      <c r="G64" s="789"/>
      <c r="H64" s="789"/>
      <c r="I64" s="789"/>
      <c r="J64" s="789"/>
      <c r="K64" s="789"/>
      <c r="L64" s="86"/>
      <c r="M64" s="82"/>
      <c r="N64" s="804"/>
    </row>
    <row r="65" spans="1:14" ht="12" customHeight="1">
      <c r="A65" s="86">
        <f t="shared" si="5"/>
        <v>7219</v>
      </c>
      <c r="B65" s="789">
        <f t="shared" si="5"/>
        <v>4296</v>
      </c>
      <c r="C65" s="789">
        <f t="shared" si="5"/>
        <v>2340</v>
      </c>
      <c r="D65" s="789">
        <f t="shared" si="5"/>
        <v>6767</v>
      </c>
      <c r="E65" s="789">
        <f t="shared" si="5"/>
        <v>5927</v>
      </c>
      <c r="F65" s="789">
        <f t="shared" si="5"/>
        <v>1151</v>
      </c>
      <c r="G65" s="789">
        <f t="shared" si="5"/>
        <v>840</v>
      </c>
      <c r="H65" s="789">
        <f t="shared" si="5"/>
        <v>93</v>
      </c>
      <c r="I65" s="789">
        <f t="shared" si="5"/>
        <v>4004</v>
      </c>
      <c r="J65" s="789">
        <f t="shared" si="5"/>
        <v>298</v>
      </c>
      <c r="K65" s="789">
        <f t="shared" si="5"/>
        <v>3324</v>
      </c>
      <c r="L65" s="86">
        <f t="shared" si="5"/>
        <v>192</v>
      </c>
      <c r="M65" s="82"/>
      <c r="N65" s="804">
        <v>23</v>
      </c>
    </row>
    <row r="66" spans="1:14" s="100" customFormat="1" ht="7.5" customHeight="1">
      <c r="A66" s="784"/>
      <c r="B66" s="782"/>
      <c r="C66" s="789"/>
      <c r="D66" s="789"/>
      <c r="E66" s="789"/>
      <c r="F66" s="789"/>
      <c r="G66" s="789"/>
      <c r="H66" s="789"/>
      <c r="I66" s="789"/>
      <c r="J66" s="789"/>
      <c r="K66" s="789"/>
      <c r="L66" s="86"/>
      <c r="M66" s="82"/>
      <c r="N66" s="804"/>
    </row>
    <row r="67" spans="1:14" ht="12" customHeight="1">
      <c r="A67" s="86">
        <f t="shared" si="5"/>
        <v>42335</v>
      </c>
      <c r="B67" s="789">
        <f t="shared" si="5"/>
        <v>24291</v>
      </c>
      <c r="C67" s="789">
        <f t="shared" si="5"/>
        <v>14617</v>
      </c>
      <c r="D67" s="789">
        <f t="shared" si="5"/>
        <v>43921</v>
      </c>
      <c r="E67" s="789">
        <f t="shared" si="5"/>
        <v>38777</v>
      </c>
      <c r="F67" s="789">
        <f t="shared" si="5"/>
        <v>7602</v>
      </c>
      <c r="G67" s="789">
        <f t="shared" si="5"/>
        <v>5144</v>
      </c>
      <c r="H67" s="789">
        <f t="shared" si="5"/>
        <v>672</v>
      </c>
      <c r="I67" s="789">
        <f t="shared" si="5"/>
        <v>26472</v>
      </c>
      <c r="J67" s="789">
        <f t="shared" si="5"/>
        <v>2038</v>
      </c>
      <c r="K67" s="789">
        <f t="shared" si="5"/>
        <v>19677</v>
      </c>
      <c r="L67" s="86">
        <f t="shared" si="5"/>
        <v>1016</v>
      </c>
      <c r="M67" s="82"/>
      <c r="N67" s="804">
        <v>24</v>
      </c>
    </row>
    <row r="68" spans="1:14" s="100" customFormat="1" ht="12" customHeight="1">
      <c r="A68" s="796"/>
      <c r="N68" s="776"/>
    </row>
    <row r="69" spans="1:14" s="100" customFormat="1" ht="12" customHeight="1">
      <c r="A69" s="1493"/>
      <c r="B69" s="1493"/>
      <c r="N69" s="776"/>
    </row>
    <row r="70" spans="1:14" s="100" customFormat="1" ht="11.25" customHeight="1">
      <c r="A70" s="805"/>
      <c r="B70" s="356"/>
      <c r="C70" s="356"/>
      <c r="D70" s="356"/>
      <c r="E70" s="356"/>
      <c r="F70" s="356"/>
      <c r="G70" s="356"/>
      <c r="H70" s="356"/>
      <c r="I70" s="356"/>
      <c r="J70" s="356"/>
      <c r="K70" s="356"/>
      <c r="N70" s="776"/>
    </row>
    <row r="71" spans="1:14" s="100" customFormat="1" ht="9.75">
      <c r="A71" s="356"/>
      <c r="B71" s="356"/>
      <c r="C71" s="356"/>
      <c r="D71" s="356"/>
      <c r="E71" s="356"/>
      <c r="F71" s="356"/>
      <c r="G71" s="356"/>
      <c r="H71" s="356"/>
      <c r="I71" s="356"/>
      <c r="J71" s="356"/>
      <c r="K71" s="356"/>
      <c r="N71" s="776"/>
    </row>
    <row r="72" spans="1:14" s="100" customFormat="1" ht="9.75">
      <c r="A72" s="796"/>
      <c r="N72" s="776"/>
    </row>
    <row r="73" spans="1:14" s="100" customFormat="1" ht="9.75">
      <c r="A73" s="796"/>
      <c r="N73" s="776"/>
    </row>
    <row r="74" spans="1:14" s="100" customFormat="1" ht="9.75">
      <c r="A74" s="796"/>
      <c r="N74" s="776"/>
    </row>
    <row r="75" spans="1:14" s="100" customFormat="1" ht="9.75">
      <c r="A75" s="796"/>
      <c r="N75" s="776"/>
    </row>
    <row r="76" spans="1:14" s="100" customFormat="1" ht="9.75">
      <c r="A76" s="796"/>
      <c r="N76" s="776"/>
    </row>
    <row r="77" spans="1:14" s="100" customFormat="1" ht="9.75">
      <c r="A77" s="796"/>
      <c r="N77" s="776"/>
    </row>
    <row r="78" spans="1:14" s="100" customFormat="1" ht="9.75">
      <c r="A78" s="796"/>
      <c r="N78" s="776"/>
    </row>
    <row r="79" spans="1:14" s="100" customFormat="1" ht="9.75">
      <c r="A79" s="796"/>
      <c r="N79" s="776"/>
    </row>
    <row r="80" spans="1:14" s="100" customFormat="1" ht="9.75">
      <c r="A80" s="796"/>
      <c r="N80" s="776"/>
    </row>
    <row r="81" spans="1:14" s="100" customFormat="1" ht="9.75">
      <c r="A81" s="796"/>
      <c r="N81" s="776"/>
    </row>
    <row r="82" spans="1:14" s="100" customFormat="1" ht="9.75">
      <c r="A82" s="796"/>
      <c r="N82" s="776"/>
    </row>
    <row r="83" spans="1:14" s="100" customFormat="1" ht="9.75">
      <c r="A83" s="796"/>
      <c r="N83" s="776"/>
    </row>
    <row r="84" spans="1:14" s="100" customFormat="1" ht="9.75">
      <c r="A84" s="796"/>
      <c r="N84" s="776"/>
    </row>
    <row r="85" spans="1:14" s="100" customFormat="1" ht="9.75">
      <c r="A85" s="796"/>
      <c r="N85" s="776"/>
    </row>
    <row r="86" spans="1:14" s="100" customFormat="1" ht="9.75">
      <c r="A86" s="796"/>
      <c r="N86" s="776"/>
    </row>
    <row r="87" spans="1:14" s="100" customFormat="1" ht="9.75">
      <c r="A87" s="796"/>
      <c r="N87" s="776"/>
    </row>
  </sheetData>
  <sheetProtection/>
  <mergeCells count="26">
    <mergeCell ref="A2:K2"/>
    <mergeCell ref="A4:K4"/>
    <mergeCell ref="A6:C7"/>
    <mergeCell ref="D6:K6"/>
    <mergeCell ref="M6:N10"/>
    <mergeCell ref="D7:D10"/>
    <mergeCell ref="E7:H7"/>
    <mergeCell ref="I7:L7"/>
    <mergeCell ref="A8:A10"/>
    <mergeCell ref="B8:C8"/>
    <mergeCell ref="E8:F8"/>
    <mergeCell ref="G8:H8"/>
    <mergeCell ref="I8:J9"/>
    <mergeCell ref="K8:L8"/>
    <mergeCell ref="B9:B10"/>
    <mergeCell ref="C9:C10"/>
    <mergeCell ref="E9:E10"/>
    <mergeCell ref="F9:F10"/>
    <mergeCell ref="G9:G10"/>
    <mergeCell ref="H9:H10"/>
    <mergeCell ref="K9:K10"/>
    <mergeCell ref="L9:L10"/>
    <mergeCell ref="A13:N13"/>
    <mergeCell ref="A32:N32"/>
    <mergeCell ref="A51:N51"/>
    <mergeCell ref="A69:B69"/>
  </mergeCells>
  <printOptions/>
  <pageMargins left="0.4724409448818898" right="0.3937007874015748" top="0.5905511811023623" bottom="0.7874015748031497" header="0.3937007874015748" footer="0"/>
  <pageSetup horizontalDpi="600" verticalDpi="600" orientation="portrait" paperSize="9" scale="94" r:id="rId1"/>
  <headerFooter alignWithMargins="0">
    <oddFooter>&amp;C39</oddFooter>
  </headerFooter>
</worksheet>
</file>

<file path=xl/worksheets/sheet38.xml><?xml version="1.0" encoding="utf-8"?>
<worksheet xmlns="http://schemas.openxmlformats.org/spreadsheetml/2006/main" xmlns:r="http://schemas.openxmlformats.org/officeDocument/2006/relationships">
  <dimension ref="A1:AA64"/>
  <sheetViews>
    <sheetView zoomScaleSheetLayoutView="100" zoomScalePageLayoutView="0" workbookViewId="0" topLeftCell="A1">
      <selection activeCell="M41" sqref="M41"/>
    </sheetView>
  </sheetViews>
  <sheetFormatPr defaultColWidth="11.421875" defaultRowHeight="15"/>
  <cols>
    <col min="1" max="1" width="2.7109375" style="795" customWidth="1"/>
    <col min="2" max="3" width="0.85546875" style="795" customWidth="1"/>
    <col min="4" max="4" width="24.8515625" style="127" customWidth="1"/>
    <col min="5" max="5" width="0.85546875" style="127" customWidth="1"/>
    <col min="6" max="7" width="7.140625" style="127" customWidth="1"/>
    <col min="8" max="10" width="7.7109375" style="127" customWidth="1"/>
    <col min="11" max="11" width="7.8515625" style="127" bestFit="1" customWidth="1"/>
    <col min="12" max="13" width="7.28125" style="127" customWidth="1"/>
    <col min="14" max="14" width="6.28125" style="127" customWidth="1"/>
    <col min="15" max="27" width="11.421875" style="100" customWidth="1"/>
    <col min="28" max="16384" width="11.421875" style="127" customWidth="1"/>
  </cols>
  <sheetData>
    <row r="1" spans="1:14" ht="12" customHeight="1">
      <c r="A1" s="769"/>
      <c r="B1" s="771"/>
      <c r="C1" s="770"/>
      <c r="D1" s="100"/>
      <c r="E1" s="100"/>
      <c r="F1" s="100"/>
      <c r="G1" s="100"/>
      <c r="H1" s="100"/>
      <c r="I1" s="100"/>
      <c r="J1" s="100"/>
      <c r="K1" s="100"/>
      <c r="L1" s="100"/>
      <c r="M1" s="100"/>
      <c r="N1" s="100"/>
    </row>
    <row r="2" spans="1:14" ht="12.75">
      <c r="A2" s="1491" t="s">
        <v>913</v>
      </c>
      <c r="B2" s="1491"/>
      <c r="C2" s="1491"/>
      <c r="D2" s="1491"/>
      <c r="E2" s="1491"/>
      <c r="F2" s="1491"/>
      <c r="G2" s="1491"/>
      <c r="H2" s="1491"/>
      <c r="I2" s="1491"/>
      <c r="J2" s="1491"/>
      <c r="K2" s="1491"/>
      <c r="L2" s="1491"/>
      <c r="M2" s="1491"/>
      <c r="N2" s="1491"/>
    </row>
    <row r="3" spans="1:14" ht="9" customHeight="1">
      <c r="A3" s="773"/>
      <c r="B3" s="773"/>
      <c r="C3" s="773"/>
      <c r="D3" s="773"/>
      <c r="E3" s="773"/>
      <c r="F3" s="773"/>
      <c r="G3" s="773"/>
      <c r="H3" s="773"/>
      <c r="I3" s="773"/>
      <c r="J3" s="773"/>
      <c r="K3" s="773"/>
      <c r="L3" s="773"/>
      <c r="M3" s="773"/>
      <c r="N3" s="773"/>
    </row>
    <row r="4" spans="1:14" ht="18" customHeight="1">
      <c r="A4" s="1078" t="s">
        <v>892</v>
      </c>
      <c r="B4" s="1097"/>
      <c r="C4" s="1492" t="s">
        <v>420</v>
      </c>
      <c r="D4" s="1128"/>
      <c r="E4" s="1081"/>
      <c r="F4" s="1069" t="s">
        <v>893</v>
      </c>
      <c r="G4" s="1069" t="s">
        <v>3</v>
      </c>
      <c r="H4" s="1085" t="s">
        <v>4</v>
      </c>
      <c r="I4" s="1086"/>
      <c r="J4" s="1086"/>
      <c r="K4" s="1086"/>
      <c r="L4" s="1086"/>
      <c r="M4" s="1154"/>
      <c r="N4" s="1078" t="s">
        <v>894</v>
      </c>
    </row>
    <row r="5" spans="1:14" ht="15" customHeight="1">
      <c r="A5" s="1098"/>
      <c r="B5" s="1099"/>
      <c r="C5" s="1153"/>
      <c r="D5" s="1495"/>
      <c r="E5" s="1082"/>
      <c r="F5" s="1070"/>
      <c r="G5" s="1070"/>
      <c r="H5" s="1097" t="s">
        <v>59</v>
      </c>
      <c r="I5" s="1078" t="s">
        <v>895</v>
      </c>
      <c r="J5" s="1097"/>
      <c r="K5" s="1085" t="s">
        <v>49</v>
      </c>
      <c r="L5" s="1086"/>
      <c r="M5" s="1154"/>
      <c r="N5" s="1098"/>
    </row>
    <row r="6" spans="1:14" ht="21" customHeight="1">
      <c r="A6" s="1098"/>
      <c r="B6" s="1099"/>
      <c r="C6" s="1153"/>
      <c r="D6" s="1495"/>
      <c r="E6" s="1082"/>
      <c r="F6" s="1070"/>
      <c r="G6" s="1070"/>
      <c r="H6" s="1099"/>
      <c r="I6" s="1080"/>
      <c r="J6" s="1100"/>
      <c r="K6" s="1084" t="s">
        <v>60</v>
      </c>
      <c r="L6" s="1084" t="s">
        <v>896</v>
      </c>
      <c r="M6" s="1084" t="s">
        <v>6</v>
      </c>
      <c r="N6" s="1098"/>
    </row>
    <row r="7" spans="1:14" ht="24" customHeight="1">
      <c r="A7" s="1098"/>
      <c r="B7" s="1099"/>
      <c r="C7" s="1153"/>
      <c r="D7" s="1495"/>
      <c r="E7" s="1082"/>
      <c r="F7" s="1070"/>
      <c r="G7" s="1070"/>
      <c r="H7" s="1099"/>
      <c r="I7" s="1084" t="s">
        <v>897</v>
      </c>
      <c r="J7" s="1084" t="s">
        <v>898</v>
      </c>
      <c r="K7" s="1089"/>
      <c r="L7" s="1089"/>
      <c r="M7" s="1089"/>
      <c r="N7" s="1098"/>
    </row>
    <row r="8" spans="1:14" ht="24" customHeight="1">
      <c r="A8" s="1080"/>
      <c r="B8" s="1100"/>
      <c r="C8" s="1130"/>
      <c r="D8" s="1129"/>
      <c r="E8" s="1083"/>
      <c r="F8" s="1071"/>
      <c r="G8" s="1071"/>
      <c r="H8" s="1100"/>
      <c r="I8" s="1090"/>
      <c r="J8" s="1090"/>
      <c r="K8" s="1090"/>
      <c r="L8" s="1090"/>
      <c r="M8" s="1090"/>
      <c r="N8" s="1080"/>
    </row>
    <row r="9" spans="1:14" ht="9.75">
      <c r="A9" s="777"/>
      <c r="B9" s="777"/>
      <c r="C9" s="777"/>
      <c r="D9" s="358"/>
      <c r="E9" s="358"/>
      <c r="F9" s="358"/>
      <c r="G9" s="358"/>
      <c r="H9" s="102"/>
      <c r="I9" s="102"/>
      <c r="J9" s="102"/>
      <c r="K9" s="102"/>
      <c r="L9" s="102"/>
      <c r="M9" s="102"/>
      <c r="N9" s="102"/>
    </row>
    <row r="10" spans="1:14" ht="9.75">
      <c r="A10" s="772"/>
      <c r="B10" s="772"/>
      <c r="C10" s="772"/>
      <c r="D10" s="100"/>
      <c r="E10" s="100"/>
      <c r="F10" s="100"/>
      <c r="G10" s="100"/>
      <c r="H10" s="100"/>
      <c r="I10" s="100"/>
      <c r="J10" s="100"/>
      <c r="K10" s="100"/>
      <c r="L10" s="100"/>
      <c r="M10" s="100"/>
      <c r="N10" s="100"/>
    </row>
    <row r="11" spans="1:14" ht="12.75" customHeight="1">
      <c r="A11" s="1489" t="s">
        <v>914</v>
      </c>
      <c r="B11" s="1489"/>
      <c r="C11" s="1489"/>
      <c r="D11" s="1489"/>
      <c r="E11" s="1489"/>
      <c r="F11" s="1489"/>
      <c r="G11" s="1489"/>
      <c r="H11" s="1489"/>
      <c r="I11" s="1489"/>
      <c r="J11" s="1489"/>
      <c r="K11" s="1489"/>
      <c r="L11" s="1489"/>
      <c r="M11" s="1489"/>
      <c r="N11" s="1489"/>
    </row>
    <row r="12" spans="1:14" ht="12.75" customHeight="1">
      <c r="A12" s="772"/>
      <c r="B12" s="772"/>
      <c r="C12" s="772"/>
      <c r="D12" s="776"/>
      <c r="E12" s="776"/>
      <c r="F12" s="796"/>
      <c r="G12" s="796"/>
      <c r="H12" s="796"/>
      <c r="I12" s="796"/>
      <c r="J12" s="796"/>
      <c r="K12" s="796"/>
      <c r="L12" s="796"/>
      <c r="M12" s="796"/>
      <c r="N12" s="796"/>
    </row>
    <row r="13" spans="1:14" ht="9.75">
      <c r="A13" s="808"/>
      <c r="B13" s="809"/>
      <c r="C13" s="808"/>
      <c r="D13" s="810" t="s">
        <v>915</v>
      </c>
      <c r="E13" s="811"/>
      <c r="F13" s="100"/>
      <c r="G13" s="283"/>
      <c r="H13" s="283"/>
      <c r="I13" s="283"/>
      <c r="J13" s="283"/>
      <c r="K13" s="283"/>
      <c r="L13" s="283"/>
      <c r="M13" s="283"/>
      <c r="N13" s="100"/>
    </row>
    <row r="14" spans="1:14" ht="9" customHeight="1">
      <c r="A14" s="808"/>
      <c r="B14" s="809"/>
      <c r="C14" s="808"/>
      <c r="D14" s="100"/>
      <c r="E14" s="115"/>
      <c r="F14" s="100"/>
      <c r="G14" s="283"/>
      <c r="H14" s="283"/>
      <c r="I14" s="283"/>
      <c r="J14" s="283"/>
      <c r="K14" s="283"/>
      <c r="L14" s="283"/>
      <c r="M14" s="283"/>
      <c r="N14" s="100"/>
    </row>
    <row r="15" spans="1:14" ht="12" customHeight="1">
      <c r="A15" s="808">
        <v>1</v>
      </c>
      <c r="B15" s="809"/>
      <c r="C15" s="808"/>
      <c r="D15" s="812" t="s">
        <v>119</v>
      </c>
      <c r="E15" s="115"/>
      <c r="F15" s="780">
        <v>25</v>
      </c>
      <c r="G15" s="781">
        <v>341</v>
      </c>
      <c r="H15" s="782">
        <f>SUM(I15:J15)</f>
        <v>6873</v>
      </c>
      <c r="I15" s="781">
        <v>4570</v>
      </c>
      <c r="J15" s="781">
        <v>2303</v>
      </c>
      <c r="K15" s="781">
        <v>3661</v>
      </c>
      <c r="L15" s="781">
        <v>1090</v>
      </c>
      <c r="M15" s="781">
        <v>1113</v>
      </c>
      <c r="N15" s="783">
        <f>H15/G15</f>
        <v>20.15542521994135</v>
      </c>
    </row>
    <row r="16" spans="1:14" ht="12" customHeight="1">
      <c r="A16" s="808">
        <v>2</v>
      </c>
      <c r="B16" s="809"/>
      <c r="C16" s="808"/>
      <c r="D16" s="812" t="s">
        <v>114</v>
      </c>
      <c r="E16" s="115"/>
      <c r="F16" s="780">
        <v>203</v>
      </c>
      <c r="G16" s="781">
        <v>2813</v>
      </c>
      <c r="H16" s="782">
        <f aca="true" t="shared" si="0" ref="H16:H40">SUM(I16:J16)</f>
        <v>59378</v>
      </c>
      <c r="I16" s="781">
        <v>45143</v>
      </c>
      <c r="J16" s="781">
        <v>14235</v>
      </c>
      <c r="K16" s="781">
        <v>30723</v>
      </c>
      <c r="L16" s="781">
        <v>14800</v>
      </c>
      <c r="M16" s="781">
        <v>11357</v>
      </c>
      <c r="N16" s="783">
        <f>H16/G16</f>
        <v>21.10842516885887</v>
      </c>
    </row>
    <row r="17" spans="1:14" ht="12" customHeight="1">
      <c r="A17" s="808">
        <v>3</v>
      </c>
      <c r="B17" s="809"/>
      <c r="C17" s="808"/>
      <c r="D17" s="812" t="s">
        <v>916</v>
      </c>
      <c r="E17" s="115"/>
      <c r="F17" s="780">
        <v>12</v>
      </c>
      <c r="G17" s="781">
        <v>164</v>
      </c>
      <c r="H17" s="782">
        <f t="shared" si="0"/>
        <v>3190</v>
      </c>
      <c r="I17" s="781">
        <v>2080</v>
      </c>
      <c r="J17" s="781">
        <v>1110</v>
      </c>
      <c r="K17" s="781">
        <v>1631</v>
      </c>
      <c r="L17" s="781">
        <v>601</v>
      </c>
      <c r="M17" s="781">
        <v>512</v>
      </c>
      <c r="N17" s="783">
        <f>H17/G17</f>
        <v>19.451219512195124</v>
      </c>
    </row>
    <row r="18" spans="1:14" ht="12" customHeight="1">
      <c r="A18" s="772"/>
      <c r="B18" s="809"/>
      <c r="C18" s="808"/>
      <c r="D18" s="100"/>
      <c r="E18" s="115"/>
      <c r="F18" s="784"/>
      <c r="G18" s="782"/>
      <c r="H18" s="782"/>
      <c r="I18" s="782"/>
      <c r="J18" s="782"/>
      <c r="K18" s="782"/>
      <c r="L18" s="782"/>
      <c r="M18" s="782"/>
      <c r="N18" s="783"/>
    </row>
    <row r="19" spans="1:14" ht="12" customHeight="1">
      <c r="A19" s="808"/>
      <c r="B19" s="809"/>
      <c r="C19" s="808"/>
      <c r="D19" s="810" t="s">
        <v>123</v>
      </c>
      <c r="E19" s="811"/>
      <c r="F19" s="100"/>
      <c r="G19" s="283"/>
      <c r="H19" s="782"/>
      <c r="I19" s="283"/>
      <c r="J19" s="283"/>
      <c r="K19" s="283"/>
      <c r="L19" s="283"/>
      <c r="M19" s="283"/>
      <c r="N19" s="100"/>
    </row>
    <row r="20" spans="1:14" ht="9" customHeight="1">
      <c r="A20" s="808"/>
      <c r="B20" s="809"/>
      <c r="C20" s="808"/>
      <c r="D20" s="100"/>
      <c r="E20" s="115"/>
      <c r="F20" s="100"/>
      <c r="G20" s="283"/>
      <c r="H20" s="782"/>
      <c r="I20" s="283"/>
      <c r="J20" s="283"/>
      <c r="K20" s="283"/>
      <c r="L20" s="283"/>
      <c r="M20" s="283"/>
      <c r="N20" s="100"/>
    </row>
    <row r="21" spans="1:14" ht="12" customHeight="1">
      <c r="A21" s="808">
        <v>4</v>
      </c>
      <c r="B21" s="809"/>
      <c r="C21" s="808"/>
      <c r="D21" s="812" t="s">
        <v>917</v>
      </c>
      <c r="E21" s="115"/>
      <c r="F21" s="780">
        <v>34</v>
      </c>
      <c r="G21" s="781">
        <v>298</v>
      </c>
      <c r="H21" s="782">
        <f t="shared" si="0"/>
        <v>6070</v>
      </c>
      <c r="I21" s="781">
        <v>3810</v>
      </c>
      <c r="J21" s="781">
        <v>2260</v>
      </c>
      <c r="K21" s="781">
        <v>3239</v>
      </c>
      <c r="L21" s="781">
        <v>724</v>
      </c>
      <c r="M21" s="781">
        <v>944</v>
      </c>
      <c r="N21" s="783">
        <f aca="true" t="shared" si="1" ref="N21:N42">H21/G21</f>
        <v>20.369127516778523</v>
      </c>
    </row>
    <row r="22" spans="1:14" ht="12" customHeight="1">
      <c r="A22" s="808">
        <v>5</v>
      </c>
      <c r="B22" s="809"/>
      <c r="C22" s="808"/>
      <c r="D22" s="812" t="s">
        <v>918</v>
      </c>
      <c r="E22" s="115"/>
      <c r="F22" s="780">
        <v>34</v>
      </c>
      <c r="G22" s="781">
        <v>315</v>
      </c>
      <c r="H22" s="782">
        <f t="shared" si="0"/>
        <v>6589</v>
      </c>
      <c r="I22" s="781">
        <v>4437</v>
      </c>
      <c r="J22" s="781">
        <v>2152</v>
      </c>
      <c r="K22" s="781">
        <v>3557</v>
      </c>
      <c r="L22" s="781">
        <v>910</v>
      </c>
      <c r="M22" s="781">
        <v>1108</v>
      </c>
      <c r="N22" s="783">
        <f t="shared" si="1"/>
        <v>20.917460317460318</v>
      </c>
    </row>
    <row r="23" spans="1:14" ht="12" customHeight="1">
      <c r="A23" s="808">
        <v>6</v>
      </c>
      <c r="B23" s="809"/>
      <c r="C23" s="808"/>
      <c r="D23" s="812" t="s">
        <v>919</v>
      </c>
      <c r="E23" s="115"/>
      <c r="F23" s="780">
        <v>28</v>
      </c>
      <c r="G23" s="781">
        <v>227</v>
      </c>
      <c r="H23" s="782">
        <f t="shared" si="0"/>
        <v>4793</v>
      </c>
      <c r="I23" s="781">
        <v>3319</v>
      </c>
      <c r="J23" s="781">
        <v>1474</v>
      </c>
      <c r="K23" s="781">
        <v>2562</v>
      </c>
      <c r="L23" s="781">
        <v>696</v>
      </c>
      <c r="M23" s="781">
        <v>826</v>
      </c>
      <c r="N23" s="783">
        <f t="shared" si="1"/>
        <v>21.11453744493392</v>
      </c>
    </row>
    <row r="24" spans="1:14" ht="12" customHeight="1">
      <c r="A24" s="808">
        <v>7</v>
      </c>
      <c r="B24" s="809"/>
      <c r="C24" s="808"/>
      <c r="D24" s="812" t="s">
        <v>920</v>
      </c>
      <c r="E24" s="115"/>
      <c r="F24" s="780">
        <v>33</v>
      </c>
      <c r="G24" s="781">
        <v>415</v>
      </c>
      <c r="H24" s="782">
        <f t="shared" si="0"/>
        <v>8790</v>
      </c>
      <c r="I24" s="781">
        <v>5906</v>
      </c>
      <c r="J24" s="781">
        <v>2884</v>
      </c>
      <c r="K24" s="781">
        <v>4532</v>
      </c>
      <c r="L24" s="781">
        <v>1691</v>
      </c>
      <c r="M24" s="781">
        <v>1469</v>
      </c>
      <c r="N24" s="783">
        <f t="shared" si="1"/>
        <v>21.180722891566266</v>
      </c>
    </row>
    <row r="25" spans="1:14" ht="12" customHeight="1">
      <c r="A25" s="808">
        <v>8</v>
      </c>
      <c r="B25" s="809"/>
      <c r="C25" s="808"/>
      <c r="D25" s="812" t="s">
        <v>921</v>
      </c>
      <c r="E25" s="115"/>
      <c r="F25" s="780">
        <v>30</v>
      </c>
      <c r="G25" s="781">
        <v>342</v>
      </c>
      <c r="H25" s="782">
        <f t="shared" si="0"/>
        <v>7208</v>
      </c>
      <c r="I25" s="781">
        <v>5495</v>
      </c>
      <c r="J25" s="781">
        <v>1713</v>
      </c>
      <c r="K25" s="781">
        <v>3729</v>
      </c>
      <c r="L25" s="781">
        <v>737</v>
      </c>
      <c r="M25" s="781">
        <v>1402</v>
      </c>
      <c r="N25" s="783">
        <f t="shared" si="1"/>
        <v>21.076023391812864</v>
      </c>
    </row>
    <row r="26" spans="1:14" ht="12" customHeight="1">
      <c r="A26" s="808">
        <v>9</v>
      </c>
      <c r="B26" s="809"/>
      <c r="C26" s="808"/>
      <c r="D26" s="812" t="s">
        <v>922</v>
      </c>
      <c r="E26" s="115"/>
      <c r="F26" s="780">
        <v>45</v>
      </c>
      <c r="G26" s="781">
        <v>354</v>
      </c>
      <c r="H26" s="782">
        <f t="shared" si="0"/>
        <v>7266</v>
      </c>
      <c r="I26" s="781">
        <v>4877</v>
      </c>
      <c r="J26" s="781">
        <v>2389</v>
      </c>
      <c r="K26" s="781">
        <v>3901</v>
      </c>
      <c r="L26" s="781">
        <v>635</v>
      </c>
      <c r="M26" s="781">
        <v>1218</v>
      </c>
      <c r="N26" s="783">
        <f t="shared" si="1"/>
        <v>20.52542372881356</v>
      </c>
    </row>
    <row r="27" spans="1:14" ht="12" customHeight="1">
      <c r="A27" s="808">
        <v>10</v>
      </c>
      <c r="B27" s="809"/>
      <c r="C27" s="808"/>
      <c r="D27" s="812" t="s">
        <v>923</v>
      </c>
      <c r="E27" s="115"/>
      <c r="F27" s="780">
        <v>43</v>
      </c>
      <c r="G27" s="781">
        <v>379</v>
      </c>
      <c r="H27" s="782">
        <f t="shared" si="0"/>
        <v>7658</v>
      </c>
      <c r="I27" s="781">
        <v>5144</v>
      </c>
      <c r="J27" s="781">
        <v>2514</v>
      </c>
      <c r="K27" s="781">
        <v>4051</v>
      </c>
      <c r="L27" s="781">
        <v>872</v>
      </c>
      <c r="M27" s="781">
        <v>1188</v>
      </c>
      <c r="N27" s="783">
        <f t="shared" si="1"/>
        <v>20.20580474934037</v>
      </c>
    </row>
    <row r="28" spans="1:14" ht="12" customHeight="1">
      <c r="A28" s="808">
        <v>11</v>
      </c>
      <c r="B28" s="809"/>
      <c r="C28" s="808"/>
      <c r="D28" s="812" t="s">
        <v>924</v>
      </c>
      <c r="E28" s="115"/>
      <c r="F28" s="780">
        <v>41</v>
      </c>
      <c r="G28" s="781">
        <v>449</v>
      </c>
      <c r="H28" s="782">
        <f t="shared" si="0"/>
        <v>9226</v>
      </c>
      <c r="I28" s="781">
        <v>6315</v>
      </c>
      <c r="J28" s="781">
        <v>2911</v>
      </c>
      <c r="K28" s="781">
        <v>4848</v>
      </c>
      <c r="L28" s="781">
        <v>1456</v>
      </c>
      <c r="M28" s="781">
        <v>1595</v>
      </c>
      <c r="N28" s="783">
        <f t="shared" si="1"/>
        <v>20.547884187082406</v>
      </c>
    </row>
    <row r="29" spans="1:14" ht="12" customHeight="1">
      <c r="A29" s="808">
        <v>12</v>
      </c>
      <c r="B29" s="809"/>
      <c r="C29" s="808"/>
      <c r="D29" s="812" t="s">
        <v>925</v>
      </c>
      <c r="E29" s="115"/>
      <c r="F29" s="780">
        <v>44</v>
      </c>
      <c r="G29" s="781">
        <v>515</v>
      </c>
      <c r="H29" s="782">
        <f t="shared" si="0"/>
        <v>11083</v>
      </c>
      <c r="I29" s="781">
        <v>8115</v>
      </c>
      <c r="J29" s="781">
        <v>2968</v>
      </c>
      <c r="K29" s="781">
        <v>5733</v>
      </c>
      <c r="L29" s="781">
        <v>1871</v>
      </c>
      <c r="M29" s="781">
        <v>2080</v>
      </c>
      <c r="N29" s="783">
        <f t="shared" si="1"/>
        <v>21.520388349514562</v>
      </c>
    </row>
    <row r="30" spans="1:14" ht="12" customHeight="1">
      <c r="A30" s="808">
        <v>13</v>
      </c>
      <c r="B30" s="809"/>
      <c r="C30" s="808"/>
      <c r="D30" s="812" t="s">
        <v>926</v>
      </c>
      <c r="E30" s="115"/>
      <c r="F30" s="780">
        <v>27</v>
      </c>
      <c r="G30" s="781">
        <v>189</v>
      </c>
      <c r="H30" s="782">
        <f t="shared" si="0"/>
        <v>3985</v>
      </c>
      <c r="I30" s="781">
        <v>2760</v>
      </c>
      <c r="J30" s="781">
        <v>1225</v>
      </c>
      <c r="K30" s="781">
        <v>2159</v>
      </c>
      <c r="L30" s="781">
        <v>529</v>
      </c>
      <c r="M30" s="781">
        <v>664</v>
      </c>
      <c r="N30" s="783">
        <f t="shared" si="1"/>
        <v>21.084656084656086</v>
      </c>
    </row>
    <row r="31" spans="1:14" ht="12" customHeight="1">
      <c r="A31" s="808">
        <v>14</v>
      </c>
      <c r="B31" s="809"/>
      <c r="C31" s="808"/>
      <c r="D31" s="812" t="s">
        <v>927</v>
      </c>
      <c r="E31" s="115"/>
      <c r="F31" s="780">
        <v>29</v>
      </c>
      <c r="G31" s="781">
        <v>290</v>
      </c>
      <c r="H31" s="782">
        <f t="shared" si="0"/>
        <v>6082</v>
      </c>
      <c r="I31" s="781">
        <v>4209</v>
      </c>
      <c r="J31" s="781">
        <v>1873</v>
      </c>
      <c r="K31" s="781">
        <v>3157</v>
      </c>
      <c r="L31" s="781">
        <v>501</v>
      </c>
      <c r="M31" s="781">
        <v>989</v>
      </c>
      <c r="N31" s="783">
        <f t="shared" si="1"/>
        <v>20.97241379310345</v>
      </c>
    </row>
    <row r="32" spans="1:14" ht="12" customHeight="1">
      <c r="A32" s="808">
        <v>15</v>
      </c>
      <c r="B32" s="809"/>
      <c r="C32" s="808"/>
      <c r="D32" s="812" t="s">
        <v>928</v>
      </c>
      <c r="E32" s="115"/>
      <c r="F32" s="780">
        <v>28</v>
      </c>
      <c r="G32" s="781">
        <v>230</v>
      </c>
      <c r="H32" s="782">
        <f t="shared" si="0"/>
        <v>4784</v>
      </c>
      <c r="I32" s="781">
        <v>3527</v>
      </c>
      <c r="J32" s="781">
        <v>1257</v>
      </c>
      <c r="K32" s="781">
        <v>2514</v>
      </c>
      <c r="L32" s="781">
        <v>532</v>
      </c>
      <c r="M32" s="781">
        <v>916</v>
      </c>
      <c r="N32" s="783">
        <f t="shared" si="1"/>
        <v>20.8</v>
      </c>
    </row>
    <row r="33" spans="1:14" ht="12" customHeight="1">
      <c r="A33" s="808">
        <v>16</v>
      </c>
      <c r="B33" s="809"/>
      <c r="C33" s="808"/>
      <c r="D33" s="812" t="s">
        <v>929</v>
      </c>
      <c r="E33" s="115"/>
      <c r="F33" s="780">
        <v>32</v>
      </c>
      <c r="G33" s="781">
        <v>311</v>
      </c>
      <c r="H33" s="782">
        <f t="shared" si="0"/>
        <v>6224</v>
      </c>
      <c r="I33" s="781">
        <v>3948</v>
      </c>
      <c r="J33" s="781">
        <v>2276</v>
      </c>
      <c r="K33" s="781">
        <v>3255</v>
      </c>
      <c r="L33" s="781">
        <v>789</v>
      </c>
      <c r="M33" s="781">
        <v>981</v>
      </c>
      <c r="N33" s="783">
        <f t="shared" si="1"/>
        <v>20.012861736334404</v>
      </c>
    </row>
    <row r="34" spans="1:14" ht="12" customHeight="1">
      <c r="A34" s="808">
        <v>17</v>
      </c>
      <c r="B34" s="809"/>
      <c r="C34" s="808"/>
      <c r="D34" s="812" t="s">
        <v>114</v>
      </c>
      <c r="E34" s="115"/>
      <c r="F34" s="780">
        <v>64</v>
      </c>
      <c r="G34" s="781">
        <v>852</v>
      </c>
      <c r="H34" s="782">
        <f t="shared" si="0"/>
        <v>17923</v>
      </c>
      <c r="I34" s="781">
        <v>14240</v>
      </c>
      <c r="J34" s="781">
        <v>3683</v>
      </c>
      <c r="K34" s="781">
        <v>9343</v>
      </c>
      <c r="L34" s="781">
        <v>2921</v>
      </c>
      <c r="M34" s="781">
        <v>3559</v>
      </c>
      <c r="N34" s="783">
        <f t="shared" si="1"/>
        <v>21.03638497652582</v>
      </c>
    </row>
    <row r="35" spans="1:14" ht="12" customHeight="1">
      <c r="A35" s="808">
        <v>18</v>
      </c>
      <c r="B35" s="809"/>
      <c r="C35" s="808"/>
      <c r="D35" s="812" t="s">
        <v>930</v>
      </c>
      <c r="E35" s="115"/>
      <c r="F35" s="780">
        <v>25</v>
      </c>
      <c r="G35" s="781">
        <v>239</v>
      </c>
      <c r="H35" s="782">
        <f t="shared" si="0"/>
        <v>5069</v>
      </c>
      <c r="I35" s="781">
        <v>3432</v>
      </c>
      <c r="J35" s="781">
        <v>1637</v>
      </c>
      <c r="K35" s="781">
        <v>2622</v>
      </c>
      <c r="L35" s="781">
        <v>595</v>
      </c>
      <c r="M35" s="781">
        <v>831</v>
      </c>
      <c r="N35" s="783">
        <f t="shared" si="1"/>
        <v>21.209205020920503</v>
      </c>
    </row>
    <row r="36" spans="1:14" ht="12" customHeight="1">
      <c r="A36" s="808">
        <v>19</v>
      </c>
      <c r="B36" s="809"/>
      <c r="C36" s="808"/>
      <c r="D36" s="812" t="s">
        <v>931</v>
      </c>
      <c r="E36" s="115"/>
      <c r="F36" s="780">
        <v>33</v>
      </c>
      <c r="G36" s="781">
        <v>331</v>
      </c>
      <c r="H36" s="782">
        <f t="shared" si="0"/>
        <v>6720</v>
      </c>
      <c r="I36" s="781">
        <v>4545</v>
      </c>
      <c r="J36" s="781">
        <v>2175</v>
      </c>
      <c r="K36" s="781">
        <v>3529</v>
      </c>
      <c r="L36" s="781">
        <v>736</v>
      </c>
      <c r="M36" s="781">
        <v>1139</v>
      </c>
      <c r="N36" s="783">
        <f t="shared" si="1"/>
        <v>20.30211480362538</v>
      </c>
    </row>
    <row r="37" spans="1:14" ht="12" customHeight="1">
      <c r="A37" s="808">
        <v>20</v>
      </c>
      <c r="B37" s="809"/>
      <c r="C37" s="808"/>
      <c r="D37" s="812" t="s">
        <v>916</v>
      </c>
      <c r="E37" s="115"/>
      <c r="F37" s="780">
        <v>74</v>
      </c>
      <c r="G37" s="781">
        <v>663</v>
      </c>
      <c r="H37" s="782">
        <f t="shared" si="0"/>
        <v>13451</v>
      </c>
      <c r="I37" s="781">
        <v>8849</v>
      </c>
      <c r="J37" s="781">
        <v>4602</v>
      </c>
      <c r="K37" s="781">
        <v>7135</v>
      </c>
      <c r="L37" s="781">
        <v>1310</v>
      </c>
      <c r="M37" s="781">
        <v>2155</v>
      </c>
      <c r="N37" s="783">
        <f t="shared" si="1"/>
        <v>20.28808446455505</v>
      </c>
    </row>
    <row r="38" spans="1:14" ht="12" customHeight="1">
      <c r="A38" s="808">
        <v>21</v>
      </c>
      <c r="B38" s="809"/>
      <c r="C38" s="808"/>
      <c r="D38" s="812" t="s">
        <v>932</v>
      </c>
      <c r="E38" s="115"/>
      <c r="F38" s="780">
        <v>29</v>
      </c>
      <c r="G38" s="781">
        <v>367</v>
      </c>
      <c r="H38" s="782">
        <f t="shared" si="0"/>
        <v>7886</v>
      </c>
      <c r="I38" s="781">
        <v>5687</v>
      </c>
      <c r="J38" s="781">
        <v>2199</v>
      </c>
      <c r="K38" s="781">
        <v>4050</v>
      </c>
      <c r="L38" s="781">
        <v>1651</v>
      </c>
      <c r="M38" s="781">
        <v>1394</v>
      </c>
      <c r="N38" s="783">
        <f t="shared" si="1"/>
        <v>21.48773841961853</v>
      </c>
    </row>
    <row r="39" spans="1:14" ht="12" customHeight="1">
      <c r="A39" s="808">
        <v>22</v>
      </c>
      <c r="B39" s="809"/>
      <c r="C39" s="808"/>
      <c r="D39" s="812" t="s">
        <v>933</v>
      </c>
      <c r="E39" s="115"/>
      <c r="F39" s="780">
        <v>55</v>
      </c>
      <c r="G39" s="781">
        <v>468</v>
      </c>
      <c r="H39" s="782">
        <f t="shared" si="0"/>
        <v>9311</v>
      </c>
      <c r="I39" s="781">
        <v>5896</v>
      </c>
      <c r="J39" s="781">
        <v>3415</v>
      </c>
      <c r="K39" s="781">
        <v>4865</v>
      </c>
      <c r="L39" s="781">
        <v>798</v>
      </c>
      <c r="M39" s="781">
        <v>1380</v>
      </c>
      <c r="N39" s="783">
        <f t="shared" si="1"/>
        <v>19.895299145299145</v>
      </c>
    </row>
    <row r="40" spans="1:14" ht="12" customHeight="1">
      <c r="A40" s="808">
        <v>23</v>
      </c>
      <c r="B40" s="809"/>
      <c r="C40" s="808"/>
      <c r="D40" s="812" t="s">
        <v>934</v>
      </c>
      <c r="E40" s="115"/>
      <c r="F40" s="780">
        <v>39</v>
      </c>
      <c r="G40" s="781">
        <v>348</v>
      </c>
      <c r="H40" s="782">
        <f t="shared" si="0"/>
        <v>7465</v>
      </c>
      <c r="I40" s="781">
        <v>4873</v>
      </c>
      <c r="J40" s="781">
        <v>2592</v>
      </c>
      <c r="K40" s="781">
        <v>3880</v>
      </c>
      <c r="L40" s="781">
        <v>735</v>
      </c>
      <c r="M40" s="781">
        <v>1199</v>
      </c>
      <c r="N40" s="783">
        <f t="shared" si="1"/>
        <v>21.451149425287355</v>
      </c>
    </row>
    <row r="41" spans="1:14" ht="12" customHeight="1">
      <c r="A41" s="808"/>
      <c r="B41" s="809"/>
      <c r="C41" s="808"/>
      <c r="D41" s="100"/>
      <c r="E41" s="115"/>
      <c r="F41" s="784"/>
      <c r="G41" s="782"/>
      <c r="H41" s="782"/>
      <c r="I41" s="782"/>
      <c r="J41" s="782"/>
      <c r="K41" s="782"/>
      <c r="L41" s="782"/>
      <c r="M41" s="782"/>
      <c r="N41" s="783"/>
    </row>
    <row r="42" spans="1:14" ht="12" customHeight="1">
      <c r="A42" s="808">
        <v>24</v>
      </c>
      <c r="B42" s="809"/>
      <c r="C42" s="808"/>
      <c r="D42" s="813" t="s">
        <v>57</v>
      </c>
      <c r="E42" s="814"/>
      <c r="F42" s="86">
        <f>SUM(F15:F40)</f>
        <v>1007</v>
      </c>
      <c r="G42" s="789">
        <f aca="true" t="shared" si="2" ref="G42:M42">SUM(G15:G40)</f>
        <v>10900</v>
      </c>
      <c r="H42" s="789">
        <f>SUM(H15:H40)</f>
        <v>227024</v>
      </c>
      <c r="I42" s="789">
        <f t="shared" si="2"/>
        <v>161177</v>
      </c>
      <c r="J42" s="789">
        <f t="shared" si="2"/>
        <v>65847</v>
      </c>
      <c r="K42" s="789">
        <f t="shared" si="2"/>
        <v>118676</v>
      </c>
      <c r="L42" s="789">
        <f t="shared" si="2"/>
        <v>37180</v>
      </c>
      <c r="M42" s="789">
        <f t="shared" si="2"/>
        <v>40019</v>
      </c>
      <c r="N42" s="790">
        <f t="shared" si="1"/>
        <v>20.827889908256882</v>
      </c>
    </row>
    <row r="43" spans="1:14" ht="12" customHeight="1">
      <c r="A43" s="772"/>
      <c r="B43" s="772"/>
      <c r="C43" s="772"/>
      <c r="D43" s="100"/>
      <c r="E43" s="100"/>
      <c r="F43" s="784"/>
      <c r="G43" s="784"/>
      <c r="H43" s="784"/>
      <c r="I43" s="784"/>
      <c r="J43" s="784"/>
      <c r="K43" s="784"/>
      <c r="L43" s="784"/>
      <c r="M43" s="784"/>
      <c r="N43" s="100"/>
    </row>
    <row r="44" spans="1:14" ht="12" customHeight="1">
      <c r="A44" s="772"/>
      <c r="B44" s="772"/>
      <c r="C44" s="772"/>
      <c r="D44" s="100"/>
      <c r="E44" s="100"/>
      <c r="F44" s="784"/>
      <c r="G44" s="784"/>
      <c r="H44" s="784"/>
      <c r="I44" s="784"/>
      <c r="J44" s="784"/>
      <c r="K44" s="784"/>
      <c r="L44" s="784"/>
      <c r="M44" s="784"/>
      <c r="N44" s="100"/>
    </row>
    <row r="45" spans="1:14" ht="12" customHeight="1">
      <c r="A45" s="772"/>
      <c r="B45" s="772"/>
      <c r="C45" s="772"/>
      <c r="D45" s="100"/>
      <c r="E45" s="100"/>
      <c r="F45" s="784"/>
      <c r="G45" s="784"/>
      <c r="H45" s="784"/>
      <c r="I45" s="784"/>
      <c r="J45" s="784"/>
      <c r="K45" s="784"/>
      <c r="L45" s="784"/>
      <c r="M45" s="784"/>
      <c r="N45" s="100"/>
    </row>
    <row r="46" spans="1:14" ht="12" customHeight="1">
      <c r="A46" s="772"/>
      <c r="B46" s="772"/>
      <c r="C46" s="772"/>
      <c r="D46" s="100"/>
      <c r="E46" s="100"/>
      <c r="F46" s="784"/>
      <c r="G46" s="784"/>
      <c r="H46" s="784"/>
      <c r="I46" s="784"/>
      <c r="J46" s="784"/>
      <c r="K46" s="784"/>
      <c r="L46" s="784"/>
      <c r="M46" s="784"/>
      <c r="N46" s="100"/>
    </row>
    <row r="47" spans="1:14" ht="12" customHeight="1">
      <c r="A47" s="772"/>
      <c r="B47" s="772"/>
      <c r="C47" s="772"/>
      <c r="D47" s="100"/>
      <c r="E47" s="100"/>
      <c r="F47" s="784"/>
      <c r="G47" s="784"/>
      <c r="H47" s="784"/>
      <c r="I47" s="784"/>
      <c r="J47" s="784"/>
      <c r="K47" s="784"/>
      <c r="L47" s="784"/>
      <c r="M47" s="784"/>
      <c r="N47" s="100"/>
    </row>
    <row r="48" spans="1:14" ht="12" customHeight="1">
      <c r="A48" s="772"/>
      <c r="B48" s="772"/>
      <c r="C48" s="772"/>
      <c r="D48" s="100"/>
      <c r="E48" s="100"/>
      <c r="F48" s="784"/>
      <c r="G48" s="784"/>
      <c r="H48" s="784"/>
      <c r="I48" s="784"/>
      <c r="J48" s="784"/>
      <c r="K48" s="784"/>
      <c r="L48" s="784"/>
      <c r="M48" s="784"/>
      <c r="N48" s="100"/>
    </row>
    <row r="49" spans="1:13" s="100" customFormat="1" ht="12" customHeight="1">
      <c r="A49" s="772"/>
      <c r="B49" s="772"/>
      <c r="C49" s="772"/>
      <c r="F49" s="784"/>
      <c r="G49" s="784"/>
      <c r="H49" s="784"/>
      <c r="I49" s="784"/>
      <c r="J49" s="784"/>
      <c r="K49" s="784"/>
      <c r="L49" s="784"/>
      <c r="M49" s="784"/>
    </row>
    <row r="50" spans="1:13" s="100" customFormat="1" ht="12" customHeight="1">
      <c r="A50" s="772"/>
      <c r="B50" s="772"/>
      <c r="C50" s="772"/>
      <c r="F50" s="784"/>
      <c r="G50" s="784"/>
      <c r="H50" s="784"/>
      <c r="I50" s="784"/>
      <c r="J50" s="784"/>
      <c r="K50" s="784"/>
      <c r="L50" s="784"/>
      <c r="M50" s="784"/>
    </row>
    <row r="51" spans="1:13" s="100" customFormat="1" ht="12" customHeight="1">
      <c r="A51" s="772"/>
      <c r="B51" s="772"/>
      <c r="C51" s="772"/>
      <c r="F51" s="784"/>
      <c r="G51" s="784"/>
      <c r="H51" s="784"/>
      <c r="I51" s="784"/>
      <c r="J51" s="784"/>
      <c r="K51" s="784"/>
      <c r="L51" s="784"/>
      <c r="M51" s="784"/>
    </row>
    <row r="52" spans="1:13" s="100" customFormat="1" ht="12" customHeight="1">
      <c r="A52" s="772"/>
      <c r="B52" s="772"/>
      <c r="C52" s="772"/>
      <c r="F52" s="784"/>
      <c r="G52" s="784"/>
      <c r="H52" s="784"/>
      <c r="I52" s="784"/>
      <c r="J52" s="784"/>
      <c r="K52" s="784"/>
      <c r="L52" s="784"/>
      <c r="M52" s="784"/>
    </row>
    <row r="53" spans="1:13" s="100" customFormat="1" ht="12" customHeight="1">
      <c r="A53" s="772"/>
      <c r="B53" s="772"/>
      <c r="C53" s="772"/>
      <c r="F53" s="784"/>
      <c r="G53" s="784"/>
      <c r="H53" s="784"/>
      <c r="I53" s="784"/>
      <c r="J53" s="784"/>
      <c r="K53" s="784"/>
      <c r="L53" s="784"/>
      <c r="M53" s="784"/>
    </row>
    <row r="54" spans="1:13" s="100" customFormat="1" ht="12" customHeight="1">
      <c r="A54" s="772"/>
      <c r="B54" s="772"/>
      <c r="C54" s="772"/>
      <c r="F54" s="784"/>
      <c r="G54" s="784"/>
      <c r="H54" s="784"/>
      <c r="I54" s="784"/>
      <c r="J54" s="784"/>
      <c r="K54" s="784"/>
      <c r="L54" s="784"/>
      <c r="M54" s="784"/>
    </row>
    <row r="55" spans="1:13" s="100" customFormat="1" ht="12" customHeight="1">
      <c r="A55" s="772"/>
      <c r="B55" s="772"/>
      <c r="C55" s="772"/>
      <c r="F55" s="784"/>
      <c r="G55" s="784"/>
      <c r="H55" s="784"/>
      <c r="I55" s="784"/>
      <c r="J55" s="784"/>
      <c r="K55" s="784"/>
      <c r="L55" s="784"/>
      <c r="M55" s="784"/>
    </row>
    <row r="56" spans="1:13" s="100" customFormat="1" ht="12" customHeight="1">
      <c r="A56" s="772"/>
      <c r="B56" s="772"/>
      <c r="C56" s="772"/>
      <c r="F56" s="784"/>
      <c r="G56" s="784"/>
      <c r="H56" s="784"/>
      <c r="I56" s="784"/>
      <c r="J56" s="784"/>
      <c r="K56" s="784"/>
      <c r="L56" s="784"/>
      <c r="M56" s="784"/>
    </row>
    <row r="57" spans="1:13" s="100" customFormat="1" ht="12" customHeight="1">
      <c r="A57" s="772"/>
      <c r="B57" s="772"/>
      <c r="C57" s="772"/>
      <c r="F57" s="784"/>
      <c r="G57" s="784"/>
      <c r="H57" s="784"/>
      <c r="I57" s="784"/>
      <c r="J57" s="784"/>
      <c r="K57" s="784"/>
      <c r="L57" s="784"/>
      <c r="M57" s="784"/>
    </row>
    <row r="58" spans="1:13" s="100" customFormat="1" ht="12" customHeight="1">
      <c r="A58" s="772"/>
      <c r="B58" s="772"/>
      <c r="C58" s="772"/>
      <c r="F58" s="784"/>
      <c r="G58" s="784"/>
      <c r="H58" s="784"/>
      <c r="I58" s="784"/>
      <c r="J58" s="784"/>
      <c r="K58" s="784"/>
      <c r="L58" s="784"/>
      <c r="M58" s="784"/>
    </row>
    <row r="59" spans="1:13" ht="6" customHeight="1">
      <c r="A59" s="201" t="s">
        <v>46</v>
      </c>
      <c r="B59" s="201"/>
      <c r="C59" s="318"/>
      <c r="D59" s="101"/>
      <c r="F59" s="784"/>
      <c r="G59" s="784"/>
      <c r="H59" s="784"/>
      <c r="I59" s="784"/>
      <c r="J59" s="784"/>
      <c r="K59" s="784"/>
      <c r="L59" s="784"/>
      <c r="M59" s="784"/>
    </row>
    <row r="60" spans="1:14" ht="11.25" customHeight="1">
      <c r="A60" s="1496" t="s">
        <v>1062</v>
      </c>
      <c r="B60" s="1497"/>
      <c r="C60" s="1497"/>
      <c r="D60" s="1498"/>
      <c r="E60" s="1498"/>
      <c r="F60" s="1498"/>
      <c r="G60" s="1498"/>
      <c r="H60" s="1498"/>
      <c r="I60" s="1498"/>
      <c r="J60" s="1498"/>
      <c r="K60" s="1498"/>
      <c r="L60" s="1498"/>
      <c r="M60" s="1498"/>
      <c r="N60" s="1498"/>
    </row>
    <row r="61" ht="12" customHeight="1"/>
    <row r="62" spans="6:27" s="101" customFormat="1" ht="6" customHeight="1">
      <c r="F62" s="107"/>
      <c r="G62" s="107"/>
      <c r="H62" s="107"/>
      <c r="I62" s="107"/>
      <c r="J62" s="107"/>
      <c r="K62" s="107"/>
      <c r="L62" s="107"/>
      <c r="M62" s="130"/>
      <c r="N62" s="130"/>
      <c r="O62" s="100"/>
      <c r="P62" s="100"/>
      <c r="Q62" s="100"/>
      <c r="R62" s="100"/>
      <c r="S62" s="100"/>
      <c r="T62" s="100"/>
      <c r="U62" s="100"/>
      <c r="V62" s="100"/>
      <c r="W62" s="100"/>
      <c r="X62" s="100"/>
      <c r="Y62" s="100"/>
      <c r="Z62" s="100"/>
      <c r="AA62" s="100"/>
    </row>
    <row r="63" ht="11.25" customHeight="1"/>
    <row r="64" spans="1:14" ht="9.75">
      <c r="A64" s="793"/>
      <c r="B64" s="793"/>
      <c r="C64" s="793"/>
      <c r="D64" s="794"/>
      <c r="E64" s="794"/>
      <c r="F64" s="794"/>
      <c r="G64" s="794"/>
      <c r="H64" s="794"/>
      <c r="I64" s="794"/>
      <c r="J64" s="794"/>
      <c r="K64" s="794"/>
      <c r="L64" s="794"/>
      <c r="M64" s="794"/>
      <c r="N64" s="794"/>
    </row>
  </sheetData>
  <sheetProtection/>
  <mergeCells count="17">
    <mergeCell ref="A2:N2"/>
    <mergeCell ref="A4:B8"/>
    <mergeCell ref="C4:E8"/>
    <mergeCell ref="F4:F8"/>
    <mergeCell ref="G4:G8"/>
    <mergeCell ref="H4:M4"/>
    <mergeCell ref="N4:N8"/>
    <mergeCell ref="H5:H8"/>
    <mergeCell ref="I5:J6"/>
    <mergeCell ref="K5:M5"/>
    <mergeCell ref="A60:N60"/>
    <mergeCell ref="K6:K8"/>
    <mergeCell ref="L6:L8"/>
    <mergeCell ref="M6:M8"/>
    <mergeCell ref="I7:I8"/>
    <mergeCell ref="J7:J8"/>
    <mergeCell ref="A11:N11"/>
  </mergeCells>
  <printOptions/>
  <pageMargins left="0.3937007874015748" right="0.4724409448818898" top="0.5905511811023623" bottom="0.7874015748031497" header="0.3937007874015748" footer="0"/>
  <pageSetup horizontalDpi="600" verticalDpi="600" orientation="portrait" paperSize="9" scale="94" r:id="rId1"/>
  <headerFooter alignWithMargins="0">
    <oddFooter>&amp;C40</oddFooter>
  </headerFooter>
</worksheet>
</file>

<file path=xl/worksheets/sheet39.xml><?xml version="1.0" encoding="utf-8"?>
<worksheet xmlns="http://schemas.openxmlformats.org/spreadsheetml/2006/main" xmlns:r="http://schemas.openxmlformats.org/officeDocument/2006/relationships">
  <dimension ref="A1:N141"/>
  <sheetViews>
    <sheetView zoomScaleSheetLayoutView="100" zoomScalePageLayoutView="0" workbookViewId="0" topLeftCell="A1">
      <selection activeCell="M41" sqref="M41"/>
    </sheetView>
  </sheetViews>
  <sheetFormatPr defaultColWidth="11.421875" defaultRowHeight="15"/>
  <cols>
    <col min="1" max="1" width="7.7109375" style="127" customWidth="1"/>
    <col min="2" max="2" width="10.8515625" style="127" customWidth="1"/>
    <col min="3" max="3" width="10.7109375" style="127" customWidth="1"/>
    <col min="4" max="12" width="7.7109375" style="127" customWidth="1"/>
    <col min="13" max="13" width="0.85546875" style="127" customWidth="1"/>
    <col min="14" max="14" width="2.7109375" style="127" customWidth="1"/>
    <col min="15" max="16384" width="11.421875" style="127" customWidth="1"/>
  </cols>
  <sheetData>
    <row r="1" spans="1:14" ht="12" customHeight="1">
      <c r="A1" s="100"/>
      <c r="B1" s="100"/>
      <c r="C1" s="100"/>
      <c r="D1" s="100"/>
      <c r="E1" s="100"/>
      <c r="F1" s="100"/>
      <c r="G1" s="100"/>
      <c r="H1" s="100"/>
      <c r="I1" s="100"/>
      <c r="J1" s="100"/>
      <c r="K1" s="100"/>
      <c r="L1" s="100"/>
      <c r="M1" s="100"/>
      <c r="N1" s="797"/>
    </row>
    <row r="2" spans="1:14" s="78" customFormat="1" ht="12.75">
      <c r="A2" s="1494" t="s">
        <v>935</v>
      </c>
      <c r="B2" s="1494"/>
      <c r="C2" s="1494"/>
      <c r="D2" s="1494"/>
      <c r="E2" s="1494"/>
      <c r="F2" s="1494"/>
      <c r="G2" s="1494"/>
      <c r="H2" s="1494"/>
      <c r="I2" s="1494"/>
      <c r="J2" s="1494"/>
      <c r="K2" s="1494"/>
      <c r="L2" s="80"/>
      <c r="M2" s="80"/>
      <c r="N2" s="815"/>
    </row>
    <row r="3" spans="1:14" ht="9" customHeight="1">
      <c r="A3" s="816"/>
      <c r="B3" s="816"/>
      <c r="C3" s="816"/>
      <c r="D3" s="816"/>
      <c r="E3" s="816"/>
      <c r="F3" s="816"/>
      <c r="G3" s="816"/>
      <c r="H3" s="816"/>
      <c r="I3" s="816"/>
      <c r="J3" s="816"/>
      <c r="K3" s="816"/>
      <c r="L3" s="100"/>
      <c r="M3" s="100"/>
      <c r="N3" s="776"/>
    </row>
    <row r="4" spans="1:14" ht="18" customHeight="1">
      <c r="A4" s="1078" t="s">
        <v>904</v>
      </c>
      <c r="B4" s="1078"/>
      <c r="C4" s="1097"/>
      <c r="D4" s="1086" t="s">
        <v>905</v>
      </c>
      <c r="E4" s="1086"/>
      <c r="F4" s="1086"/>
      <c r="G4" s="1086"/>
      <c r="H4" s="1086"/>
      <c r="I4" s="1086"/>
      <c r="J4" s="1086"/>
      <c r="K4" s="1086"/>
      <c r="L4" s="801"/>
      <c r="M4" s="1072" t="s">
        <v>892</v>
      </c>
      <c r="N4" s="1078"/>
    </row>
    <row r="5" spans="1:14" ht="15" customHeight="1">
      <c r="A5" s="1080"/>
      <c r="B5" s="1080"/>
      <c r="C5" s="1100"/>
      <c r="D5" s="1098" t="s">
        <v>59</v>
      </c>
      <c r="E5" s="1085" t="s">
        <v>206</v>
      </c>
      <c r="F5" s="1086"/>
      <c r="G5" s="1086"/>
      <c r="H5" s="1154"/>
      <c r="I5" s="1086" t="s">
        <v>49</v>
      </c>
      <c r="J5" s="1086"/>
      <c r="K5" s="1086"/>
      <c r="L5" s="1154"/>
      <c r="M5" s="1073"/>
      <c r="N5" s="1098"/>
    </row>
    <row r="6" spans="1:14" ht="21" customHeight="1">
      <c r="A6" s="1098" t="s">
        <v>59</v>
      </c>
      <c r="B6" s="1085" t="s">
        <v>906</v>
      </c>
      <c r="C6" s="1154"/>
      <c r="D6" s="1495"/>
      <c r="E6" s="1085" t="s">
        <v>704</v>
      </c>
      <c r="F6" s="1154"/>
      <c r="G6" s="1086" t="s">
        <v>744</v>
      </c>
      <c r="H6" s="1154"/>
      <c r="I6" s="1072" t="s">
        <v>907</v>
      </c>
      <c r="J6" s="1097"/>
      <c r="K6" s="1086" t="s">
        <v>908</v>
      </c>
      <c r="L6" s="1154"/>
      <c r="M6" s="1073"/>
      <c r="N6" s="1098"/>
    </row>
    <row r="7" spans="1:14" ht="24" customHeight="1">
      <c r="A7" s="1098"/>
      <c r="B7" s="1084" t="s">
        <v>936</v>
      </c>
      <c r="C7" s="1084" t="s">
        <v>910</v>
      </c>
      <c r="D7" s="1495"/>
      <c r="E7" s="1084" t="s">
        <v>911</v>
      </c>
      <c r="F7" s="1099" t="s">
        <v>912</v>
      </c>
      <c r="G7" s="1084" t="s">
        <v>911</v>
      </c>
      <c r="H7" s="1099" t="s">
        <v>912</v>
      </c>
      <c r="I7" s="1074"/>
      <c r="J7" s="1100"/>
      <c r="K7" s="1097" t="s">
        <v>911</v>
      </c>
      <c r="L7" s="1099" t="s">
        <v>912</v>
      </c>
      <c r="M7" s="1073"/>
      <c r="N7" s="1098"/>
    </row>
    <row r="8" spans="1:14" ht="24" customHeight="1">
      <c r="A8" s="1080"/>
      <c r="B8" s="1090"/>
      <c r="C8" s="1090"/>
      <c r="D8" s="1129"/>
      <c r="E8" s="1090"/>
      <c r="F8" s="1100"/>
      <c r="G8" s="1090"/>
      <c r="H8" s="1100"/>
      <c r="I8" s="802" t="s">
        <v>911</v>
      </c>
      <c r="J8" s="802" t="s">
        <v>912</v>
      </c>
      <c r="K8" s="1100"/>
      <c r="L8" s="1100"/>
      <c r="M8" s="1074"/>
      <c r="N8" s="1080"/>
    </row>
    <row r="9" spans="1:14" ht="9.75">
      <c r="A9" s="102"/>
      <c r="B9" s="358"/>
      <c r="C9" s="358"/>
      <c r="D9" s="358"/>
      <c r="E9" s="102"/>
      <c r="F9" s="102"/>
      <c r="G9" s="102"/>
      <c r="H9" s="102"/>
      <c r="I9" s="102"/>
      <c r="J9" s="102"/>
      <c r="K9" s="102"/>
      <c r="L9" s="100"/>
      <c r="M9" s="100"/>
      <c r="N9" s="100"/>
    </row>
    <row r="10" spans="1:14" ht="9.75">
      <c r="A10" s="796"/>
      <c r="B10" s="100"/>
      <c r="C10" s="100"/>
      <c r="D10" s="100"/>
      <c r="E10" s="100"/>
      <c r="F10" s="100"/>
      <c r="G10" s="100"/>
      <c r="H10" s="100"/>
      <c r="I10" s="100"/>
      <c r="J10" s="100"/>
      <c r="K10" s="100"/>
      <c r="L10" s="100"/>
      <c r="M10" s="100"/>
      <c r="N10" s="100"/>
    </row>
    <row r="11" spans="1:14" ht="12.75" customHeight="1">
      <c r="A11" s="1489" t="s">
        <v>914</v>
      </c>
      <c r="B11" s="1489"/>
      <c r="C11" s="1489"/>
      <c r="D11" s="1489"/>
      <c r="E11" s="1489"/>
      <c r="F11" s="1489"/>
      <c r="G11" s="1489"/>
      <c r="H11" s="1489"/>
      <c r="I11" s="1489"/>
      <c r="J11" s="1489"/>
      <c r="K11" s="1489"/>
      <c r="L11" s="1489"/>
      <c r="M11" s="1489"/>
      <c r="N11" s="1489"/>
    </row>
    <row r="12" spans="1:14" ht="12.75" customHeight="1">
      <c r="A12" s="796"/>
      <c r="B12" s="776"/>
      <c r="C12" s="796"/>
      <c r="D12" s="796"/>
      <c r="E12" s="796"/>
      <c r="F12" s="796"/>
      <c r="G12" s="796"/>
      <c r="H12" s="796"/>
      <c r="I12" s="796"/>
      <c r="J12" s="796"/>
      <c r="K12" s="796"/>
      <c r="L12" s="100"/>
      <c r="M12" s="100"/>
      <c r="N12" s="100"/>
    </row>
    <row r="13" spans="1:14" ht="9.75">
      <c r="A13" s="796"/>
      <c r="B13" s="283"/>
      <c r="C13" s="283"/>
      <c r="D13" s="283"/>
      <c r="E13" s="283"/>
      <c r="F13" s="283"/>
      <c r="G13" s="283"/>
      <c r="H13" s="283"/>
      <c r="I13" s="283"/>
      <c r="J13" s="283"/>
      <c r="K13" s="283"/>
      <c r="L13" s="100"/>
      <c r="M13" s="108"/>
      <c r="N13" s="107"/>
    </row>
    <row r="14" spans="1:14" ht="9" customHeight="1">
      <c r="A14" s="796"/>
      <c r="B14" s="283"/>
      <c r="C14" s="283"/>
      <c r="D14" s="283"/>
      <c r="E14" s="283"/>
      <c r="F14" s="283"/>
      <c r="G14" s="283"/>
      <c r="H14" s="283"/>
      <c r="I14" s="283"/>
      <c r="J14" s="283"/>
      <c r="K14" s="283"/>
      <c r="L14" s="100"/>
      <c r="M14" s="108"/>
      <c r="N14" s="107"/>
    </row>
    <row r="15" spans="1:14" ht="12" customHeight="1">
      <c r="A15" s="780">
        <v>456</v>
      </c>
      <c r="B15" s="781">
        <v>286</v>
      </c>
      <c r="C15" s="781">
        <v>160</v>
      </c>
      <c r="D15" s="782">
        <f>SUM(E15,G15)</f>
        <v>517</v>
      </c>
      <c r="E15" s="781">
        <v>470</v>
      </c>
      <c r="F15" s="781">
        <v>80</v>
      </c>
      <c r="G15" s="781">
        <v>47</v>
      </c>
      <c r="H15" s="781">
        <v>5</v>
      </c>
      <c r="I15" s="781">
        <v>318</v>
      </c>
      <c r="J15" s="781">
        <v>26</v>
      </c>
      <c r="K15" s="781">
        <v>227</v>
      </c>
      <c r="L15" s="780">
        <v>9</v>
      </c>
      <c r="M15" s="82"/>
      <c r="N15" s="107">
        <v>1</v>
      </c>
    </row>
    <row r="16" spans="1:14" ht="12" customHeight="1">
      <c r="A16" s="780">
        <v>2968</v>
      </c>
      <c r="B16" s="781">
        <v>1712</v>
      </c>
      <c r="C16" s="781">
        <v>942</v>
      </c>
      <c r="D16" s="782">
        <f>SUM(E16,G16)</f>
        <v>3992</v>
      </c>
      <c r="E16" s="781">
        <v>3640</v>
      </c>
      <c r="F16" s="781">
        <v>473</v>
      </c>
      <c r="G16" s="781">
        <v>352</v>
      </c>
      <c r="H16" s="781">
        <v>39</v>
      </c>
      <c r="I16" s="781">
        <v>2775</v>
      </c>
      <c r="J16" s="781">
        <v>167</v>
      </c>
      <c r="K16" s="781">
        <v>1306</v>
      </c>
      <c r="L16" s="780">
        <v>78</v>
      </c>
      <c r="M16" s="82"/>
      <c r="N16" s="107">
        <v>2</v>
      </c>
    </row>
    <row r="17" spans="1:14" ht="12" customHeight="1">
      <c r="A17" s="780">
        <v>216</v>
      </c>
      <c r="B17" s="781">
        <v>120</v>
      </c>
      <c r="C17" s="781">
        <v>68</v>
      </c>
      <c r="D17" s="782">
        <f>SUM(E17,G17)</f>
        <v>234</v>
      </c>
      <c r="E17" s="781">
        <v>206</v>
      </c>
      <c r="F17" s="781">
        <v>57</v>
      </c>
      <c r="G17" s="781">
        <v>28</v>
      </c>
      <c r="H17" s="781">
        <v>5</v>
      </c>
      <c r="I17" s="781">
        <v>130</v>
      </c>
      <c r="J17" s="781">
        <v>16</v>
      </c>
      <c r="K17" s="781">
        <v>82</v>
      </c>
      <c r="L17" s="780">
        <v>8</v>
      </c>
      <c r="M17" s="82"/>
      <c r="N17" s="107">
        <v>3</v>
      </c>
    </row>
    <row r="18" spans="1:14" s="100" customFormat="1" ht="12" customHeight="1">
      <c r="A18" s="796"/>
      <c r="B18" s="283"/>
      <c r="C18" s="782"/>
      <c r="D18" s="782"/>
      <c r="E18" s="782"/>
      <c r="F18" s="782"/>
      <c r="G18" s="782"/>
      <c r="H18" s="782"/>
      <c r="I18" s="782"/>
      <c r="J18" s="782"/>
      <c r="K18" s="817"/>
      <c r="M18" s="108"/>
      <c r="N18" s="107"/>
    </row>
    <row r="19" spans="1:14" s="100" customFormat="1" ht="12" customHeight="1">
      <c r="A19" s="796"/>
      <c r="B19" s="283"/>
      <c r="C19" s="283"/>
      <c r="D19" s="283"/>
      <c r="E19" s="283"/>
      <c r="F19" s="283"/>
      <c r="G19" s="283"/>
      <c r="H19" s="283"/>
      <c r="I19" s="283"/>
      <c r="J19" s="283"/>
      <c r="K19" s="283"/>
      <c r="M19" s="108"/>
      <c r="N19" s="107"/>
    </row>
    <row r="20" spans="1:14" s="100" customFormat="1" ht="9" customHeight="1">
      <c r="A20" s="796"/>
      <c r="B20" s="283"/>
      <c r="C20" s="283"/>
      <c r="D20" s="283"/>
      <c r="E20" s="283"/>
      <c r="F20" s="283"/>
      <c r="G20" s="283"/>
      <c r="H20" s="283"/>
      <c r="I20" s="283"/>
      <c r="J20" s="283"/>
      <c r="K20" s="283"/>
      <c r="M20" s="108"/>
      <c r="N20" s="107"/>
    </row>
    <row r="21" spans="1:14" ht="12" customHeight="1">
      <c r="A21" s="780">
        <v>497</v>
      </c>
      <c r="B21" s="781">
        <v>295</v>
      </c>
      <c r="C21" s="781">
        <v>158</v>
      </c>
      <c r="D21" s="782">
        <f aca="true" t="shared" si="0" ref="D21:D40">SUM(E21,G21)</f>
        <v>409</v>
      </c>
      <c r="E21" s="781">
        <v>367</v>
      </c>
      <c r="F21" s="781">
        <v>74</v>
      </c>
      <c r="G21" s="781">
        <v>42</v>
      </c>
      <c r="H21" s="781">
        <v>6</v>
      </c>
      <c r="I21" s="781">
        <v>216</v>
      </c>
      <c r="J21" s="781">
        <v>16</v>
      </c>
      <c r="K21" s="781">
        <v>172</v>
      </c>
      <c r="L21" s="780">
        <v>9</v>
      </c>
      <c r="M21" s="82"/>
      <c r="N21" s="107">
        <v>4</v>
      </c>
    </row>
    <row r="22" spans="1:14" ht="12" customHeight="1">
      <c r="A22" s="780">
        <v>459</v>
      </c>
      <c r="B22" s="781">
        <v>284</v>
      </c>
      <c r="C22" s="781">
        <v>129</v>
      </c>
      <c r="D22" s="782">
        <f t="shared" si="0"/>
        <v>455</v>
      </c>
      <c r="E22" s="781">
        <v>405</v>
      </c>
      <c r="F22" s="781">
        <v>75</v>
      </c>
      <c r="G22" s="781">
        <v>50</v>
      </c>
      <c r="H22" s="781">
        <v>10</v>
      </c>
      <c r="I22" s="781">
        <v>269</v>
      </c>
      <c r="J22" s="781">
        <v>19</v>
      </c>
      <c r="K22" s="781">
        <v>221</v>
      </c>
      <c r="L22" s="780">
        <v>17</v>
      </c>
      <c r="M22" s="82"/>
      <c r="N22" s="107">
        <v>5</v>
      </c>
    </row>
    <row r="23" spans="1:14" ht="12" customHeight="1">
      <c r="A23" s="780">
        <v>329</v>
      </c>
      <c r="B23" s="781">
        <v>205</v>
      </c>
      <c r="C23" s="781">
        <v>107</v>
      </c>
      <c r="D23" s="782">
        <f t="shared" si="0"/>
        <v>315</v>
      </c>
      <c r="E23" s="781">
        <v>284</v>
      </c>
      <c r="F23" s="781">
        <v>78</v>
      </c>
      <c r="G23" s="781">
        <v>31</v>
      </c>
      <c r="H23" s="781">
        <v>2</v>
      </c>
      <c r="I23" s="781">
        <v>190</v>
      </c>
      <c r="J23" s="781">
        <v>23</v>
      </c>
      <c r="K23" s="781">
        <v>127</v>
      </c>
      <c r="L23" s="780">
        <v>13</v>
      </c>
      <c r="M23" s="82"/>
      <c r="N23" s="107">
        <v>6</v>
      </c>
    </row>
    <row r="24" spans="1:14" ht="12" customHeight="1">
      <c r="A24" s="780">
        <v>469</v>
      </c>
      <c r="B24" s="781">
        <v>319</v>
      </c>
      <c r="C24" s="781">
        <v>125</v>
      </c>
      <c r="D24" s="782">
        <f t="shared" si="0"/>
        <v>653</v>
      </c>
      <c r="E24" s="781">
        <v>525</v>
      </c>
      <c r="F24" s="781">
        <v>80</v>
      </c>
      <c r="G24" s="781">
        <v>128</v>
      </c>
      <c r="H24" s="781">
        <v>33</v>
      </c>
      <c r="I24" s="781">
        <v>395</v>
      </c>
      <c r="J24" s="781">
        <v>30</v>
      </c>
      <c r="K24" s="781">
        <v>192</v>
      </c>
      <c r="L24" s="780">
        <v>13</v>
      </c>
      <c r="M24" s="82"/>
      <c r="N24" s="107">
        <v>7</v>
      </c>
    </row>
    <row r="25" spans="1:14" ht="12" customHeight="1">
      <c r="A25" s="780">
        <v>338</v>
      </c>
      <c r="B25" s="781">
        <v>157</v>
      </c>
      <c r="C25" s="781">
        <v>175</v>
      </c>
      <c r="D25" s="782">
        <f t="shared" si="0"/>
        <v>480</v>
      </c>
      <c r="E25" s="781">
        <v>436</v>
      </c>
      <c r="F25" s="781">
        <v>56</v>
      </c>
      <c r="G25" s="781">
        <v>44</v>
      </c>
      <c r="H25" s="781">
        <v>3</v>
      </c>
      <c r="I25" s="781">
        <v>331</v>
      </c>
      <c r="J25" s="781">
        <v>14</v>
      </c>
      <c r="K25" s="781">
        <v>217</v>
      </c>
      <c r="L25" s="780">
        <v>11</v>
      </c>
      <c r="M25" s="82"/>
      <c r="N25" s="107">
        <v>8</v>
      </c>
    </row>
    <row r="26" spans="1:14" ht="12" customHeight="1">
      <c r="A26" s="780">
        <v>498</v>
      </c>
      <c r="B26" s="781">
        <v>272</v>
      </c>
      <c r="C26" s="781">
        <v>196</v>
      </c>
      <c r="D26" s="782">
        <f t="shared" si="0"/>
        <v>483</v>
      </c>
      <c r="E26" s="781">
        <v>437</v>
      </c>
      <c r="F26" s="781">
        <v>112</v>
      </c>
      <c r="G26" s="781">
        <v>46</v>
      </c>
      <c r="H26" s="781">
        <v>3</v>
      </c>
      <c r="I26" s="781">
        <v>285</v>
      </c>
      <c r="J26" s="781">
        <v>30</v>
      </c>
      <c r="K26" s="781">
        <v>209</v>
      </c>
      <c r="L26" s="780">
        <v>11</v>
      </c>
      <c r="M26" s="82"/>
      <c r="N26" s="107">
        <v>9</v>
      </c>
    </row>
    <row r="27" spans="1:14" ht="12" customHeight="1">
      <c r="A27" s="780">
        <v>505</v>
      </c>
      <c r="B27" s="781">
        <v>325</v>
      </c>
      <c r="C27" s="781">
        <v>151</v>
      </c>
      <c r="D27" s="782">
        <f t="shared" si="0"/>
        <v>502</v>
      </c>
      <c r="E27" s="781">
        <v>453</v>
      </c>
      <c r="F27" s="781">
        <v>90</v>
      </c>
      <c r="G27" s="781">
        <v>49</v>
      </c>
      <c r="H27" s="781">
        <v>6</v>
      </c>
      <c r="I27" s="781">
        <v>309</v>
      </c>
      <c r="J27" s="781">
        <v>26</v>
      </c>
      <c r="K27" s="781">
        <v>189</v>
      </c>
      <c r="L27" s="780">
        <v>13</v>
      </c>
      <c r="M27" s="82"/>
      <c r="N27" s="107">
        <v>10</v>
      </c>
    </row>
    <row r="28" spans="1:14" ht="12" customHeight="1">
      <c r="A28" s="780">
        <v>553</v>
      </c>
      <c r="B28" s="781">
        <v>313</v>
      </c>
      <c r="C28" s="781">
        <v>206</v>
      </c>
      <c r="D28" s="782">
        <f t="shared" si="0"/>
        <v>617</v>
      </c>
      <c r="E28" s="781">
        <v>558</v>
      </c>
      <c r="F28" s="781">
        <v>92</v>
      </c>
      <c r="G28" s="781">
        <v>59</v>
      </c>
      <c r="H28" s="781">
        <v>11</v>
      </c>
      <c r="I28" s="781">
        <v>375</v>
      </c>
      <c r="J28" s="781">
        <v>22</v>
      </c>
      <c r="K28" s="781">
        <v>258</v>
      </c>
      <c r="L28" s="780">
        <v>20</v>
      </c>
      <c r="M28" s="82"/>
      <c r="N28" s="107">
        <v>11</v>
      </c>
    </row>
    <row r="29" spans="1:14" ht="12" customHeight="1">
      <c r="A29" s="780">
        <v>587</v>
      </c>
      <c r="B29" s="781">
        <v>303</v>
      </c>
      <c r="C29" s="781">
        <v>221</v>
      </c>
      <c r="D29" s="782">
        <f t="shared" si="0"/>
        <v>738</v>
      </c>
      <c r="E29" s="781">
        <v>660</v>
      </c>
      <c r="F29" s="781">
        <v>85</v>
      </c>
      <c r="G29" s="781">
        <v>78</v>
      </c>
      <c r="H29" s="781">
        <v>8</v>
      </c>
      <c r="I29" s="781">
        <v>504</v>
      </c>
      <c r="J29" s="781">
        <v>29</v>
      </c>
      <c r="K29" s="781">
        <v>281</v>
      </c>
      <c r="L29" s="780">
        <v>12</v>
      </c>
      <c r="M29" s="82"/>
      <c r="N29" s="107">
        <v>12</v>
      </c>
    </row>
    <row r="30" spans="1:14" ht="12" customHeight="1">
      <c r="A30" s="780">
        <v>299</v>
      </c>
      <c r="B30" s="781">
        <v>186</v>
      </c>
      <c r="C30" s="781">
        <v>94</v>
      </c>
      <c r="D30" s="782">
        <f t="shared" si="0"/>
        <v>265</v>
      </c>
      <c r="E30" s="781">
        <v>236</v>
      </c>
      <c r="F30" s="781">
        <v>53</v>
      </c>
      <c r="G30" s="781">
        <v>29</v>
      </c>
      <c r="H30" s="781">
        <v>6</v>
      </c>
      <c r="I30" s="781">
        <v>153</v>
      </c>
      <c r="J30" s="781">
        <v>8</v>
      </c>
      <c r="K30" s="781">
        <v>115</v>
      </c>
      <c r="L30" s="780">
        <v>4</v>
      </c>
      <c r="M30" s="82"/>
      <c r="N30" s="107">
        <v>13</v>
      </c>
    </row>
    <row r="31" spans="1:14" ht="12" customHeight="1">
      <c r="A31" s="780">
        <v>392</v>
      </c>
      <c r="B31" s="781">
        <v>210</v>
      </c>
      <c r="C31" s="781">
        <v>145</v>
      </c>
      <c r="D31" s="782">
        <f t="shared" si="0"/>
        <v>400</v>
      </c>
      <c r="E31" s="781">
        <v>357</v>
      </c>
      <c r="F31" s="781">
        <v>52</v>
      </c>
      <c r="G31" s="781">
        <v>43</v>
      </c>
      <c r="H31" s="781">
        <v>5</v>
      </c>
      <c r="I31" s="781">
        <v>249</v>
      </c>
      <c r="J31" s="781">
        <v>12</v>
      </c>
      <c r="K31" s="781">
        <v>191</v>
      </c>
      <c r="L31" s="780">
        <v>9</v>
      </c>
      <c r="M31" s="82"/>
      <c r="N31" s="107">
        <v>14</v>
      </c>
    </row>
    <row r="32" spans="1:14" ht="12" customHeight="1">
      <c r="A32" s="780">
        <v>228</v>
      </c>
      <c r="B32" s="781">
        <v>133</v>
      </c>
      <c r="C32" s="781">
        <v>87</v>
      </c>
      <c r="D32" s="782">
        <f t="shared" si="0"/>
        <v>320</v>
      </c>
      <c r="E32" s="781">
        <v>284</v>
      </c>
      <c r="F32" s="781">
        <v>56</v>
      </c>
      <c r="G32" s="781">
        <v>36</v>
      </c>
      <c r="H32" s="781">
        <v>5</v>
      </c>
      <c r="I32" s="781">
        <v>205</v>
      </c>
      <c r="J32" s="781">
        <v>13</v>
      </c>
      <c r="K32" s="781">
        <v>155</v>
      </c>
      <c r="L32" s="780">
        <v>10</v>
      </c>
      <c r="M32" s="82"/>
      <c r="N32" s="107">
        <v>15</v>
      </c>
    </row>
    <row r="33" spans="1:14" ht="12" customHeight="1">
      <c r="A33" s="780">
        <v>465</v>
      </c>
      <c r="B33" s="781">
        <v>292</v>
      </c>
      <c r="C33" s="781">
        <v>135</v>
      </c>
      <c r="D33" s="782">
        <f t="shared" si="0"/>
        <v>427</v>
      </c>
      <c r="E33" s="781">
        <v>386</v>
      </c>
      <c r="F33" s="781">
        <v>94</v>
      </c>
      <c r="G33" s="781">
        <v>41</v>
      </c>
      <c r="H33" s="781">
        <v>6</v>
      </c>
      <c r="I33" s="781">
        <v>233</v>
      </c>
      <c r="J33" s="781">
        <v>30</v>
      </c>
      <c r="K33" s="781">
        <v>143</v>
      </c>
      <c r="L33" s="780">
        <v>14</v>
      </c>
      <c r="M33" s="82"/>
      <c r="N33" s="107">
        <v>16</v>
      </c>
    </row>
    <row r="34" spans="1:14" ht="12" customHeight="1">
      <c r="A34" s="780">
        <v>741</v>
      </c>
      <c r="B34" s="781">
        <v>370</v>
      </c>
      <c r="C34" s="781">
        <v>292</v>
      </c>
      <c r="D34" s="782">
        <f t="shared" si="0"/>
        <v>1178</v>
      </c>
      <c r="E34" s="781">
        <v>1064</v>
      </c>
      <c r="F34" s="781">
        <v>114</v>
      </c>
      <c r="G34" s="781">
        <v>114</v>
      </c>
      <c r="H34" s="781">
        <v>12</v>
      </c>
      <c r="I34" s="781">
        <v>846</v>
      </c>
      <c r="J34" s="781">
        <v>43</v>
      </c>
      <c r="K34" s="781">
        <v>512</v>
      </c>
      <c r="L34" s="780">
        <v>24</v>
      </c>
      <c r="M34" s="82"/>
      <c r="N34" s="107">
        <v>17</v>
      </c>
    </row>
    <row r="35" spans="1:14" ht="12" customHeight="1">
      <c r="A35" s="780">
        <v>354</v>
      </c>
      <c r="B35" s="781">
        <v>241</v>
      </c>
      <c r="C35" s="781">
        <v>87</v>
      </c>
      <c r="D35" s="782">
        <f t="shared" si="0"/>
        <v>333</v>
      </c>
      <c r="E35" s="781">
        <v>290</v>
      </c>
      <c r="F35" s="781">
        <v>48</v>
      </c>
      <c r="G35" s="781">
        <v>43</v>
      </c>
      <c r="H35" s="781">
        <v>5</v>
      </c>
      <c r="I35" s="781">
        <v>202</v>
      </c>
      <c r="J35" s="781">
        <v>14</v>
      </c>
      <c r="K35" s="781">
        <v>159</v>
      </c>
      <c r="L35" s="780">
        <v>5</v>
      </c>
      <c r="M35" s="82"/>
      <c r="N35" s="107">
        <v>18</v>
      </c>
    </row>
    <row r="36" spans="1:14" ht="12" customHeight="1">
      <c r="A36" s="780">
        <v>428</v>
      </c>
      <c r="B36" s="781">
        <v>295</v>
      </c>
      <c r="C36" s="781">
        <v>112</v>
      </c>
      <c r="D36" s="782">
        <f t="shared" si="0"/>
        <v>448</v>
      </c>
      <c r="E36" s="781">
        <v>413</v>
      </c>
      <c r="F36" s="781">
        <v>78</v>
      </c>
      <c r="G36" s="781">
        <v>35</v>
      </c>
      <c r="H36" s="781">
        <v>6</v>
      </c>
      <c r="I36" s="781">
        <v>265</v>
      </c>
      <c r="J36" s="781">
        <v>24</v>
      </c>
      <c r="K36" s="781">
        <v>194</v>
      </c>
      <c r="L36" s="780">
        <v>12</v>
      </c>
      <c r="M36" s="82"/>
      <c r="N36" s="107">
        <v>19</v>
      </c>
    </row>
    <row r="37" spans="1:14" ht="12" customHeight="1">
      <c r="A37" s="780">
        <v>931</v>
      </c>
      <c r="B37" s="781">
        <v>496</v>
      </c>
      <c r="C37" s="781">
        <v>392</v>
      </c>
      <c r="D37" s="782">
        <f t="shared" si="0"/>
        <v>908</v>
      </c>
      <c r="E37" s="781">
        <v>811</v>
      </c>
      <c r="F37" s="781">
        <v>164</v>
      </c>
      <c r="G37" s="781">
        <v>97</v>
      </c>
      <c r="H37" s="781">
        <v>15</v>
      </c>
      <c r="I37" s="781">
        <v>519</v>
      </c>
      <c r="J37" s="781">
        <v>36</v>
      </c>
      <c r="K37" s="781">
        <v>397</v>
      </c>
      <c r="L37" s="780">
        <v>28</v>
      </c>
      <c r="M37" s="82"/>
      <c r="N37" s="107">
        <v>20</v>
      </c>
    </row>
    <row r="38" spans="1:14" ht="12" customHeight="1">
      <c r="A38" s="780">
        <v>282</v>
      </c>
      <c r="B38" s="781">
        <v>120</v>
      </c>
      <c r="C38" s="781">
        <v>154</v>
      </c>
      <c r="D38" s="782">
        <f t="shared" si="0"/>
        <v>543</v>
      </c>
      <c r="E38" s="781">
        <v>503</v>
      </c>
      <c r="F38" s="781">
        <v>74</v>
      </c>
      <c r="G38" s="781">
        <v>40</v>
      </c>
      <c r="H38" s="781">
        <v>7</v>
      </c>
      <c r="I38" s="781">
        <v>364</v>
      </c>
      <c r="J38" s="781">
        <v>25</v>
      </c>
      <c r="K38" s="781">
        <v>283</v>
      </c>
      <c r="L38" s="780">
        <v>25</v>
      </c>
      <c r="M38" s="82"/>
      <c r="N38" s="107">
        <v>21</v>
      </c>
    </row>
    <row r="39" spans="1:14" ht="12" customHeight="1">
      <c r="A39" s="780">
        <v>667</v>
      </c>
      <c r="B39" s="781">
        <v>357</v>
      </c>
      <c r="C39" s="781">
        <v>258</v>
      </c>
      <c r="D39" s="782">
        <f t="shared" si="0"/>
        <v>640</v>
      </c>
      <c r="E39" s="781">
        <v>570</v>
      </c>
      <c r="F39" s="781">
        <v>145</v>
      </c>
      <c r="G39" s="781">
        <v>70</v>
      </c>
      <c r="H39" s="781">
        <v>9</v>
      </c>
      <c r="I39" s="781">
        <v>374</v>
      </c>
      <c r="J39" s="781">
        <v>43</v>
      </c>
      <c r="K39" s="781">
        <v>273</v>
      </c>
      <c r="L39" s="780">
        <v>14</v>
      </c>
      <c r="M39" s="82"/>
      <c r="N39" s="107">
        <v>22</v>
      </c>
    </row>
    <row r="40" spans="1:14" ht="12" customHeight="1">
      <c r="A40" s="780">
        <v>510</v>
      </c>
      <c r="B40" s="781">
        <v>274</v>
      </c>
      <c r="C40" s="781">
        <v>217</v>
      </c>
      <c r="D40" s="782">
        <f t="shared" si="0"/>
        <v>494</v>
      </c>
      <c r="E40" s="781">
        <v>438</v>
      </c>
      <c r="F40" s="781">
        <v>103</v>
      </c>
      <c r="G40" s="781">
        <v>56</v>
      </c>
      <c r="H40" s="781">
        <v>6</v>
      </c>
      <c r="I40" s="781">
        <v>282</v>
      </c>
      <c r="J40" s="781">
        <v>26</v>
      </c>
      <c r="K40" s="781">
        <v>218</v>
      </c>
      <c r="L40" s="780">
        <v>18</v>
      </c>
      <c r="M40" s="82"/>
      <c r="N40" s="107">
        <v>23</v>
      </c>
    </row>
    <row r="41" spans="1:14" s="100" customFormat="1" ht="12" customHeight="1">
      <c r="A41" s="796"/>
      <c r="B41" s="283"/>
      <c r="C41" s="782"/>
      <c r="D41" s="782"/>
      <c r="E41" s="782"/>
      <c r="F41" s="782"/>
      <c r="G41" s="782"/>
      <c r="H41" s="782"/>
      <c r="I41" s="782"/>
      <c r="J41" s="782"/>
      <c r="K41" s="817"/>
      <c r="M41" s="108"/>
      <c r="N41" s="107"/>
    </row>
    <row r="42" spans="1:14" s="100" customFormat="1" ht="12" customHeight="1">
      <c r="A42" s="86">
        <f aca="true" t="shared" si="1" ref="A42:K42">SUM(A15:A41)</f>
        <v>13172</v>
      </c>
      <c r="B42" s="789">
        <f>SUM(B15:B41)</f>
        <v>7565</v>
      </c>
      <c r="C42" s="789">
        <f t="shared" si="1"/>
        <v>4611</v>
      </c>
      <c r="D42" s="789">
        <f t="shared" si="1"/>
        <v>15351</v>
      </c>
      <c r="E42" s="789">
        <f t="shared" si="1"/>
        <v>13793</v>
      </c>
      <c r="F42" s="789">
        <f t="shared" si="1"/>
        <v>2333</v>
      </c>
      <c r="G42" s="789">
        <f t="shared" si="1"/>
        <v>1558</v>
      </c>
      <c r="H42" s="789">
        <f t="shared" si="1"/>
        <v>213</v>
      </c>
      <c r="I42" s="789">
        <f t="shared" si="1"/>
        <v>9789</v>
      </c>
      <c r="J42" s="789">
        <f t="shared" si="1"/>
        <v>692</v>
      </c>
      <c r="K42" s="789">
        <f t="shared" si="1"/>
        <v>6121</v>
      </c>
      <c r="L42" s="86">
        <f>SUM(L15:L41)</f>
        <v>377</v>
      </c>
      <c r="M42" s="87"/>
      <c r="N42" s="107">
        <v>24</v>
      </c>
    </row>
    <row r="43" spans="1:14" ht="12" customHeight="1">
      <c r="A43" s="806"/>
      <c r="C43" s="784"/>
      <c r="D43" s="784"/>
      <c r="E43" s="784"/>
      <c r="F43" s="784"/>
      <c r="G43" s="784"/>
      <c r="H43" s="784"/>
      <c r="I43" s="784"/>
      <c r="J43" s="784"/>
      <c r="M43" s="100"/>
      <c r="N43" s="100"/>
    </row>
    <row r="44" spans="1:14" ht="12" customHeight="1">
      <c r="A44" s="806"/>
      <c r="C44" s="784"/>
      <c r="D44" s="784"/>
      <c r="E44" s="784"/>
      <c r="F44" s="784"/>
      <c r="G44" s="784"/>
      <c r="H44" s="784"/>
      <c r="I44" s="784"/>
      <c r="J44" s="784"/>
      <c r="M44" s="100"/>
      <c r="N44" s="100"/>
    </row>
    <row r="45" spans="1:14" ht="12" customHeight="1">
      <c r="A45" s="806"/>
      <c r="C45" s="784"/>
      <c r="D45" s="784"/>
      <c r="E45" s="784"/>
      <c r="F45" s="784"/>
      <c r="G45" s="784"/>
      <c r="H45" s="784"/>
      <c r="I45" s="784"/>
      <c r="J45" s="784"/>
      <c r="M45" s="100"/>
      <c r="N45" s="100"/>
    </row>
    <row r="46" spans="1:14" ht="12" customHeight="1">
      <c r="A46" s="806"/>
      <c r="C46" s="784"/>
      <c r="D46" s="784"/>
      <c r="E46" s="784"/>
      <c r="F46" s="784"/>
      <c r="G46" s="784"/>
      <c r="H46" s="784"/>
      <c r="I46" s="784"/>
      <c r="J46" s="784"/>
      <c r="M46" s="100"/>
      <c r="N46" s="100"/>
    </row>
    <row r="47" spans="1:14" ht="12" customHeight="1">
      <c r="A47" s="806"/>
      <c r="C47" s="784"/>
      <c r="D47" s="784"/>
      <c r="E47" s="784"/>
      <c r="F47" s="784"/>
      <c r="G47" s="784"/>
      <c r="H47" s="784"/>
      <c r="I47" s="784"/>
      <c r="J47" s="784"/>
      <c r="M47" s="100"/>
      <c r="N47" s="100"/>
    </row>
    <row r="48" spans="1:14" ht="12" customHeight="1">
      <c r="A48" s="806"/>
      <c r="C48" s="784"/>
      <c r="D48" s="784"/>
      <c r="E48" s="784"/>
      <c r="F48" s="784"/>
      <c r="G48" s="784"/>
      <c r="H48" s="784"/>
      <c r="I48" s="784"/>
      <c r="J48" s="784"/>
      <c r="M48" s="100"/>
      <c r="N48" s="100"/>
    </row>
    <row r="49" spans="1:14" ht="12" customHeight="1">
      <c r="A49" s="806"/>
      <c r="M49" s="100"/>
      <c r="N49" s="100"/>
    </row>
    <row r="50" spans="1:14" ht="12" customHeight="1">
      <c r="A50" s="806"/>
      <c r="M50" s="100"/>
      <c r="N50" s="100"/>
    </row>
    <row r="51" spans="1:14" ht="12" customHeight="1">
      <c r="A51" s="806"/>
      <c r="M51" s="100"/>
      <c r="N51" s="100"/>
    </row>
    <row r="52" spans="1:14" ht="9.75">
      <c r="A52" s="806"/>
      <c r="M52" s="100"/>
      <c r="N52" s="100"/>
    </row>
    <row r="53" spans="1:14" ht="9.75">
      <c r="A53" s="806"/>
      <c r="M53" s="100"/>
      <c r="N53" s="100"/>
    </row>
    <row r="54" spans="1:14" ht="9.75">
      <c r="A54" s="806"/>
      <c r="M54" s="100"/>
      <c r="N54" s="100"/>
    </row>
    <row r="55" spans="1:14" ht="9.75">
      <c r="A55" s="806"/>
      <c r="M55" s="100"/>
      <c r="N55" s="100"/>
    </row>
    <row r="56" spans="1:14" ht="9.75">
      <c r="A56" s="806"/>
      <c r="M56" s="100"/>
      <c r="N56" s="100"/>
    </row>
    <row r="57" spans="1:14" ht="9.75">
      <c r="A57" s="806"/>
      <c r="M57" s="100"/>
      <c r="N57" s="100"/>
    </row>
    <row r="58" spans="1:14" ht="9.75">
      <c r="A58" s="806"/>
      <c r="M58" s="100"/>
      <c r="N58" s="100"/>
    </row>
    <row r="59" spans="1:14" ht="9.75">
      <c r="A59" s="806"/>
      <c r="M59" s="100"/>
      <c r="N59" s="100"/>
    </row>
    <row r="60" spans="1:14" ht="9.75">
      <c r="A60" s="806"/>
      <c r="M60" s="100"/>
      <c r="N60" s="100"/>
    </row>
    <row r="61" spans="1:14" ht="9.75">
      <c r="A61" s="806"/>
      <c r="M61" s="100"/>
      <c r="N61" s="100"/>
    </row>
    <row r="62" spans="1:14" ht="9.75">
      <c r="A62" s="806"/>
      <c r="M62" s="100"/>
      <c r="N62" s="100"/>
    </row>
    <row r="63" spans="1:14" ht="9.75">
      <c r="A63" s="806"/>
      <c r="M63" s="100"/>
      <c r="N63" s="100"/>
    </row>
    <row r="64" spans="1:14" ht="9.75">
      <c r="A64" s="806"/>
      <c r="M64" s="100"/>
      <c r="N64" s="100"/>
    </row>
    <row r="65" spans="1:14" ht="9.75">
      <c r="A65" s="806"/>
      <c r="M65" s="100"/>
      <c r="N65" s="100"/>
    </row>
    <row r="66" spans="1:14" ht="9.75">
      <c r="A66" s="806"/>
      <c r="M66" s="100"/>
      <c r="N66" s="100"/>
    </row>
    <row r="67" spans="1:14" ht="9.75">
      <c r="A67" s="806"/>
      <c r="M67" s="100"/>
      <c r="N67" s="100"/>
    </row>
    <row r="68" spans="1:14" ht="9.75">
      <c r="A68" s="806"/>
      <c r="M68" s="100"/>
      <c r="N68" s="100"/>
    </row>
    <row r="69" spans="1:14" ht="9.75">
      <c r="A69" s="806"/>
      <c r="M69" s="100"/>
      <c r="N69" s="100"/>
    </row>
    <row r="70" spans="1:14" ht="9.75">
      <c r="A70" s="806"/>
      <c r="M70" s="100"/>
      <c r="N70" s="100"/>
    </row>
    <row r="71" spans="1:14" ht="9.75">
      <c r="A71" s="806"/>
      <c r="M71" s="100"/>
      <c r="N71" s="100"/>
    </row>
    <row r="72" spans="1:14" ht="9.75">
      <c r="A72" s="806"/>
      <c r="M72" s="100"/>
      <c r="N72" s="100"/>
    </row>
    <row r="73" spans="1:14" ht="9.75">
      <c r="A73" s="806"/>
      <c r="M73" s="100"/>
      <c r="N73" s="100"/>
    </row>
    <row r="74" ht="9.75">
      <c r="A74" s="806"/>
    </row>
    <row r="75" ht="9.75">
      <c r="A75" s="806"/>
    </row>
    <row r="76" ht="9.75">
      <c r="A76" s="806"/>
    </row>
    <row r="77" ht="9.75">
      <c r="A77" s="806"/>
    </row>
    <row r="78" ht="9.75">
      <c r="A78" s="806"/>
    </row>
    <row r="79" ht="9.75">
      <c r="A79" s="806"/>
    </row>
    <row r="80" ht="9.75">
      <c r="A80" s="806"/>
    </row>
    <row r="81" ht="9.75">
      <c r="A81" s="806"/>
    </row>
    <row r="82" ht="9.75">
      <c r="A82" s="806"/>
    </row>
    <row r="83" ht="9.75">
      <c r="A83" s="806"/>
    </row>
    <row r="84" ht="9.75">
      <c r="A84" s="806"/>
    </row>
    <row r="85" ht="9.75">
      <c r="A85" s="806"/>
    </row>
    <row r="86" ht="9.75">
      <c r="A86" s="806"/>
    </row>
    <row r="87" ht="9.75">
      <c r="A87" s="806"/>
    </row>
    <row r="88" ht="9.75">
      <c r="A88" s="806"/>
    </row>
    <row r="89" ht="9.75">
      <c r="A89" s="806"/>
    </row>
    <row r="90" ht="9.75">
      <c r="A90" s="806"/>
    </row>
    <row r="91" ht="9.75">
      <c r="A91" s="806"/>
    </row>
    <row r="92" ht="9.75">
      <c r="A92" s="806"/>
    </row>
    <row r="93" ht="9.75">
      <c r="A93" s="806"/>
    </row>
    <row r="94" ht="9.75">
      <c r="A94" s="806"/>
    </row>
    <row r="95" ht="9.75">
      <c r="A95" s="806"/>
    </row>
    <row r="96" ht="9.75">
      <c r="A96" s="806"/>
    </row>
    <row r="97" ht="9.75">
      <c r="A97" s="806"/>
    </row>
    <row r="98" ht="9.75">
      <c r="A98" s="806"/>
    </row>
    <row r="99" ht="9.75">
      <c r="A99" s="806"/>
    </row>
    <row r="100" ht="9.75">
      <c r="A100" s="806"/>
    </row>
    <row r="101" ht="9.75">
      <c r="A101" s="806"/>
    </row>
    <row r="102" ht="9.75">
      <c r="A102" s="806"/>
    </row>
    <row r="103" ht="9.75">
      <c r="A103" s="806"/>
    </row>
    <row r="104" ht="9.75">
      <c r="A104" s="806"/>
    </row>
    <row r="105" ht="9.75">
      <c r="A105" s="806"/>
    </row>
    <row r="106" ht="9.75">
      <c r="A106" s="806"/>
    </row>
    <row r="107" ht="9.75">
      <c r="A107" s="806"/>
    </row>
    <row r="108" ht="9.75">
      <c r="A108" s="806"/>
    </row>
    <row r="109" ht="9.75">
      <c r="A109" s="806"/>
    </row>
    <row r="110" ht="9.75">
      <c r="A110" s="806"/>
    </row>
    <row r="111" ht="9.75">
      <c r="A111" s="806"/>
    </row>
    <row r="112" ht="9.75">
      <c r="A112" s="806"/>
    </row>
    <row r="113" ht="9.75">
      <c r="A113" s="806"/>
    </row>
    <row r="114" ht="9.75">
      <c r="A114" s="806"/>
    </row>
    <row r="115" ht="9.75">
      <c r="A115" s="806"/>
    </row>
    <row r="116" ht="9.75">
      <c r="A116" s="806"/>
    </row>
    <row r="117" ht="9.75">
      <c r="A117" s="806"/>
    </row>
    <row r="118" ht="9.75">
      <c r="A118" s="806"/>
    </row>
    <row r="119" ht="9.75">
      <c r="A119" s="806"/>
    </row>
    <row r="120" ht="9.75">
      <c r="A120" s="806"/>
    </row>
    <row r="121" ht="9.75">
      <c r="A121" s="806"/>
    </row>
    <row r="122" ht="9.75">
      <c r="A122" s="806"/>
    </row>
    <row r="123" ht="9.75">
      <c r="A123" s="806"/>
    </row>
    <row r="124" ht="9.75">
      <c r="A124" s="806"/>
    </row>
    <row r="125" ht="9.75">
      <c r="A125" s="806"/>
    </row>
    <row r="126" ht="9.75">
      <c r="A126" s="806"/>
    </row>
    <row r="127" ht="9.75">
      <c r="A127" s="806"/>
    </row>
    <row r="128" ht="9.75">
      <c r="A128" s="806"/>
    </row>
    <row r="129" ht="9.75">
      <c r="A129" s="806"/>
    </row>
    <row r="130" ht="9.75">
      <c r="A130" s="806"/>
    </row>
    <row r="131" ht="9.75">
      <c r="A131" s="806"/>
    </row>
    <row r="132" ht="9.75">
      <c r="A132" s="806"/>
    </row>
    <row r="133" ht="9.75">
      <c r="A133" s="806"/>
    </row>
    <row r="134" ht="9.75">
      <c r="A134" s="806"/>
    </row>
    <row r="135" ht="9.75">
      <c r="A135" s="806"/>
    </row>
    <row r="136" ht="9.75">
      <c r="A136" s="806"/>
    </row>
    <row r="137" ht="9.75">
      <c r="A137" s="806"/>
    </row>
    <row r="138" ht="9.75">
      <c r="A138" s="806"/>
    </row>
    <row r="139" ht="9.75">
      <c r="A139" s="806"/>
    </row>
    <row r="140" ht="9.75">
      <c r="A140" s="806"/>
    </row>
    <row r="141" ht="9.75">
      <c r="A141" s="806"/>
    </row>
  </sheetData>
  <sheetProtection/>
  <mergeCells count="22">
    <mergeCell ref="A2:K2"/>
    <mergeCell ref="A4:C5"/>
    <mergeCell ref="D4:K4"/>
    <mergeCell ref="D5:D8"/>
    <mergeCell ref="E5:H5"/>
    <mergeCell ref="I5:L5"/>
    <mergeCell ref="E7:E8"/>
    <mergeCell ref="F7:F8"/>
    <mergeCell ref="B6:C6"/>
    <mergeCell ref="E6:F6"/>
    <mergeCell ref="A6:A8"/>
    <mergeCell ref="L7:L8"/>
    <mergeCell ref="A11:N11"/>
    <mergeCell ref="G6:H6"/>
    <mergeCell ref="I6:J7"/>
    <mergeCell ref="K6:L6"/>
    <mergeCell ref="B7:B8"/>
    <mergeCell ref="C7:C8"/>
    <mergeCell ref="H7:H8"/>
    <mergeCell ref="K7:K8"/>
    <mergeCell ref="G7:G8"/>
    <mergeCell ref="M4:N8"/>
  </mergeCells>
  <printOptions/>
  <pageMargins left="0.4724409448818898" right="0.3937007874015748" top="0.5905511811023623" bottom="0.7874015748031497" header="0.3937007874015748" footer="0"/>
  <pageSetup horizontalDpi="600" verticalDpi="600" orientation="portrait" paperSize="9" scale="94" r:id="rId1"/>
  <headerFooter alignWithMargins="0">
    <oddFooter>&amp;C41</oddFooter>
  </headerFooter>
</worksheet>
</file>

<file path=xl/worksheets/sheet4.xml><?xml version="1.0" encoding="utf-8"?>
<worksheet xmlns="http://schemas.openxmlformats.org/spreadsheetml/2006/main" xmlns:r="http://schemas.openxmlformats.org/officeDocument/2006/relationships">
  <dimension ref="A1:AL21"/>
  <sheetViews>
    <sheetView zoomScalePageLayoutView="0" workbookViewId="0" topLeftCell="A1">
      <selection activeCell="M41" sqref="M41"/>
    </sheetView>
  </sheetViews>
  <sheetFormatPr defaultColWidth="11.421875" defaultRowHeight="15"/>
  <cols>
    <col min="1" max="1" width="2.7109375" style="901" customWidth="1"/>
    <col min="2" max="2" width="24.8515625" style="901" customWidth="1"/>
    <col min="3" max="3" width="0.85546875" style="901" customWidth="1"/>
    <col min="4" max="9" width="12.140625" style="901" customWidth="1"/>
    <col min="10" max="10" width="1.8515625" style="901" customWidth="1"/>
    <col min="11" max="16384" width="11.421875" style="901" customWidth="1"/>
  </cols>
  <sheetData>
    <row r="1" spans="1:9" ht="12.75" customHeight="1">
      <c r="A1" s="935" t="s">
        <v>1044</v>
      </c>
      <c r="B1" s="936"/>
      <c r="C1" s="936"/>
      <c r="D1" s="936"/>
      <c r="E1" s="936"/>
      <c r="F1" s="936"/>
      <c r="G1" s="936"/>
      <c r="H1" s="936"/>
      <c r="I1" s="936"/>
    </row>
    <row r="2" spans="1:9" s="904" customFormat="1" ht="12.75" customHeight="1">
      <c r="A2" s="937" t="s">
        <v>1045</v>
      </c>
      <c r="B2" s="938"/>
      <c r="C2" s="938"/>
      <c r="D2" s="938"/>
      <c r="E2" s="938"/>
      <c r="F2" s="938"/>
      <c r="G2" s="938"/>
      <c r="H2" s="938"/>
      <c r="I2" s="938"/>
    </row>
    <row r="3" spans="1:15" s="908" customFormat="1" ht="4.5" customHeight="1">
      <c r="A3" s="905"/>
      <c r="B3" s="905"/>
      <c r="C3" s="905"/>
      <c r="D3" s="906"/>
      <c r="E3" s="905"/>
      <c r="F3" s="905"/>
      <c r="G3" s="905"/>
      <c r="H3" s="905"/>
      <c r="I3" s="905"/>
      <c r="J3" s="905"/>
      <c r="K3" s="907"/>
      <c r="L3" s="905"/>
      <c r="M3" s="907"/>
      <c r="N3" s="905"/>
      <c r="O3" s="905"/>
    </row>
    <row r="4" spans="1:9" ht="13.5" customHeight="1">
      <c r="A4" s="1057" t="s">
        <v>1029</v>
      </c>
      <c r="B4" s="1058"/>
      <c r="C4" s="1059"/>
      <c r="D4" s="939" t="s">
        <v>1046</v>
      </c>
      <c r="E4" s="940"/>
      <c r="F4" s="940"/>
      <c r="G4" s="940"/>
      <c r="H4" s="941"/>
      <c r="I4" s="941"/>
    </row>
    <row r="5" spans="1:10" ht="33.75" customHeight="1">
      <c r="A5" s="1060"/>
      <c r="B5" s="1061"/>
      <c r="C5" s="1062"/>
      <c r="D5" s="1065" t="s">
        <v>1047</v>
      </c>
      <c r="E5" s="1066"/>
      <c r="F5" s="1065" t="s">
        <v>1048</v>
      </c>
      <c r="G5" s="1066"/>
      <c r="H5" s="1067" t="s">
        <v>1049</v>
      </c>
      <c r="I5" s="1068"/>
      <c r="J5" s="934"/>
    </row>
    <row r="6" spans="1:10" ht="23.25" customHeight="1">
      <c r="A6" s="1063"/>
      <c r="B6" s="1063"/>
      <c r="C6" s="1064"/>
      <c r="D6" s="943" t="s">
        <v>59</v>
      </c>
      <c r="E6" s="943" t="s">
        <v>58</v>
      </c>
      <c r="F6" s="943" t="s">
        <v>59</v>
      </c>
      <c r="G6" s="943" t="s">
        <v>58</v>
      </c>
      <c r="H6" s="943" t="s">
        <v>59</v>
      </c>
      <c r="I6" s="942" t="s">
        <v>58</v>
      </c>
      <c r="J6" s="934"/>
    </row>
    <row r="7" spans="1:38" s="908" customFormat="1" ht="4.5" customHeight="1">
      <c r="A7" s="913"/>
      <c r="B7" s="913"/>
      <c r="C7" s="914"/>
      <c r="D7" s="915"/>
      <c r="E7" s="915"/>
      <c r="F7" s="915"/>
      <c r="G7" s="915"/>
      <c r="H7" s="915"/>
      <c r="I7" s="916"/>
      <c r="J7" s="907"/>
      <c r="K7" s="907"/>
      <c r="L7" s="907"/>
      <c r="M7" s="907"/>
      <c r="N7" s="907"/>
      <c r="O7" s="907"/>
      <c r="P7" s="917"/>
      <c r="Q7" s="917"/>
      <c r="R7" s="917"/>
      <c r="S7" s="917"/>
      <c r="T7" s="917"/>
      <c r="U7" s="917"/>
      <c r="V7" s="917"/>
      <c r="W7" s="917"/>
      <c r="X7" s="917"/>
      <c r="Y7" s="917"/>
      <c r="Z7" s="917"/>
      <c r="AA7" s="917"/>
      <c r="AB7" s="917"/>
      <c r="AC7" s="917"/>
      <c r="AD7" s="917"/>
      <c r="AE7" s="917"/>
      <c r="AF7" s="917"/>
      <c r="AG7" s="917"/>
      <c r="AH7" s="917"/>
      <c r="AI7" s="917"/>
      <c r="AJ7" s="917"/>
      <c r="AK7" s="917"/>
      <c r="AL7" s="917"/>
    </row>
    <row r="8" spans="1:38" s="922" customFormat="1" ht="9.75">
      <c r="A8" s="944" t="s">
        <v>57</v>
      </c>
      <c r="B8" s="945"/>
      <c r="C8" s="945" t="s">
        <v>45</v>
      </c>
      <c r="D8" s="921">
        <v>249</v>
      </c>
      <c r="E8" s="921">
        <v>95</v>
      </c>
      <c r="F8" s="921">
        <v>117</v>
      </c>
      <c r="G8" s="921">
        <v>39</v>
      </c>
      <c r="H8" s="921">
        <v>111</v>
      </c>
      <c r="I8" s="921">
        <v>57</v>
      </c>
      <c r="J8" s="946"/>
      <c r="K8" s="946"/>
      <c r="L8" s="946"/>
      <c r="M8" s="946"/>
      <c r="N8" s="946"/>
      <c r="O8" s="946"/>
      <c r="P8" s="946"/>
      <c r="Q8" s="946"/>
      <c r="R8" s="946"/>
      <c r="S8" s="946"/>
      <c r="T8" s="946"/>
      <c r="U8" s="946"/>
      <c r="V8" s="946"/>
      <c r="W8" s="946"/>
      <c r="X8" s="946"/>
      <c r="Y8" s="946"/>
      <c r="Z8" s="946"/>
      <c r="AA8" s="946"/>
      <c r="AB8" s="946"/>
      <c r="AC8" s="946"/>
      <c r="AD8" s="946"/>
      <c r="AE8" s="946"/>
      <c r="AF8" s="946"/>
      <c r="AG8" s="946"/>
      <c r="AH8" s="946"/>
      <c r="AI8" s="946"/>
      <c r="AJ8" s="946"/>
      <c r="AK8" s="946"/>
      <c r="AL8" s="946"/>
    </row>
    <row r="9" spans="1:10" ht="9.75">
      <c r="A9" s="947" t="s">
        <v>56</v>
      </c>
      <c r="B9" s="948"/>
      <c r="C9" s="945" t="s">
        <v>45</v>
      </c>
      <c r="D9" s="921">
        <v>96</v>
      </c>
      <c r="E9" s="921">
        <v>30</v>
      </c>
      <c r="F9" s="921">
        <v>85</v>
      </c>
      <c r="G9" s="921">
        <v>25</v>
      </c>
      <c r="H9" s="921">
        <v>16</v>
      </c>
      <c r="I9" s="921">
        <v>10</v>
      </c>
      <c r="J9" s="934"/>
    </row>
    <row r="10" spans="1:10" ht="9.75">
      <c r="A10" s="947" t="s">
        <v>55</v>
      </c>
      <c r="B10" s="948"/>
      <c r="C10" s="945" t="s">
        <v>45</v>
      </c>
      <c r="D10" s="921">
        <v>81</v>
      </c>
      <c r="E10" s="921">
        <v>21</v>
      </c>
      <c r="F10" s="921">
        <v>53</v>
      </c>
      <c r="G10" s="921">
        <v>9</v>
      </c>
      <c r="H10" s="921">
        <v>11</v>
      </c>
      <c r="I10" s="921">
        <v>5</v>
      </c>
      <c r="J10" s="934"/>
    </row>
    <row r="11" spans="1:10" ht="9.75">
      <c r="A11" s="947" t="s">
        <v>54</v>
      </c>
      <c r="B11" s="948"/>
      <c r="C11" s="945" t="s">
        <v>45</v>
      </c>
      <c r="D11" s="921">
        <v>59</v>
      </c>
      <c r="E11" s="921">
        <v>20</v>
      </c>
      <c r="F11" s="921">
        <v>36</v>
      </c>
      <c r="G11" s="921">
        <v>14</v>
      </c>
      <c r="H11" s="921">
        <v>27</v>
      </c>
      <c r="I11" s="921">
        <v>6</v>
      </c>
      <c r="J11" s="934"/>
    </row>
    <row r="12" spans="1:10" ht="9.75">
      <c r="A12" s="947" t="s">
        <v>53</v>
      </c>
      <c r="B12" s="948"/>
      <c r="C12" s="945" t="s">
        <v>45</v>
      </c>
      <c r="D12" s="921">
        <v>114</v>
      </c>
      <c r="E12" s="921">
        <v>44</v>
      </c>
      <c r="F12" s="921">
        <v>58</v>
      </c>
      <c r="G12" s="921">
        <v>19</v>
      </c>
      <c r="H12" s="921">
        <v>25</v>
      </c>
      <c r="I12" s="921">
        <v>14</v>
      </c>
      <c r="J12" s="934"/>
    </row>
    <row r="13" spans="1:10" ht="9.75">
      <c r="A13" s="947" t="s">
        <v>52</v>
      </c>
      <c r="B13" s="948"/>
      <c r="C13" s="945" t="s">
        <v>45</v>
      </c>
      <c r="D13" s="921">
        <v>56</v>
      </c>
      <c r="E13" s="921">
        <v>21</v>
      </c>
      <c r="F13" s="921">
        <v>47</v>
      </c>
      <c r="G13" s="921">
        <v>18</v>
      </c>
      <c r="H13" s="921">
        <v>5</v>
      </c>
      <c r="I13" s="921">
        <v>2</v>
      </c>
      <c r="J13" s="934"/>
    </row>
    <row r="14" spans="1:10" ht="9.75">
      <c r="A14" s="947" t="s">
        <v>51</v>
      </c>
      <c r="B14" s="948"/>
      <c r="C14" s="945" t="s">
        <v>45</v>
      </c>
      <c r="D14" s="921">
        <v>72</v>
      </c>
      <c r="E14" s="921">
        <v>25</v>
      </c>
      <c r="F14" s="921">
        <v>50</v>
      </c>
      <c r="G14" s="921">
        <v>17</v>
      </c>
      <c r="H14" s="921">
        <v>11</v>
      </c>
      <c r="I14" s="921">
        <v>3</v>
      </c>
      <c r="J14" s="934"/>
    </row>
    <row r="15" spans="1:10" ht="4.5" customHeight="1">
      <c r="A15" s="947"/>
      <c r="B15" s="948"/>
      <c r="C15" s="945" t="s">
        <v>45</v>
      </c>
      <c r="D15" s="932"/>
      <c r="E15" s="932"/>
      <c r="F15" s="932"/>
      <c r="G15" s="932"/>
      <c r="H15" s="932"/>
      <c r="I15" s="933"/>
      <c r="J15" s="934"/>
    </row>
    <row r="16" spans="2:10" s="924" customFormat="1" ht="9.75">
      <c r="B16" s="949" t="s">
        <v>50</v>
      </c>
      <c r="C16" s="945" t="s">
        <v>45</v>
      </c>
      <c r="D16" s="888">
        <f aca="true" t="shared" si="0" ref="D16:I16">SUM(D8:D14)</f>
        <v>727</v>
      </c>
      <c r="E16" s="888">
        <f t="shared" si="0"/>
        <v>256</v>
      </c>
      <c r="F16" s="888">
        <f t="shared" si="0"/>
        <v>446</v>
      </c>
      <c r="G16" s="888">
        <f t="shared" si="0"/>
        <v>141</v>
      </c>
      <c r="H16" s="888">
        <f t="shared" si="0"/>
        <v>206</v>
      </c>
      <c r="I16" s="888">
        <f t="shared" si="0"/>
        <v>97</v>
      </c>
      <c r="J16" s="950"/>
    </row>
    <row r="17" spans="1:10" s="924" customFormat="1" ht="4.5" customHeight="1">
      <c r="A17" s="951"/>
      <c r="B17" s="952"/>
      <c r="C17" s="953"/>
      <c r="D17" s="954"/>
      <c r="E17" s="954"/>
      <c r="F17" s="954"/>
      <c r="G17" s="954"/>
      <c r="H17" s="954"/>
      <c r="I17" s="955"/>
      <c r="J17" s="950"/>
    </row>
    <row r="18" spans="1:10" ht="10.5" customHeight="1">
      <c r="A18" s="901" t="s">
        <v>1041</v>
      </c>
      <c r="B18" s="934"/>
      <c r="C18" s="956"/>
      <c r="D18" s="932"/>
      <c r="E18" s="932"/>
      <c r="F18" s="932"/>
      <c r="G18" s="932"/>
      <c r="H18" s="932"/>
      <c r="I18" s="933"/>
      <c r="J18" s="934"/>
    </row>
    <row r="19" spans="2:10" ht="9.75">
      <c r="B19" s="957" t="s">
        <v>1042</v>
      </c>
      <c r="C19" s="957"/>
      <c r="D19" s="921">
        <v>1</v>
      </c>
      <c r="E19" s="921">
        <v>1</v>
      </c>
      <c r="F19" s="921">
        <v>0</v>
      </c>
      <c r="G19" s="921">
        <v>0</v>
      </c>
      <c r="H19" s="238">
        <v>9</v>
      </c>
      <c r="I19" s="238">
        <v>8</v>
      </c>
      <c r="J19" s="934"/>
    </row>
    <row r="20" spans="2:10" ht="9.75">
      <c r="B20" s="957" t="s">
        <v>48</v>
      </c>
      <c r="C20" s="957"/>
      <c r="D20" s="921">
        <v>203</v>
      </c>
      <c r="E20" s="921">
        <v>93</v>
      </c>
      <c r="F20" s="921">
        <v>99</v>
      </c>
      <c r="G20" s="921">
        <v>39</v>
      </c>
      <c r="H20" s="238">
        <v>34</v>
      </c>
      <c r="I20" s="238">
        <v>13</v>
      </c>
      <c r="J20" s="934"/>
    </row>
    <row r="21" spans="1:13" ht="12.75">
      <c r="A21" s="895"/>
      <c r="B21" s="895"/>
      <c r="C21" s="895"/>
      <c r="D21" s="895"/>
      <c r="E21" s="895"/>
      <c r="F21" s="895"/>
      <c r="G21" s="895"/>
      <c r="H21" s="895"/>
      <c r="I21" s="895"/>
      <c r="J21" s="895"/>
      <c r="K21" s="895"/>
      <c r="L21" s="895"/>
      <c r="M21" s="895"/>
    </row>
  </sheetData>
  <sheetProtection/>
  <mergeCells count="4">
    <mergeCell ref="A4:C6"/>
    <mergeCell ref="D5:E5"/>
    <mergeCell ref="F5:G5"/>
    <mergeCell ref="H5:I5"/>
  </mergeCells>
  <printOptions/>
  <pageMargins left="0.787401575" right="0.787401575" top="0.984251969" bottom="0.984251969" header="0.4921259845" footer="0.4921259845"/>
  <pageSetup horizontalDpi="1200" verticalDpi="1200" orientation="portrait" paperSize="9" r:id="rId1"/>
</worksheet>
</file>

<file path=xl/worksheets/sheet40.xml><?xml version="1.0" encoding="utf-8"?>
<worksheet xmlns="http://schemas.openxmlformats.org/spreadsheetml/2006/main" xmlns:r="http://schemas.openxmlformats.org/officeDocument/2006/relationships">
  <dimension ref="A1:N65"/>
  <sheetViews>
    <sheetView zoomScaleSheetLayoutView="100" zoomScalePageLayoutView="0" workbookViewId="0" topLeftCell="A1">
      <selection activeCell="M41" sqref="M41"/>
    </sheetView>
  </sheetViews>
  <sheetFormatPr defaultColWidth="11.421875" defaultRowHeight="15"/>
  <cols>
    <col min="1" max="1" width="2.7109375" style="795" customWidth="1"/>
    <col min="2" max="3" width="0.85546875" style="795" customWidth="1"/>
    <col min="4" max="4" width="24.8515625" style="127" customWidth="1"/>
    <col min="5" max="5" width="0.85546875" style="127" customWidth="1"/>
    <col min="6" max="7" width="7.140625" style="127" customWidth="1"/>
    <col min="8" max="10" width="7.7109375" style="127" customWidth="1"/>
    <col min="11" max="11" width="7.8515625" style="127" customWidth="1"/>
    <col min="12" max="13" width="7.28125" style="127" customWidth="1"/>
    <col min="14" max="14" width="6.28125" style="127" bestFit="1" customWidth="1"/>
    <col min="15" max="26" width="11.421875" style="100" customWidth="1"/>
    <col min="27" max="16384" width="11.421875" style="127" customWidth="1"/>
  </cols>
  <sheetData>
    <row r="1" spans="1:14" ht="12" customHeight="1">
      <c r="A1" s="769"/>
      <c r="B1" s="771"/>
      <c r="C1" s="770"/>
      <c r="D1" s="100"/>
      <c r="E1" s="100"/>
      <c r="F1" s="100"/>
      <c r="G1" s="100"/>
      <c r="H1" s="100"/>
      <c r="I1" s="100"/>
      <c r="J1" s="100"/>
      <c r="K1" s="100"/>
      <c r="L1" s="100"/>
      <c r="M1" s="100"/>
      <c r="N1" s="100"/>
    </row>
    <row r="2" spans="1:14" ht="12.75">
      <c r="A2" s="1491" t="s">
        <v>937</v>
      </c>
      <c r="B2" s="1491"/>
      <c r="C2" s="1491"/>
      <c r="D2" s="1491"/>
      <c r="E2" s="1491"/>
      <c r="F2" s="1491"/>
      <c r="G2" s="1491"/>
      <c r="H2" s="1491"/>
      <c r="I2" s="1491"/>
      <c r="J2" s="1491"/>
      <c r="K2" s="1491"/>
      <c r="L2" s="1491"/>
      <c r="M2" s="1491"/>
      <c r="N2" s="1491"/>
    </row>
    <row r="3" spans="1:14" ht="9" customHeight="1">
      <c r="A3" s="773"/>
      <c r="B3" s="773"/>
      <c r="C3" s="773"/>
      <c r="D3" s="773"/>
      <c r="E3" s="773"/>
      <c r="F3" s="773"/>
      <c r="G3" s="773"/>
      <c r="H3" s="773"/>
      <c r="I3" s="773"/>
      <c r="J3" s="773"/>
      <c r="K3" s="773"/>
      <c r="L3" s="773"/>
      <c r="M3" s="773"/>
      <c r="N3" s="773"/>
    </row>
    <row r="4" spans="1:14" ht="18" customHeight="1">
      <c r="A4" s="1078" t="s">
        <v>892</v>
      </c>
      <c r="B4" s="1097"/>
      <c r="C4" s="1492" t="s">
        <v>420</v>
      </c>
      <c r="D4" s="1128"/>
      <c r="E4" s="1081"/>
      <c r="F4" s="1069" t="s">
        <v>893</v>
      </c>
      <c r="G4" s="1069" t="s">
        <v>3</v>
      </c>
      <c r="H4" s="1085" t="s">
        <v>4</v>
      </c>
      <c r="I4" s="1086"/>
      <c r="J4" s="1086"/>
      <c r="K4" s="1086"/>
      <c r="L4" s="1086"/>
      <c r="M4" s="1154"/>
      <c r="N4" s="1078" t="s">
        <v>894</v>
      </c>
    </row>
    <row r="5" spans="1:14" ht="15" customHeight="1">
      <c r="A5" s="1098"/>
      <c r="B5" s="1099"/>
      <c r="C5" s="1153"/>
      <c r="D5" s="1495"/>
      <c r="E5" s="1082"/>
      <c r="F5" s="1070"/>
      <c r="G5" s="1070"/>
      <c r="H5" s="1097" t="s">
        <v>59</v>
      </c>
      <c r="I5" s="1078" t="s">
        <v>895</v>
      </c>
      <c r="J5" s="1097"/>
      <c r="K5" s="1085" t="s">
        <v>49</v>
      </c>
      <c r="L5" s="1086"/>
      <c r="M5" s="1154"/>
      <c r="N5" s="1098"/>
    </row>
    <row r="6" spans="1:14" ht="21" customHeight="1">
      <c r="A6" s="1098"/>
      <c r="B6" s="1099"/>
      <c r="C6" s="1153"/>
      <c r="D6" s="1495"/>
      <c r="E6" s="1082"/>
      <c r="F6" s="1070"/>
      <c r="G6" s="1070"/>
      <c r="H6" s="1099"/>
      <c r="I6" s="1080"/>
      <c r="J6" s="1100"/>
      <c r="K6" s="1084" t="s">
        <v>60</v>
      </c>
      <c r="L6" s="1084" t="s">
        <v>896</v>
      </c>
      <c r="M6" s="1084" t="s">
        <v>6</v>
      </c>
      <c r="N6" s="1098"/>
    </row>
    <row r="7" spans="1:14" ht="24" customHeight="1">
      <c r="A7" s="1098"/>
      <c r="B7" s="1099"/>
      <c r="C7" s="1153"/>
      <c r="D7" s="1495"/>
      <c r="E7" s="1082"/>
      <c r="F7" s="1070"/>
      <c r="G7" s="1070"/>
      <c r="H7" s="1099"/>
      <c r="I7" s="1084" t="s">
        <v>897</v>
      </c>
      <c r="J7" s="1084" t="s">
        <v>898</v>
      </c>
      <c r="K7" s="1089"/>
      <c r="L7" s="1089"/>
      <c r="M7" s="1089"/>
      <c r="N7" s="1098"/>
    </row>
    <row r="8" spans="1:14" ht="24" customHeight="1">
      <c r="A8" s="1080"/>
      <c r="B8" s="1100"/>
      <c r="C8" s="1130"/>
      <c r="D8" s="1129"/>
      <c r="E8" s="1083"/>
      <c r="F8" s="1071"/>
      <c r="G8" s="1071"/>
      <c r="H8" s="1100"/>
      <c r="I8" s="1090"/>
      <c r="J8" s="1090"/>
      <c r="K8" s="1090"/>
      <c r="L8" s="1090"/>
      <c r="M8" s="1090"/>
      <c r="N8" s="1080"/>
    </row>
    <row r="9" spans="1:14" ht="9.75">
      <c r="A9" s="777"/>
      <c r="B9" s="777"/>
      <c r="C9" s="777"/>
      <c r="D9" s="358"/>
      <c r="E9" s="358"/>
      <c r="F9" s="358"/>
      <c r="G9" s="358"/>
      <c r="H9" s="102"/>
      <c r="I9" s="102"/>
      <c r="J9" s="102"/>
      <c r="K9" s="102"/>
      <c r="L9" s="102"/>
      <c r="M9" s="102"/>
      <c r="N9" s="102"/>
    </row>
    <row r="10" spans="1:14" ht="9.75">
      <c r="A10" s="772"/>
      <c r="B10" s="772"/>
      <c r="C10" s="772"/>
      <c r="D10" s="100"/>
      <c r="E10" s="100"/>
      <c r="F10" s="100"/>
      <c r="G10" s="100"/>
      <c r="H10" s="100"/>
      <c r="I10" s="100"/>
      <c r="J10" s="100"/>
      <c r="K10" s="100"/>
      <c r="L10" s="100"/>
      <c r="M10" s="100"/>
      <c r="N10" s="100"/>
    </row>
    <row r="11" spans="1:14" ht="12.75" customHeight="1">
      <c r="A11" s="1489" t="s">
        <v>56</v>
      </c>
      <c r="B11" s="1489"/>
      <c r="C11" s="1489"/>
      <c r="D11" s="1489"/>
      <c r="E11" s="1489"/>
      <c r="F11" s="1489"/>
      <c r="G11" s="1489"/>
      <c r="H11" s="1489"/>
      <c r="I11" s="1489"/>
      <c r="J11" s="1489"/>
      <c r="K11" s="1489"/>
      <c r="L11" s="1489"/>
      <c r="M11" s="1489"/>
      <c r="N11" s="1489"/>
    </row>
    <row r="12" spans="1:14" ht="12.75" customHeight="1">
      <c r="A12" s="772"/>
      <c r="B12" s="772"/>
      <c r="C12" s="772"/>
      <c r="D12" s="776"/>
      <c r="E12" s="776"/>
      <c r="F12" s="796"/>
      <c r="G12" s="796"/>
      <c r="H12" s="796"/>
      <c r="I12" s="796"/>
      <c r="J12" s="796"/>
      <c r="K12" s="796"/>
      <c r="L12" s="796"/>
      <c r="M12" s="796"/>
      <c r="N12" s="796"/>
    </row>
    <row r="13" spans="1:14" ht="9.75">
      <c r="A13" s="772"/>
      <c r="B13" s="772"/>
      <c r="C13" s="818"/>
      <c r="D13" s="819" t="s">
        <v>915</v>
      </c>
      <c r="E13" s="811"/>
      <c r="F13" s="100"/>
      <c r="G13" s="283"/>
      <c r="H13" s="283"/>
      <c r="I13" s="283"/>
      <c r="J13" s="283"/>
      <c r="K13" s="283"/>
      <c r="L13" s="283"/>
      <c r="M13" s="283"/>
      <c r="N13" s="100"/>
    </row>
    <row r="14" spans="1:14" ht="9" customHeight="1">
      <c r="A14" s="772"/>
      <c r="B14" s="772"/>
      <c r="C14" s="818"/>
      <c r="D14" s="820"/>
      <c r="E14" s="115"/>
      <c r="F14" s="100"/>
      <c r="G14" s="283"/>
      <c r="H14" s="283"/>
      <c r="I14" s="283"/>
      <c r="J14" s="283"/>
      <c r="K14" s="283"/>
      <c r="L14" s="283"/>
      <c r="M14" s="283"/>
      <c r="N14" s="100"/>
    </row>
    <row r="15" spans="1:14" ht="12" customHeight="1">
      <c r="A15" s="772">
        <v>1</v>
      </c>
      <c r="B15" s="772"/>
      <c r="C15" s="818"/>
      <c r="D15" s="821" t="s">
        <v>938</v>
      </c>
      <c r="E15" s="115"/>
      <c r="F15" s="780">
        <v>11</v>
      </c>
      <c r="G15" s="781">
        <v>157</v>
      </c>
      <c r="H15" s="782">
        <f>SUM(I15:J15)</f>
        <v>3212</v>
      </c>
      <c r="I15" s="781">
        <v>2369</v>
      </c>
      <c r="J15" s="781">
        <v>843</v>
      </c>
      <c r="K15" s="781">
        <v>1668</v>
      </c>
      <c r="L15" s="781">
        <v>649</v>
      </c>
      <c r="M15" s="781">
        <v>596</v>
      </c>
      <c r="N15" s="783">
        <f>H15/G15</f>
        <v>20.45859872611465</v>
      </c>
    </row>
    <row r="16" spans="1:14" ht="12" customHeight="1">
      <c r="A16" s="772">
        <v>2</v>
      </c>
      <c r="B16" s="772"/>
      <c r="C16" s="818"/>
      <c r="D16" s="821" t="s">
        <v>939</v>
      </c>
      <c r="E16" s="115"/>
      <c r="F16" s="780">
        <v>11</v>
      </c>
      <c r="G16" s="781">
        <v>98</v>
      </c>
      <c r="H16" s="782">
        <f aca="true" t="shared" si="0" ref="H16:H29">SUM(I16:J16)</f>
        <v>1936</v>
      </c>
      <c r="I16" s="781">
        <v>1366</v>
      </c>
      <c r="J16" s="781">
        <v>570</v>
      </c>
      <c r="K16" s="781">
        <v>1039</v>
      </c>
      <c r="L16" s="781">
        <v>306</v>
      </c>
      <c r="M16" s="781">
        <v>309</v>
      </c>
      <c r="N16" s="783">
        <f>H16/G16</f>
        <v>19.755102040816325</v>
      </c>
    </row>
    <row r="17" spans="1:14" ht="12" customHeight="1">
      <c r="A17" s="772">
        <v>3</v>
      </c>
      <c r="B17" s="772"/>
      <c r="C17" s="818"/>
      <c r="D17" s="821" t="s">
        <v>940</v>
      </c>
      <c r="E17" s="115"/>
      <c r="F17" s="780">
        <v>10</v>
      </c>
      <c r="G17" s="781">
        <v>116</v>
      </c>
      <c r="H17" s="782">
        <f t="shared" si="0"/>
        <v>2231</v>
      </c>
      <c r="I17" s="781">
        <v>1379</v>
      </c>
      <c r="J17" s="781">
        <v>852</v>
      </c>
      <c r="K17" s="781">
        <v>1196</v>
      </c>
      <c r="L17" s="781">
        <v>438</v>
      </c>
      <c r="M17" s="781">
        <v>338</v>
      </c>
      <c r="N17" s="783">
        <f>H17/G17</f>
        <v>19.232758620689655</v>
      </c>
    </row>
    <row r="18" spans="1:14" ht="12" customHeight="1">
      <c r="A18" s="772"/>
      <c r="B18" s="772"/>
      <c r="C18" s="818"/>
      <c r="D18" s="820"/>
      <c r="E18" s="115"/>
      <c r="F18" s="784"/>
      <c r="G18" s="782"/>
      <c r="H18" s="782"/>
      <c r="I18" s="782"/>
      <c r="J18" s="782"/>
      <c r="K18" s="782"/>
      <c r="L18" s="782"/>
      <c r="M18" s="782"/>
      <c r="N18" s="783"/>
    </row>
    <row r="19" spans="1:14" ht="12" customHeight="1">
      <c r="A19" s="772"/>
      <c r="B19" s="772"/>
      <c r="C19" s="818"/>
      <c r="D19" s="819" t="s">
        <v>123</v>
      </c>
      <c r="E19" s="811"/>
      <c r="F19" s="100"/>
      <c r="G19" s="283"/>
      <c r="H19" s="782"/>
      <c r="I19" s="283"/>
      <c r="J19" s="283"/>
      <c r="K19" s="283"/>
      <c r="L19" s="283"/>
      <c r="M19" s="283"/>
      <c r="N19" s="100"/>
    </row>
    <row r="20" spans="1:14" ht="9" customHeight="1">
      <c r="A20" s="772"/>
      <c r="B20" s="772"/>
      <c r="C20" s="818"/>
      <c r="D20" s="820"/>
      <c r="E20" s="115"/>
      <c r="F20" s="100"/>
      <c r="G20" s="283"/>
      <c r="H20" s="782"/>
      <c r="I20" s="283"/>
      <c r="J20" s="283"/>
      <c r="K20" s="283"/>
      <c r="L20" s="283"/>
      <c r="M20" s="283"/>
      <c r="N20" s="100"/>
    </row>
    <row r="21" spans="1:14" ht="12" customHeight="1">
      <c r="A21" s="772">
        <v>4</v>
      </c>
      <c r="B21" s="772"/>
      <c r="C21" s="818"/>
      <c r="D21" s="821" t="s">
        <v>941</v>
      </c>
      <c r="E21" s="115"/>
      <c r="F21" s="780">
        <v>35</v>
      </c>
      <c r="G21" s="781">
        <v>286</v>
      </c>
      <c r="H21" s="782">
        <f t="shared" si="0"/>
        <v>5725</v>
      </c>
      <c r="I21" s="781">
        <v>3745</v>
      </c>
      <c r="J21" s="781">
        <v>1980</v>
      </c>
      <c r="K21" s="781">
        <v>3036</v>
      </c>
      <c r="L21" s="781">
        <v>563</v>
      </c>
      <c r="M21" s="781">
        <v>961</v>
      </c>
      <c r="N21" s="783">
        <f aca="true" t="shared" si="1" ref="N21:N31">H21/G21</f>
        <v>20.017482517482517</v>
      </c>
    </row>
    <row r="22" spans="1:14" ht="12" customHeight="1">
      <c r="A22" s="772">
        <v>5</v>
      </c>
      <c r="B22" s="772"/>
      <c r="C22" s="818"/>
      <c r="D22" s="821" t="s">
        <v>942</v>
      </c>
      <c r="E22" s="115"/>
      <c r="F22" s="780">
        <v>25</v>
      </c>
      <c r="G22" s="781">
        <v>233</v>
      </c>
      <c r="H22" s="782">
        <f t="shared" si="0"/>
        <v>4910</v>
      </c>
      <c r="I22" s="781">
        <v>3124</v>
      </c>
      <c r="J22" s="781">
        <v>1786</v>
      </c>
      <c r="K22" s="781">
        <v>2529</v>
      </c>
      <c r="L22" s="781">
        <v>563</v>
      </c>
      <c r="M22" s="781">
        <v>741</v>
      </c>
      <c r="N22" s="783">
        <f t="shared" si="1"/>
        <v>21.07296137339056</v>
      </c>
    </row>
    <row r="23" spans="1:14" ht="12" customHeight="1">
      <c r="A23" s="772">
        <v>6</v>
      </c>
      <c r="B23" s="772"/>
      <c r="C23" s="818"/>
      <c r="D23" s="821" t="s">
        <v>943</v>
      </c>
      <c r="E23" s="115"/>
      <c r="F23" s="780">
        <v>34</v>
      </c>
      <c r="G23" s="781">
        <v>195</v>
      </c>
      <c r="H23" s="782">
        <f t="shared" si="0"/>
        <v>3767</v>
      </c>
      <c r="I23" s="781">
        <v>2268</v>
      </c>
      <c r="J23" s="781">
        <v>1499</v>
      </c>
      <c r="K23" s="781">
        <v>2075</v>
      </c>
      <c r="L23" s="781">
        <v>281</v>
      </c>
      <c r="M23" s="781">
        <v>553</v>
      </c>
      <c r="N23" s="783">
        <f t="shared" si="1"/>
        <v>19.317948717948717</v>
      </c>
    </row>
    <row r="24" spans="1:14" ht="12" customHeight="1">
      <c r="A24" s="772">
        <v>7</v>
      </c>
      <c r="B24" s="772"/>
      <c r="C24" s="818"/>
      <c r="D24" s="821" t="s">
        <v>944</v>
      </c>
      <c r="E24" s="115"/>
      <c r="F24" s="780">
        <v>35</v>
      </c>
      <c r="G24" s="781">
        <v>323</v>
      </c>
      <c r="H24" s="782">
        <f t="shared" si="0"/>
        <v>6732</v>
      </c>
      <c r="I24" s="781">
        <v>4345</v>
      </c>
      <c r="J24" s="781">
        <v>2387</v>
      </c>
      <c r="K24" s="781">
        <v>3574</v>
      </c>
      <c r="L24" s="781">
        <v>1162</v>
      </c>
      <c r="M24" s="781">
        <v>1084</v>
      </c>
      <c r="N24" s="783">
        <f t="shared" si="1"/>
        <v>20.842105263157894</v>
      </c>
    </row>
    <row r="25" spans="1:14" ht="12" customHeight="1">
      <c r="A25" s="772">
        <v>8</v>
      </c>
      <c r="B25" s="772"/>
      <c r="C25" s="818"/>
      <c r="D25" s="821" t="s">
        <v>938</v>
      </c>
      <c r="E25" s="115"/>
      <c r="F25" s="780">
        <v>50</v>
      </c>
      <c r="G25" s="781">
        <v>420</v>
      </c>
      <c r="H25" s="782">
        <f t="shared" si="0"/>
        <v>8637</v>
      </c>
      <c r="I25" s="781">
        <v>5777</v>
      </c>
      <c r="J25" s="781">
        <v>2860</v>
      </c>
      <c r="K25" s="781">
        <v>4608</v>
      </c>
      <c r="L25" s="781">
        <v>845</v>
      </c>
      <c r="M25" s="781">
        <v>1473</v>
      </c>
      <c r="N25" s="783">
        <f t="shared" si="1"/>
        <v>20.564285714285713</v>
      </c>
    </row>
    <row r="26" spans="1:14" ht="12" customHeight="1">
      <c r="A26" s="772">
        <v>9</v>
      </c>
      <c r="B26" s="772"/>
      <c r="C26" s="818"/>
      <c r="D26" s="821" t="s">
        <v>939</v>
      </c>
      <c r="E26" s="115"/>
      <c r="F26" s="780">
        <v>66</v>
      </c>
      <c r="G26" s="781">
        <v>483</v>
      </c>
      <c r="H26" s="782">
        <f t="shared" si="0"/>
        <v>9657</v>
      </c>
      <c r="I26" s="781">
        <v>6011</v>
      </c>
      <c r="J26" s="781">
        <v>3646</v>
      </c>
      <c r="K26" s="781">
        <v>5156</v>
      </c>
      <c r="L26" s="781">
        <v>720</v>
      </c>
      <c r="M26" s="781">
        <v>1465</v>
      </c>
      <c r="N26" s="783">
        <f t="shared" si="1"/>
        <v>19.993788819875775</v>
      </c>
    </row>
    <row r="27" spans="1:14" ht="12" customHeight="1">
      <c r="A27" s="772">
        <v>10</v>
      </c>
      <c r="B27" s="772"/>
      <c r="C27" s="818"/>
      <c r="D27" s="821" t="s">
        <v>945</v>
      </c>
      <c r="E27" s="115"/>
      <c r="F27" s="780">
        <v>31</v>
      </c>
      <c r="G27" s="781">
        <v>186</v>
      </c>
      <c r="H27" s="782">
        <f t="shared" si="0"/>
        <v>3762</v>
      </c>
      <c r="I27" s="781">
        <v>2331</v>
      </c>
      <c r="J27" s="781">
        <v>1431</v>
      </c>
      <c r="K27" s="781">
        <v>2032</v>
      </c>
      <c r="L27" s="781">
        <v>247</v>
      </c>
      <c r="M27" s="781">
        <v>579</v>
      </c>
      <c r="N27" s="783">
        <f t="shared" si="1"/>
        <v>20.225806451612904</v>
      </c>
    </row>
    <row r="28" spans="1:14" ht="12" customHeight="1">
      <c r="A28" s="772">
        <v>11</v>
      </c>
      <c r="B28" s="772"/>
      <c r="C28" s="818"/>
      <c r="D28" s="821" t="s">
        <v>946</v>
      </c>
      <c r="E28" s="115"/>
      <c r="F28" s="780">
        <v>43</v>
      </c>
      <c r="G28" s="781">
        <v>316</v>
      </c>
      <c r="H28" s="782">
        <f t="shared" si="0"/>
        <v>6365</v>
      </c>
      <c r="I28" s="781">
        <v>4009</v>
      </c>
      <c r="J28" s="781">
        <v>2356</v>
      </c>
      <c r="K28" s="781">
        <v>3357</v>
      </c>
      <c r="L28" s="781">
        <v>729</v>
      </c>
      <c r="M28" s="781">
        <v>973</v>
      </c>
      <c r="N28" s="783">
        <f t="shared" si="1"/>
        <v>20.14240506329114</v>
      </c>
    </row>
    <row r="29" spans="1:14" ht="12" customHeight="1">
      <c r="A29" s="772">
        <v>12</v>
      </c>
      <c r="B29" s="772"/>
      <c r="C29" s="818"/>
      <c r="D29" s="821" t="s">
        <v>947</v>
      </c>
      <c r="E29" s="115"/>
      <c r="F29" s="780">
        <v>42</v>
      </c>
      <c r="G29" s="781">
        <v>249</v>
      </c>
      <c r="H29" s="782">
        <f t="shared" si="0"/>
        <v>4995</v>
      </c>
      <c r="I29" s="781">
        <v>3377</v>
      </c>
      <c r="J29" s="781">
        <v>1618</v>
      </c>
      <c r="K29" s="781">
        <v>2623</v>
      </c>
      <c r="L29" s="781">
        <v>411</v>
      </c>
      <c r="M29" s="781">
        <v>809</v>
      </c>
      <c r="N29" s="783">
        <f t="shared" si="1"/>
        <v>20.06024096385542</v>
      </c>
    </row>
    <row r="30" spans="1:14" ht="12" customHeight="1">
      <c r="A30" s="772"/>
      <c r="B30" s="772"/>
      <c r="C30" s="818"/>
      <c r="D30" s="107"/>
      <c r="E30" s="115"/>
      <c r="F30" s="784"/>
      <c r="G30" s="782"/>
      <c r="H30" s="782"/>
      <c r="I30" s="782"/>
      <c r="J30" s="782"/>
      <c r="K30" s="782"/>
      <c r="L30" s="782"/>
      <c r="M30" s="782"/>
      <c r="N30" s="783"/>
    </row>
    <row r="31" spans="1:14" ht="12" customHeight="1">
      <c r="A31" s="772">
        <v>13</v>
      </c>
      <c r="B31" s="772"/>
      <c r="C31" s="818"/>
      <c r="D31" s="822" t="s">
        <v>56</v>
      </c>
      <c r="E31" s="814"/>
      <c r="F31" s="86">
        <f>SUM(F15:F29)</f>
        <v>393</v>
      </c>
      <c r="G31" s="789">
        <f aca="true" t="shared" si="2" ref="G31:M31">SUM(G15:G29)</f>
        <v>3062</v>
      </c>
      <c r="H31" s="789">
        <f t="shared" si="2"/>
        <v>61929</v>
      </c>
      <c r="I31" s="789">
        <f t="shared" si="2"/>
        <v>40101</v>
      </c>
      <c r="J31" s="789">
        <f t="shared" si="2"/>
        <v>21828</v>
      </c>
      <c r="K31" s="789">
        <f t="shared" si="2"/>
        <v>32893</v>
      </c>
      <c r="L31" s="789">
        <f t="shared" si="2"/>
        <v>6914</v>
      </c>
      <c r="M31" s="789">
        <f t="shared" si="2"/>
        <v>9881</v>
      </c>
      <c r="N31" s="790">
        <f t="shared" si="1"/>
        <v>20.225016329196603</v>
      </c>
    </row>
    <row r="32" spans="1:14" ht="12" customHeight="1">
      <c r="A32" s="772"/>
      <c r="B32" s="772"/>
      <c r="C32" s="772"/>
      <c r="D32" s="100"/>
      <c r="E32" s="100"/>
      <c r="F32" s="784"/>
      <c r="G32" s="784"/>
      <c r="H32" s="784"/>
      <c r="I32" s="784"/>
      <c r="J32" s="784"/>
      <c r="K32" s="784"/>
      <c r="L32" s="784"/>
      <c r="M32" s="784"/>
      <c r="N32" s="783"/>
    </row>
    <row r="33" spans="1:14" ht="12" customHeight="1">
      <c r="A33" s="772"/>
      <c r="B33" s="772"/>
      <c r="C33" s="772"/>
      <c r="D33" s="100"/>
      <c r="E33" s="100"/>
      <c r="F33" s="784"/>
      <c r="G33" s="784"/>
      <c r="H33" s="784"/>
      <c r="I33" s="784"/>
      <c r="J33" s="784"/>
      <c r="K33" s="784"/>
      <c r="L33" s="784"/>
      <c r="M33" s="784"/>
      <c r="N33" s="783"/>
    </row>
    <row r="34" spans="1:14" ht="12" customHeight="1">
      <c r="A34" s="1499" t="s">
        <v>55</v>
      </c>
      <c r="B34" s="1499"/>
      <c r="C34" s="1499"/>
      <c r="D34" s="1499"/>
      <c r="E34" s="1499"/>
      <c r="F34" s="1499"/>
      <c r="G34" s="1499"/>
      <c r="H34" s="1499"/>
      <c r="I34" s="1499"/>
      <c r="J34" s="1499"/>
      <c r="K34" s="1499"/>
      <c r="L34" s="1499"/>
      <c r="M34" s="1499"/>
      <c r="N34" s="1499"/>
    </row>
    <row r="35" spans="1:14" ht="12" customHeight="1">
      <c r="A35" s="772"/>
      <c r="B35" s="772"/>
      <c r="C35" s="772"/>
      <c r="D35" s="100"/>
      <c r="E35" s="100"/>
      <c r="F35" s="784"/>
      <c r="G35" s="784"/>
      <c r="H35" s="784"/>
      <c r="I35" s="784"/>
      <c r="J35" s="784"/>
      <c r="K35" s="784"/>
      <c r="L35" s="784"/>
      <c r="M35" s="784"/>
      <c r="N35" s="783"/>
    </row>
    <row r="36" spans="1:14" ht="12" customHeight="1">
      <c r="A36" s="772"/>
      <c r="B36" s="772"/>
      <c r="C36" s="818"/>
      <c r="D36" s="819" t="s">
        <v>915</v>
      </c>
      <c r="E36" s="811"/>
      <c r="F36" s="784"/>
      <c r="G36" s="782"/>
      <c r="H36" s="782"/>
      <c r="I36" s="782"/>
      <c r="J36" s="782"/>
      <c r="K36" s="782"/>
      <c r="L36" s="782"/>
      <c r="M36" s="782"/>
      <c r="N36" s="783"/>
    </row>
    <row r="37" spans="1:14" ht="9" customHeight="1">
      <c r="A37" s="772"/>
      <c r="B37" s="772"/>
      <c r="C37" s="818"/>
      <c r="D37" s="820"/>
      <c r="E37" s="115"/>
      <c r="F37" s="784"/>
      <c r="G37" s="782"/>
      <c r="H37" s="782"/>
      <c r="I37" s="782"/>
      <c r="J37" s="782"/>
      <c r="K37" s="782"/>
      <c r="L37" s="782"/>
      <c r="M37" s="782"/>
      <c r="N37" s="783"/>
    </row>
    <row r="38" spans="1:14" ht="12" customHeight="1">
      <c r="A38" s="772">
        <v>14</v>
      </c>
      <c r="B38" s="772"/>
      <c r="C38" s="818"/>
      <c r="D38" s="821" t="s">
        <v>948</v>
      </c>
      <c r="E38" s="115"/>
      <c r="F38" s="780">
        <v>9</v>
      </c>
      <c r="G38" s="781">
        <v>105</v>
      </c>
      <c r="H38" s="782">
        <f>SUM(I38:J38)</f>
        <v>2214</v>
      </c>
      <c r="I38" s="781">
        <v>1363</v>
      </c>
      <c r="J38" s="781">
        <v>851</v>
      </c>
      <c r="K38" s="781">
        <v>1199</v>
      </c>
      <c r="L38" s="781">
        <v>318</v>
      </c>
      <c r="M38" s="781">
        <v>317</v>
      </c>
      <c r="N38" s="783">
        <f>H38/G38</f>
        <v>21.085714285714285</v>
      </c>
    </row>
    <row r="39" spans="1:14" ht="12" customHeight="1">
      <c r="A39" s="772">
        <v>15</v>
      </c>
      <c r="B39" s="772"/>
      <c r="C39" s="818"/>
      <c r="D39" s="821" t="s">
        <v>118</v>
      </c>
      <c r="E39" s="115"/>
      <c r="F39" s="780">
        <v>28</v>
      </c>
      <c r="G39" s="781">
        <v>328</v>
      </c>
      <c r="H39" s="782">
        <f aca="true" t="shared" si="3" ref="H39:H50">SUM(I39:J39)</f>
        <v>6903</v>
      </c>
      <c r="I39" s="781">
        <v>4650</v>
      </c>
      <c r="J39" s="781">
        <v>2253</v>
      </c>
      <c r="K39" s="781">
        <v>3539</v>
      </c>
      <c r="L39" s="781">
        <v>1326</v>
      </c>
      <c r="M39" s="781">
        <v>1175</v>
      </c>
      <c r="N39" s="783">
        <f>H39/G39</f>
        <v>21.045731707317074</v>
      </c>
    </row>
    <row r="40" spans="1:14" ht="12" customHeight="1">
      <c r="A40" s="772">
        <v>16</v>
      </c>
      <c r="B40" s="772"/>
      <c r="C40" s="818"/>
      <c r="D40" s="821" t="s">
        <v>949</v>
      </c>
      <c r="E40" s="115"/>
      <c r="F40" s="780">
        <v>10</v>
      </c>
      <c r="G40" s="781">
        <v>97</v>
      </c>
      <c r="H40" s="782">
        <f t="shared" si="3"/>
        <v>2043</v>
      </c>
      <c r="I40" s="781">
        <v>1341</v>
      </c>
      <c r="J40" s="781">
        <v>702</v>
      </c>
      <c r="K40" s="781">
        <v>1063</v>
      </c>
      <c r="L40" s="781">
        <v>271</v>
      </c>
      <c r="M40" s="781">
        <v>335</v>
      </c>
      <c r="N40" s="783">
        <f>H40/G40</f>
        <v>21.061855670103093</v>
      </c>
    </row>
    <row r="41" spans="1:14" ht="12" customHeight="1">
      <c r="A41" s="772"/>
      <c r="B41" s="772"/>
      <c r="C41" s="818"/>
      <c r="D41" s="107"/>
      <c r="E41" s="100"/>
      <c r="F41" s="82"/>
      <c r="G41" s="782"/>
      <c r="H41" s="782"/>
      <c r="I41" s="782"/>
      <c r="J41" s="782"/>
      <c r="K41" s="782"/>
      <c r="L41" s="782"/>
      <c r="M41" s="782"/>
      <c r="N41" s="783"/>
    </row>
    <row r="42" spans="1:14" ht="12" customHeight="1">
      <c r="A42" s="772"/>
      <c r="B42" s="772"/>
      <c r="C42" s="818"/>
      <c r="D42" s="819" t="s">
        <v>123</v>
      </c>
      <c r="E42" s="811"/>
      <c r="F42" s="784"/>
      <c r="G42" s="782"/>
      <c r="H42" s="782"/>
      <c r="I42" s="782"/>
      <c r="J42" s="782"/>
      <c r="K42" s="782"/>
      <c r="L42" s="782"/>
      <c r="M42" s="782"/>
      <c r="N42" s="783"/>
    </row>
    <row r="43" spans="1:14" ht="9" customHeight="1">
      <c r="A43" s="772"/>
      <c r="B43" s="772"/>
      <c r="C43" s="818"/>
      <c r="D43" s="820"/>
      <c r="E43" s="115"/>
      <c r="F43" s="784"/>
      <c r="G43" s="782"/>
      <c r="H43" s="782"/>
      <c r="I43" s="782"/>
      <c r="J43" s="782"/>
      <c r="K43" s="782"/>
      <c r="L43" s="782"/>
      <c r="M43" s="782"/>
      <c r="N43" s="100"/>
    </row>
    <row r="44" spans="1:14" ht="12" customHeight="1">
      <c r="A44" s="772">
        <v>17</v>
      </c>
      <c r="B44" s="772"/>
      <c r="C44" s="818"/>
      <c r="D44" s="821" t="s">
        <v>950</v>
      </c>
      <c r="E44" s="115"/>
      <c r="F44" s="780">
        <v>34</v>
      </c>
      <c r="G44" s="781">
        <v>245</v>
      </c>
      <c r="H44" s="782">
        <f t="shared" si="3"/>
        <v>5083</v>
      </c>
      <c r="I44" s="781">
        <v>3293</v>
      </c>
      <c r="J44" s="781">
        <v>1790</v>
      </c>
      <c r="K44" s="781">
        <v>2698</v>
      </c>
      <c r="L44" s="781">
        <v>306</v>
      </c>
      <c r="M44" s="781">
        <v>806</v>
      </c>
      <c r="N44" s="783">
        <f aca="true" t="shared" si="4" ref="N44:N50">H44/G44</f>
        <v>20.746938775510205</v>
      </c>
    </row>
    <row r="45" spans="1:14" ht="12" customHeight="1">
      <c r="A45" s="772">
        <v>18</v>
      </c>
      <c r="B45" s="772"/>
      <c r="C45" s="818"/>
      <c r="D45" s="821" t="s">
        <v>951</v>
      </c>
      <c r="E45" s="115"/>
      <c r="F45" s="780">
        <v>49</v>
      </c>
      <c r="G45" s="781">
        <v>312</v>
      </c>
      <c r="H45" s="782">
        <f t="shared" si="3"/>
        <v>6223</v>
      </c>
      <c r="I45" s="781">
        <v>4073</v>
      </c>
      <c r="J45" s="781">
        <v>2150</v>
      </c>
      <c r="K45" s="781">
        <v>3282</v>
      </c>
      <c r="L45" s="781">
        <v>448</v>
      </c>
      <c r="M45" s="781">
        <v>972</v>
      </c>
      <c r="N45" s="783">
        <f t="shared" si="4"/>
        <v>19.94551282051282</v>
      </c>
    </row>
    <row r="46" spans="1:14" ht="12" customHeight="1">
      <c r="A46" s="772">
        <v>19</v>
      </c>
      <c r="B46" s="772"/>
      <c r="C46" s="818"/>
      <c r="D46" s="821" t="s">
        <v>952</v>
      </c>
      <c r="E46" s="115"/>
      <c r="F46" s="780">
        <v>45</v>
      </c>
      <c r="G46" s="781">
        <v>346</v>
      </c>
      <c r="H46" s="782">
        <f t="shared" si="3"/>
        <v>7072</v>
      </c>
      <c r="I46" s="781">
        <v>4521</v>
      </c>
      <c r="J46" s="781">
        <v>2551</v>
      </c>
      <c r="K46" s="781">
        <v>3715</v>
      </c>
      <c r="L46" s="781">
        <v>622</v>
      </c>
      <c r="M46" s="781">
        <v>1122</v>
      </c>
      <c r="N46" s="783">
        <f t="shared" si="4"/>
        <v>20.439306358381504</v>
      </c>
    </row>
    <row r="47" spans="1:14" ht="12" customHeight="1">
      <c r="A47" s="772">
        <v>20</v>
      </c>
      <c r="B47" s="772"/>
      <c r="C47" s="818"/>
      <c r="D47" s="821" t="s">
        <v>953</v>
      </c>
      <c r="E47" s="115"/>
      <c r="F47" s="780">
        <v>39</v>
      </c>
      <c r="G47" s="781">
        <v>216</v>
      </c>
      <c r="H47" s="782">
        <f t="shared" si="3"/>
        <v>4499</v>
      </c>
      <c r="I47" s="781">
        <v>3034</v>
      </c>
      <c r="J47" s="781">
        <v>1465</v>
      </c>
      <c r="K47" s="781">
        <v>2408</v>
      </c>
      <c r="L47" s="781">
        <v>265</v>
      </c>
      <c r="M47" s="781">
        <v>730</v>
      </c>
      <c r="N47" s="783">
        <f t="shared" si="4"/>
        <v>20.828703703703702</v>
      </c>
    </row>
    <row r="48" spans="1:14" ht="12" customHeight="1">
      <c r="A48" s="772">
        <v>21</v>
      </c>
      <c r="B48" s="772"/>
      <c r="C48" s="818"/>
      <c r="D48" s="821" t="s">
        <v>118</v>
      </c>
      <c r="E48" s="115"/>
      <c r="F48" s="780">
        <v>49</v>
      </c>
      <c r="G48" s="781">
        <v>442</v>
      </c>
      <c r="H48" s="782">
        <f t="shared" si="3"/>
        <v>9162</v>
      </c>
      <c r="I48" s="781">
        <v>6633</v>
      </c>
      <c r="J48" s="781">
        <v>2529</v>
      </c>
      <c r="K48" s="781">
        <v>4699</v>
      </c>
      <c r="L48" s="781">
        <v>928</v>
      </c>
      <c r="M48" s="781">
        <v>1649</v>
      </c>
      <c r="N48" s="783">
        <f t="shared" si="4"/>
        <v>20.728506787330318</v>
      </c>
    </row>
    <row r="49" spans="1:14" ht="12" customHeight="1">
      <c r="A49" s="772">
        <v>22</v>
      </c>
      <c r="B49" s="772"/>
      <c r="C49" s="818"/>
      <c r="D49" s="821" t="s">
        <v>954</v>
      </c>
      <c r="E49" s="115"/>
      <c r="F49" s="780">
        <v>49</v>
      </c>
      <c r="G49" s="781">
        <v>372</v>
      </c>
      <c r="H49" s="782">
        <f t="shared" si="3"/>
        <v>7495</v>
      </c>
      <c r="I49" s="781">
        <v>4736</v>
      </c>
      <c r="J49" s="781">
        <v>2759</v>
      </c>
      <c r="K49" s="781">
        <v>3921</v>
      </c>
      <c r="L49" s="781">
        <v>772</v>
      </c>
      <c r="M49" s="781">
        <v>1158</v>
      </c>
      <c r="N49" s="783">
        <f t="shared" si="4"/>
        <v>20.147849462365592</v>
      </c>
    </row>
    <row r="50" spans="1:14" ht="12" customHeight="1">
      <c r="A50" s="772">
        <v>23</v>
      </c>
      <c r="B50" s="772"/>
      <c r="C50" s="818"/>
      <c r="D50" s="821" t="s">
        <v>955</v>
      </c>
      <c r="E50" s="115"/>
      <c r="F50" s="780">
        <v>26</v>
      </c>
      <c r="G50" s="781">
        <v>168</v>
      </c>
      <c r="H50" s="782">
        <f t="shared" si="3"/>
        <v>3455</v>
      </c>
      <c r="I50" s="781">
        <v>2258</v>
      </c>
      <c r="J50" s="781">
        <v>1197</v>
      </c>
      <c r="K50" s="781">
        <v>1796</v>
      </c>
      <c r="L50" s="781">
        <v>238</v>
      </c>
      <c r="M50" s="781">
        <v>553</v>
      </c>
      <c r="N50" s="783">
        <f t="shared" si="4"/>
        <v>20.56547619047619</v>
      </c>
    </row>
    <row r="51" spans="1:14" ht="12" customHeight="1">
      <c r="A51" s="772"/>
      <c r="B51" s="772"/>
      <c r="C51" s="818"/>
      <c r="D51" s="107"/>
      <c r="E51" s="115"/>
      <c r="F51" s="784"/>
      <c r="G51" s="782"/>
      <c r="H51" s="782"/>
      <c r="I51" s="782"/>
      <c r="J51" s="782"/>
      <c r="K51" s="782"/>
      <c r="L51" s="782"/>
      <c r="M51" s="782"/>
      <c r="N51" s="783"/>
    </row>
    <row r="52" spans="1:14" ht="12" customHeight="1">
      <c r="A52" s="772">
        <v>24</v>
      </c>
      <c r="B52" s="772"/>
      <c r="C52" s="818"/>
      <c r="D52" s="822" t="s">
        <v>55</v>
      </c>
      <c r="E52" s="814"/>
      <c r="F52" s="86">
        <f>SUM(F38:F50)</f>
        <v>338</v>
      </c>
      <c r="G52" s="789">
        <f aca="true" t="shared" si="5" ref="G52:M52">SUM(G38:G50)</f>
        <v>2631</v>
      </c>
      <c r="H52" s="789">
        <f t="shared" si="5"/>
        <v>54149</v>
      </c>
      <c r="I52" s="789">
        <f t="shared" si="5"/>
        <v>35902</v>
      </c>
      <c r="J52" s="789">
        <f t="shared" si="5"/>
        <v>18247</v>
      </c>
      <c r="K52" s="789">
        <f t="shared" si="5"/>
        <v>28320</v>
      </c>
      <c r="L52" s="789">
        <f t="shared" si="5"/>
        <v>5494</v>
      </c>
      <c r="M52" s="789">
        <f t="shared" si="5"/>
        <v>8817</v>
      </c>
      <c r="N52" s="790">
        <f>H52/G52</f>
        <v>20.581147852527558</v>
      </c>
    </row>
    <row r="53" spans="1:14" ht="12" customHeight="1">
      <c r="A53" s="772"/>
      <c r="B53" s="772"/>
      <c r="C53" s="772"/>
      <c r="D53" s="100"/>
      <c r="E53" s="100"/>
      <c r="F53" s="100"/>
      <c r="G53" s="100"/>
      <c r="H53" s="100"/>
      <c r="I53" s="100"/>
      <c r="J53" s="100"/>
      <c r="K53" s="100"/>
      <c r="L53" s="100"/>
      <c r="M53" s="100"/>
      <c r="N53" s="100"/>
    </row>
    <row r="54" spans="1:14" ht="12" customHeight="1">
      <c r="A54" s="772"/>
      <c r="B54" s="772"/>
      <c r="C54" s="772"/>
      <c r="D54" s="100"/>
      <c r="E54" s="100"/>
      <c r="F54" s="100"/>
      <c r="G54" s="100"/>
      <c r="H54" s="100"/>
      <c r="I54" s="100"/>
      <c r="J54" s="100"/>
      <c r="K54" s="100"/>
      <c r="L54" s="100"/>
      <c r="M54" s="100"/>
      <c r="N54" s="100"/>
    </row>
    <row r="55" spans="1:14" ht="12" customHeight="1">
      <c r="A55" s="772"/>
      <c r="B55" s="772"/>
      <c r="C55" s="772"/>
      <c r="D55" s="100"/>
      <c r="E55" s="100"/>
      <c r="F55" s="100"/>
      <c r="G55" s="100"/>
      <c r="H55" s="100"/>
      <c r="I55" s="100"/>
      <c r="J55" s="100"/>
      <c r="K55" s="100"/>
      <c r="L55" s="100"/>
      <c r="M55" s="100"/>
      <c r="N55" s="100"/>
    </row>
    <row r="56" spans="1:14" ht="12" customHeight="1">
      <c r="A56" s="772"/>
      <c r="B56" s="772"/>
      <c r="C56" s="772"/>
      <c r="D56" s="100"/>
      <c r="E56" s="100"/>
      <c r="F56" s="100"/>
      <c r="G56" s="100"/>
      <c r="H56" s="100"/>
      <c r="I56" s="100"/>
      <c r="J56" s="100"/>
      <c r="K56" s="100"/>
      <c r="L56" s="100"/>
      <c r="M56" s="100"/>
      <c r="N56" s="100"/>
    </row>
    <row r="57" spans="1:14" ht="12" customHeight="1">
      <c r="A57" s="772"/>
      <c r="B57" s="772"/>
      <c r="C57" s="772"/>
      <c r="D57" s="100"/>
      <c r="E57" s="100"/>
      <c r="F57" s="100"/>
      <c r="G57" s="100"/>
      <c r="H57" s="100"/>
      <c r="I57" s="100"/>
      <c r="J57" s="100"/>
      <c r="K57" s="100"/>
      <c r="L57" s="100"/>
      <c r="M57" s="100"/>
      <c r="N57" s="100"/>
    </row>
    <row r="58" spans="1:14" ht="12" customHeight="1">
      <c r="A58" s="772"/>
      <c r="B58" s="772"/>
      <c r="C58" s="772"/>
      <c r="D58" s="100"/>
      <c r="E58" s="100"/>
      <c r="F58" s="100"/>
      <c r="G58" s="100"/>
      <c r="H58" s="100"/>
      <c r="I58" s="100"/>
      <c r="J58" s="100"/>
      <c r="K58" s="100"/>
      <c r="L58" s="100"/>
      <c r="M58" s="100"/>
      <c r="N58" s="100"/>
    </row>
    <row r="59" spans="1:14" ht="12" customHeight="1">
      <c r="A59" s="772"/>
      <c r="B59" s="772"/>
      <c r="C59" s="772"/>
      <c r="D59" s="100"/>
      <c r="E59" s="100"/>
      <c r="F59" s="100"/>
      <c r="G59" s="100"/>
      <c r="H59" s="100"/>
      <c r="I59" s="100"/>
      <c r="J59" s="100"/>
      <c r="K59" s="100"/>
      <c r="L59" s="100"/>
      <c r="M59" s="100"/>
      <c r="N59" s="100"/>
    </row>
    <row r="60" spans="1:14" ht="6" customHeight="1">
      <c r="A60" s="201" t="s">
        <v>46</v>
      </c>
      <c r="B60" s="201"/>
      <c r="C60" s="318"/>
      <c r="D60" s="100"/>
      <c r="E60" s="100"/>
      <c r="F60" s="100"/>
      <c r="G60" s="100"/>
      <c r="H60" s="100"/>
      <c r="I60" s="100"/>
      <c r="J60" s="100"/>
      <c r="K60" s="100"/>
      <c r="L60" s="100"/>
      <c r="M60" s="100"/>
      <c r="N60" s="100"/>
    </row>
    <row r="61" spans="1:14" ht="11.25" customHeight="1">
      <c r="A61" s="1316" t="s">
        <v>1062</v>
      </c>
      <c r="B61" s="1095"/>
      <c r="C61" s="1095"/>
      <c r="D61" s="1096"/>
      <c r="E61" s="1096"/>
      <c r="F61" s="1096"/>
      <c r="G61" s="1096"/>
      <c r="H61" s="1096"/>
      <c r="I61" s="1096"/>
      <c r="J61" s="1096"/>
      <c r="K61" s="1096"/>
      <c r="L61" s="1096"/>
      <c r="M61" s="1096"/>
      <c r="N61" s="1096"/>
    </row>
    <row r="62" spans="1:14" ht="12" customHeight="1">
      <c r="A62" s="772"/>
      <c r="B62" s="772"/>
      <c r="C62" s="772"/>
      <c r="D62" s="100"/>
      <c r="E62" s="100"/>
      <c r="F62" s="100"/>
      <c r="G62" s="100"/>
      <c r="H62" s="100"/>
      <c r="I62" s="100"/>
      <c r="J62" s="100"/>
      <c r="K62" s="100"/>
      <c r="L62" s="100"/>
      <c r="M62" s="100"/>
      <c r="N62" s="100"/>
    </row>
    <row r="63" spans="5:14" ht="6" customHeight="1">
      <c r="E63" s="100"/>
      <c r="F63" s="107"/>
      <c r="G63" s="107"/>
      <c r="H63" s="107"/>
      <c r="I63" s="107"/>
      <c r="J63" s="107"/>
      <c r="K63" s="107"/>
      <c r="L63" s="107"/>
      <c r="M63" s="107"/>
      <c r="N63" s="107"/>
    </row>
    <row r="64" ht="11.25" customHeight="1"/>
    <row r="65" spans="1:14" ht="9.75">
      <c r="A65" s="793"/>
      <c r="B65" s="793"/>
      <c r="C65" s="793"/>
      <c r="D65" s="794"/>
      <c r="E65" s="794"/>
      <c r="F65" s="794"/>
      <c r="G65" s="794"/>
      <c r="H65" s="794"/>
      <c r="I65" s="794"/>
      <c r="J65" s="794"/>
      <c r="K65" s="794"/>
      <c r="L65" s="794"/>
      <c r="M65" s="794"/>
      <c r="N65" s="794"/>
    </row>
  </sheetData>
  <sheetProtection/>
  <mergeCells count="18">
    <mergeCell ref="A2:N2"/>
    <mergeCell ref="A4:B8"/>
    <mergeCell ref="C4:E8"/>
    <mergeCell ref="F4:F8"/>
    <mergeCell ref="G4:G8"/>
    <mergeCell ref="H4:M4"/>
    <mergeCell ref="N4:N8"/>
    <mergeCell ref="H5:H8"/>
    <mergeCell ref="I5:J6"/>
    <mergeCell ref="K5:M5"/>
    <mergeCell ref="A34:N34"/>
    <mergeCell ref="A61:N61"/>
    <mergeCell ref="K6:K8"/>
    <mergeCell ref="L6:L8"/>
    <mergeCell ref="M6:M8"/>
    <mergeCell ref="I7:I8"/>
    <mergeCell ref="J7:J8"/>
    <mergeCell ref="A11:N11"/>
  </mergeCells>
  <printOptions/>
  <pageMargins left="0.3937007874015748" right="0.4724409448818898" top="0.5905511811023623" bottom="0.7874015748031497" header="0.3937007874015748" footer="0"/>
  <pageSetup horizontalDpi="600" verticalDpi="600" orientation="portrait" paperSize="9" scale="94" r:id="rId1"/>
  <headerFooter alignWithMargins="0">
    <oddFooter>&amp;C42</oddFooter>
  </headerFooter>
</worksheet>
</file>

<file path=xl/worksheets/sheet41.xml><?xml version="1.0" encoding="utf-8"?>
<worksheet xmlns="http://schemas.openxmlformats.org/spreadsheetml/2006/main" xmlns:r="http://schemas.openxmlformats.org/officeDocument/2006/relationships">
  <dimension ref="A1:AA140"/>
  <sheetViews>
    <sheetView zoomScaleSheetLayoutView="100" zoomScalePageLayoutView="0" workbookViewId="0" topLeftCell="A1">
      <selection activeCell="M41" sqref="M41"/>
    </sheetView>
  </sheetViews>
  <sheetFormatPr defaultColWidth="11.421875" defaultRowHeight="15"/>
  <cols>
    <col min="1" max="1" width="7.7109375" style="127" customWidth="1"/>
    <col min="2" max="2" width="10.8515625" style="127" customWidth="1"/>
    <col min="3" max="3" width="10.28125" style="127" customWidth="1"/>
    <col min="4" max="12" width="7.7109375" style="127" customWidth="1"/>
    <col min="13" max="13" width="0.85546875" style="127" customWidth="1"/>
    <col min="14" max="14" width="2.7109375" style="807" customWidth="1"/>
    <col min="15" max="27" width="11.421875" style="100" customWidth="1"/>
    <col min="28" max="16384" width="11.421875" style="127" customWidth="1"/>
  </cols>
  <sheetData>
    <row r="1" spans="1:14" ht="11.25">
      <c r="A1" s="100"/>
      <c r="B1" s="100"/>
      <c r="C1" s="100"/>
      <c r="D1" s="100"/>
      <c r="E1" s="100"/>
      <c r="F1" s="100"/>
      <c r="G1" s="100"/>
      <c r="H1" s="100"/>
      <c r="I1" s="100"/>
      <c r="J1" s="100"/>
      <c r="K1" s="100"/>
      <c r="L1" s="100"/>
      <c r="M1" s="100"/>
      <c r="N1" s="797"/>
    </row>
    <row r="2" spans="1:27" s="78" customFormat="1" ht="12.75">
      <c r="A2" s="1494" t="s">
        <v>935</v>
      </c>
      <c r="B2" s="1494"/>
      <c r="C2" s="1494"/>
      <c r="D2" s="1494"/>
      <c r="E2" s="1494"/>
      <c r="F2" s="1494"/>
      <c r="G2" s="1494"/>
      <c r="H2" s="1494"/>
      <c r="I2" s="1494"/>
      <c r="J2" s="1494"/>
      <c r="K2" s="1494"/>
      <c r="L2" s="1494"/>
      <c r="M2" s="1494"/>
      <c r="N2" s="1494"/>
      <c r="O2" s="80"/>
      <c r="P2" s="80"/>
      <c r="Q2" s="80"/>
      <c r="R2" s="80"/>
      <c r="S2" s="80"/>
      <c r="T2" s="80"/>
      <c r="U2" s="80"/>
      <c r="V2" s="80"/>
      <c r="W2" s="80"/>
      <c r="X2" s="80"/>
      <c r="Y2" s="80"/>
      <c r="Z2" s="80"/>
      <c r="AA2" s="80"/>
    </row>
    <row r="3" spans="1:14" ht="9" customHeight="1">
      <c r="A3" s="799"/>
      <c r="B3" s="775"/>
      <c r="C3" s="775"/>
      <c r="D3" s="775"/>
      <c r="E3" s="775"/>
      <c r="F3" s="775"/>
      <c r="G3" s="775"/>
      <c r="H3" s="775"/>
      <c r="I3" s="775"/>
      <c r="J3" s="775"/>
      <c r="K3" s="775"/>
      <c r="L3" s="775"/>
      <c r="M3" s="775"/>
      <c r="N3" s="774"/>
    </row>
    <row r="4" spans="1:14" ht="18" customHeight="1">
      <c r="A4" s="1078" t="s">
        <v>904</v>
      </c>
      <c r="B4" s="1078"/>
      <c r="C4" s="1097"/>
      <c r="D4" s="1086" t="s">
        <v>905</v>
      </c>
      <c r="E4" s="1086"/>
      <c r="F4" s="1086"/>
      <c r="G4" s="1086"/>
      <c r="H4" s="1086"/>
      <c r="I4" s="1086"/>
      <c r="J4" s="1086"/>
      <c r="K4" s="1086"/>
      <c r="L4" s="801"/>
      <c r="M4" s="1072" t="s">
        <v>892</v>
      </c>
      <c r="N4" s="1078"/>
    </row>
    <row r="5" spans="1:14" ht="15" customHeight="1">
      <c r="A5" s="1080"/>
      <c r="B5" s="1080"/>
      <c r="C5" s="1100"/>
      <c r="D5" s="1098" t="s">
        <v>59</v>
      </c>
      <c r="E5" s="1085" t="s">
        <v>206</v>
      </c>
      <c r="F5" s="1086"/>
      <c r="G5" s="1086"/>
      <c r="H5" s="1154"/>
      <c r="I5" s="1086" t="s">
        <v>49</v>
      </c>
      <c r="J5" s="1086"/>
      <c r="K5" s="1086"/>
      <c r="L5" s="1154"/>
      <c r="M5" s="1073"/>
      <c r="N5" s="1098"/>
    </row>
    <row r="6" spans="1:14" ht="21" customHeight="1">
      <c r="A6" s="1098" t="s">
        <v>59</v>
      </c>
      <c r="B6" s="1085" t="s">
        <v>906</v>
      </c>
      <c r="C6" s="1154"/>
      <c r="D6" s="1495"/>
      <c r="E6" s="1085" t="s">
        <v>704</v>
      </c>
      <c r="F6" s="1154"/>
      <c r="G6" s="1086" t="s">
        <v>744</v>
      </c>
      <c r="H6" s="1154"/>
      <c r="I6" s="1072" t="s">
        <v>907</v>
      </c>
      <c r="J6" s="1097"/>
      <c r="K6" s="1086" t="s">
        <v>908</v>
      </c>
      <c r="L6" s="1154"/>
      <c r="M6" s="1073"/>
      <c r="N6" s="1098"/>
    </row>
    <row r="7" spans="1:14" ht="24" customHeight="1">
      <c r="A7" s="1098"/>
      <c r="B7" s="1084" t="s">
        <v>936</v>
      </c>
      <c r="C7" s="1084" t="s">
        <v>910</v>
      </c>
      <c r="D7" s="1495"/>
      <c r="E7" s="1084" t="s">
        <v>911</v>
      </c>
      <c r="F7" s="1099" t="s">
        <v>912</v>
      </c>
      <c r="G7" s="1084" t="s">
        <v>911</v>
      </c>
      <c r="H7" s="1099" t="s">
        <v>912</v>
      </c>
      <c r="I7" s="1074"/>
      <c r="J7" s="1100"/>
      <c r="K7" s="1097" t="s">
        <v>911</v>
      </c>
      <c r="L7" s="1099" t="s">
        <v>912</v>
      </c>
      <c r="M7" s="1073"/>
      <c r="N7" s="1098"/>
    </row>
    <row r="8" spans="1:14" ht="24" customHeight="1">
      <c r="A8" s="1080"/>
      <c r="B8" s="1090"/>
      <c r="C8" s="1090"/>
      <c r="D8" s="1129"/>
      <c r="E8" s="1090"/>
      <c r="F8" s="1100"/>
      <c r="G8" s="1090"/>
      <c r="H8" s="1100"/>
      <c r="I8" s="802" t="s">
        <v>911</v>
      </c>
      <c r="J8" s="802" t="s">
        <v>912</v>
      </c>
      <c r="K8" s="1100"/>
      <c r="L8" s="1100"/>
      <c r="M8" s="1074"/>
      <c r="N8" s="1080"/>
    </row>
    <row r="9" spans="1:14" s="100" customFormat="1" ht="9.75">
      <c r="A9" s="102"/>
      <c r="B9" s="358"/>
      <c r="C9" s="358"/>
      <c r="D9" s="358"/>
      <c r="E9" s="102"/>
      <c r="F9" s="102"/>
      <c r="G9" s="102"/>
      <c r="H9" s="102"/>
      <c r="I9" s="102"/>
      <c r="J9" s="102"/>
      <c r="K9" s="102"/>
      <c r="N9" s="776"/>
    </row>
    <row r="10" spans="1:14" s="100" customFormat="1" ht="9.75">
      <c r="A10" s="796"/>
      <c r="N10" s="776"/>
    </row>
    <row r="11" spans="1:14" s="100" customFormat="1" ht="12.75" customHeight="1">
      <c r="A11" s="1489" t="s">
        <v>56</v>
      </c>
      <c r="B11" s="1489"/>
      <c r="C11" s="1489"/>
      <c r="D11" s="1489"/>
      <c r="E11" s="1489"/>
      <c r="F11" s="1489"/>
      <c r="G11" s="1489"/>
      <c r="H11" s="1489"/>
      <c r="I11" s="1489"/>
      <c r="J11" s="1489"/>
      <c r="K11" s="1489"/>
      <c r="L11" s="1489"/>
      <c r="M11" s="1489"/>
      <c r="N11" s="1489"/>
    </row>
    <row r="12" spans="1:14" s="100" customFormat="1" ht="12.75" customHeight="1">
      <c r="A12" s="796"/>
      <c r="B12" s="776"/>
      <c r="C12" s="796"/>
      <c r="D12" s="796"/>
      <c r="E12" s="796"/>
      <c r="F12" s="796"/>
      <c r="G12" s="796"/>
      <c r="H12" s="796"/>
      <c r="I12" s="796"/>
      <c r="J12" s="796"/>
      <c r="K12" s="796"/>
      <c r="N12" s="776"/>
    </row>
    <row r="13" spans="1:14" s="100" customFormat="1" ht="9.75">
      <c r="A13" s="796"/>
      <c r="B13" s="283"/>
      <c r="C13" s="283"/>
      <c r="D13" s="283"/>
      <c r="E13" s="283"/>
      <c r="F13" s="283"/>
      <c r="G13" s="283"/>
      <c r="H13" s="283"/>
      <c r="I13" s="283"/>
      <c r="J13" s="283"/>
      <c r="K13" s="283"/>
      <c r="M13" s="108"/>
      <c r="N13" s="804"/>
    </row>
    <row r="14" spans="1:14" s="100" customFormat="1" ht="9" customHeight="1">
      <c r="A14" s="796"/>
      <c r="B14" s="283"/>
      <c r="C14" s="283"/>
      <c r="D14" s="283"/>
      <c r="E14" s="283"/>
      <c r="F14" s="283"/>
      <c r="G14" s="283"/>
      <c r="H14" s="283"/>
      <c r="I14" s="283"/>
      <c r="J14" s="283"/>
      <c r="K14" s="283"/>
      <c r="M14" s="108"/>
      <c r="N14" s="804"/>
    </row>
    <row r="15" spans="1:14" ht="12" customHeight="1">
      <c r="A15" s="780">
        <v>178</v>
      </c>
      <c r="B15" s="781">
        <v>99</v>
      </c>
      <c r="C15" s="781">
        <v>62</v>
      </c>
      <c r="D15" s="782">
        <f>SUM(E15,G15)</f>
        <v>211</v>
      </c>
      <c r="E15" s="781">
        <v>183</v>
      </c>
      <c r="F15" s="781">
        <v>19</v>
      </c>
      <c r="G15" s="781">
        <v>28</v>
      </c>
      <c r="H15" s="781">
        <v>4</v>
      </c>
      <c r="I15" s="781">
        <v>140</v>
      </c>
      <c r="J15" s="781">
        <v>2</v>
      </c>
      <c r="K15" s="781">
        <v>88</v>
      </c>
      <c r="L15" s="780">
        <v>0</v>
      </c>
      <c r="M15" s="82"/>
      <c r="N15" s="804">
        <v>1</v>
      </c>
    </row>
    <row r="16" spans="1:14" ht="12" customHeight="1">
      <c r="A16" s="780">
        <v>112</v>
      </c>
      <c r="B16" s="781">
        <v>55</v>
      </c>
      <c r="C16" s="781">
        <v>45</v>
      </c>
      <c r="D16" s="782">
        <f>SUM(E16,G16)</f>
        <v>142</v>
      </c>
      <c r="E16" s="781">
        <v>124</v>
      </c>
      <c r="F16" s="781">
        <v>14</v>
      </c>
      <c r="G16" s="781">
        <v>18</v>
      </c>
      <c r="H16" s="781">
        <v>4</v>
      </c>
      <c r="I16" s="781">
        <v>87</v>
      </c>
      <c r="J16" s="781">
        <v>6</v>
      </c>
      <c r="K16" s="781">
        <v>71</v>
      </c>
      <c r="L16" s="780">
        <v>4</v>
      </c>
      <c r="M16" s="82"/>
      <c r="N16" s="804">
        <v>2</v>
      </c>
    </row>
    <row r="17" spans="1:14" ht="12" customHeight="1">
      <c r="A17" s="780">
        <v>220</v>
      </c>
      <c r="B17" s="781">
        <v>119</v>
      </c>
      <c r="C17" s="781">
        <v>63</v>
      </c>
      <c r="D17" s="782">
        <f>SUM(E17,G17)</f>
        <v>152</v>
      </c>
      <c r="E17" s="781">
        <v>132</v>
      </c>
      <c r="F17" s="781">
        <v>29</v>
      </c>
      <c r="G17" s="781">
        <v>20</v>
      </c>
      <c r="H17" s="781">
        <v>5</v>
      </c>
      <c r="I17" s="781">
        <v>82</v>
      </c>
      <c r="J17" s="781">
        <v>4</v>
      </c>
      <c r="K17" s="781">
        <v>65</v>
      </c>
      <c r="L17" s="780">
        <v>1</v>
      </c>
      <c r="M17" s="82"/>
      <c r="N17" s="804">
        <v>3</v>
      </c>
    </row>
    <row r="18" spans="1:14" ht="12" customHeight="1">
      <c r="A18" s="796"/>
      <c r="B18" s="283"/>
      <c r="C18" s="782"/>
      <c r="D18" s="782"/>
      <c r="E18" s="782"/>
      <c r="F18" s="782"/>
      <c r="G18" s="782"/>
      <c r="H18" s="782"/>
      <c r="I18" s="782"/>
      <c r="J18" s="782"/>
      <c r="K18" s="817"/>
      <c r="L18" s="100"/>
      <c r="M18" s="108"/>
      <c r="N18" s="804"/>
    </row>
    <row r="19" spans="1:14" ht="12" customHeight="1">
      <c r="A19" s="796"/>
      <c r="B19" s="283"/>
      <c r="C19" s="283"/>
      <c r="D19" s="283"/>
      <c r="E19" s="283"/>
      <c r="F19" s="283"/>
      <c r="G19" s="283"/>
      <c r="H19" s="283"/>
      <c r="I19" s="283"/>
      <c r="J19" s="283"/>
      <c r="K19" s="283"/>
      <c r="L19" s="100"/>
      <c r="M19" s="108"/>
      <c r="N19" s="804"/>
    </row>
    <row r="20" spans="1:14" ht="9" customHeight="1">
      <c r="A20" s="796"/>
      <c r="B20" s="283"/>
      <c r="C20" s="283"/>
      <c r="D20" s="283"/>
      <c r="E20" s="283"/>
      <c r="F20" s="283"/>
      <c r="G20" s="283"/>
      <c r="H20" s="283"/>
      <c r="I20" s="283"/>
      <c r="J20" s="283"/>
      <c r="K20" s="283"/>
      <c r="L20" s="100"/>
      <c r="M20" s="108"/>
      <c r="N20" s="804"/>
    </row>
    <row r="21" spans="1:14" ht="12" customHeight="1">
      <c r="A21" s="780">
        <v>442</v>
      </c>
      <c r="B21" s="781">
        <v>260</v>
      </c>
      <c r="C21" s="781">
        <v>139</v>
      </c>
      <c r="D21" s="782">
        <f aca="true" t="shared" si="0" ref="D21:D29">SUM(E21,G21)</f>
        <v>399</v>
      </c>
      <c r="E21" s="781">
        <v>349</v>
      </c>
      <c r="F21" s="781">
        <v>82</v>
      </c>
      <c r="G21" s="781">
        <v>50</v>
      </c>
      <c r="H21" s="781">
        <v>8</v>
      </c>
      <c r="I21" s="781">
        <v>232</v>
      </c>
      <c r="J21" s="781">
        <v>22</v>
      </c>
      <c r="K21" s="781">
        <v>199</v>
      </c>
      <c r="L21" s="780">
        <v>4</v>
      </c>
      <c r="M21" s="82"/>
      <c r="N21" s="804">
        <v>4</v>
      </c>
    </row>
    <row r="22" spans="1:14" ht="12" customHeight="1">
      <c r="A22" s="780">
        <v>319</v>
      </c>
      <c r="B22" s="781">
        <v>222</v>
      </c>
      <c r="C22" s="781">
        <v>86</v>
      </c>
      <c r="D22" s="782">
        <f t="shared" si="0"/>
        <v>326</v>
      </c>
      <c r="E22" s="781">
        <v>291</v>
      </c>
      <c r="F22" s="781">
        <v>84</v>
      </c>
      <c r="G22" s="781">
        <v>35</v>
      </c>
      <c r="H22" s="781">
        <v>3</v>
      </c>
      <c r="I22" s="781">
        <v>182</v>
      </c>
      <c r="J22" s="781">
        <v>14</v>
      </c>
      <c r="K22" s="781">
        <v>135</v>
      </c>
      <c r="L22" s="780">
        <v>6</v>
      </c>
      <c r="M22" s="82"/>
      <c r="N22" s="804">
        <v>5</v>
      </c>
    </row>
    <row r="23" spans="1:14" ht="12" customHeight="1">
      <c r="A23" s="780">
        <v>312</v>
      </c>
      <c r="B23" s="781">
        <v>159</v>
      </c>
      <c r="C23" s="781">
        <v>125</v>
      </c>
      <c r="D23" s="782">
        <f t="shared" si="0"/>
        <v>270</v>
      </c>
      <c r="E23" s="781">
        <v>232</v>
      </c>
      <c r="F23" s="781">
        <v>53</v>
      </c>
      <c r="G23" s="781">
        <v>38</v>
      </c>
      <c r="H23" s="781">
        <v>2</v>
      </c>
      <c r="I23" s="781">
        <v>142</v>
      </c>
      <c r="J23" s="781">
        <v>14</v>
      </c>
      <c r="K23" s="781">
        <v>132</v>
      </c>
      <c r="L23" s="780">
        <v>6</v>
      </c>
      <c r="M23" s="82"/>
      <c r="N23" s="804">
        <v>6</v>
      </c>
    </row>
    <row r="24" spans="1:14" ht="12" customHeight="1">
      <c r="A24" s="780">
        <v>494</v>
      </c>
      <c r="B24" s="781">
        <v>279</v>
      </c>
      <c r="C24" s="781">
        <v>185</v>
      </c>
      <c r="D24" s="782">
        <f t="shared" si="0"/>
        <v>464</v>
      </c>
      <c r="E24" s="781">
        <v>404</v>
      </c>
      <c r="F24" s="781">
        <v>87</v>
      </c>
      <c r="G24" s="781">
        <v>60</v>
      </c>
      <c r="H24" s="781">
        <v>7</v>
      </c>
      <c r="I24" s="781">
        <v>254</v>
      </c>
      <c r="J24" s="781">
        <v>19</v>
      </c>
      <c r="K24" s="781">
        <v>232</v>
      </c>
      <c r="L24" s="780">
        <v>10</v>
      </c>
      <c r="M24" s="82"/>
      <c r="N24" s="804">
        <v>7</v>
      </c>
    </row>
    <row r="25" spans="1:14" ht="12" customHeight="1">
      <c r="A25" s="780">
        <v>599</v>
      </c>
      <c r="B25" s="781">
        <v>434</v>
      </c>
      <c r="C25" s="781">
        <v>135</v>
      </c>
      <c r="D25" s="782">
        <f t="shared" si="0"/>
        <v>560</v>
      </c>
      <c r="E25" s="781">
        <v>491</v>
      </c>
      <c r="F25" s="781">
        <v>82</v>
      </c>
      <c r="G25" s="781">
        <v>69</v>
      </c>
      <c r="H25" s="781">
        <v>12</v>
      </c>
      <c r="I25" s="781">
        <v>331</v>
      </c>
      <c r="J25" s="781">
        <v>18</v>
      </c>
      <c r="K25" s="781">
        <v>265</v>
      </c>
      <c r="L25" s="780">
        <v>12</v>
      </c>
      <c r="M25" s="82"/>
      <c r="N25" s="804">
        <v>8</v>
      </c>
    </row>
    <row r="26" spans="1:14" ht="12" customHeight="1">
      <c r="A26" s="780">
        <v>808</v>
      </c>
      <c r="B26" s="781">
        <v>403</v>
      </c>
      <c r="C26" s="781">
        <v>353</v>
      </c>
      <c r="D26" s="782">
        <f t="shared" si="0"/>
        <v>706</v>
      </c>
      <c r="E26" s="781">
        <v>616</v>
      </c>
      <c r="F26" s="781">
        <v>144</v>
      </c>
      <c r="G26" s="781">
        <v>90</v>
      </c>
      <c r="H26" s="781">
        <v>4</v>
      </c>
      <c r="I26" s="781">
        <v>378</v>
      </c>
      <c r="J26" s="781">
        <v>31</v>
      </c>
      <c r="K26" s="781">
        <v>357</v>
      </c>
      <c r="L26" s="780">
        <v>9</v>
      </c>
      <c r="M26" s="82"/>
      <c r="N26" s="804">
        <v>9</v>
      </c>
    </row>
    <row r="27" spans="1:14" ht="12" customHeight="1">
      <c r="A27" s="780">
        <v>341</v>
      </c>
      <c r="B27" s="781">
        <v>209</v>
      </c>
      <c r="C27" s="781">
        <v>109</v>
      </c>
      <c r="D27" s="782">
        <f t="shared" si="0"/>
        <v>264</v>
      </c>
      <c r="E27" s="781">
        <v>229</v>
      </c>
      <c r="F27" s="781">
        <v>68</v>
      </c>
      <c r="G27" s="781">
        <v>35</v>
      </c>
      <c r="H27" s="781">
        <v>3</v>
      </c>
      <c r="I27" s="781">
        <v>140</v>
      </c>
      <c r="J27" s="781">
        <v>11</v>
      </c>
      <c r="K27" s="781">
        <v>123</v>
      </c>
      <c r="L27" s="780">
        <v>5</v>
      </c>
      <c r="M27" s="82"/>
      <c r="N27" s="804">
        <v>10</v>
      </c>
    </row>
    <row r="28" spans="1:14" ht="12" customHeight="1">
      <c r="A28" s="780">
        <v>552</v>
      </c>
      <c r="B28" s="781">
        <v>349</v>
      </c>
      <c r="C28" s="781">
        <v>164</v>
      </c>
      <c r="D28" s="782">
        <f t="shared" si="0"/>
        <v>420</v>
      </c>
      <c r="E28" s="781">
        <v>364</v>
      </c>
      <c r="F28" s="781">
        <v>70</v>
      </c>
      <c r="G28" s="781">
        <v>56</v>
      </c>
      <c r="H28" s="781">
        <v>5</v>
      </c>
      <c r="I28" s="781">
        <v>223</v>
      </c>
      <c r="J28" s="781">
        <v>14</v>
      </c>
      <c r="K28" s="781">
        <v>202</v>
      </c>
      <c r="L28" s="780">
        <v>9</v>
      </c>
      <c r="M28" s="82"/>
      <c r="N28" s="804">
        <v>11</v>
      </c>
    </row>
    <row r="29" spans="1:14" ht="12" customHeight="1">
      <c r="A29" s="780">
        <v>328</v>
      </c>
      <c r="B29" s="781">
        <v>206</v>
      </c>
      <c r="C29" s="781">
        <v>103</v>
      </c>
      <c r="D29" s="782">
        <f t="shared" si="0"/>
        <v>340</v>
      </c>
      <c r="E29" s="781">
        <v>297</v>
      </c>
      <c r="F29" s="781">
        <v>67</v>
      </c>
      <c r="G29" s="781">
        <v>43</v>
      </c>
      <c r="H29" s="781">
        <v>8</v>
      </c>
      <c r="I29" s="781">
        <v>198</v>
      </c>
      <c r="J29" s="781">
        <v>22</v>
      </c>
      <c r="K29" s="781">
        <v>169</v>
      </c>
      <c r="L29" s="780">
        <v>4</v>
      </c>
      <c r="M29" s="82"/>
      <c r="N29" s="804">
        <v>12</v>
      </c>
    </row>
    <row r="30" spans="1:14" ht="12" customHeight="1">
      <c r="A30" s="796"/>
      <c r="B30" s="283"/>
      <c r="C30" s="782"/>
      <c r="D30" s="782"/>
      <c r="E30" s="782"/>
      <c r="F30" s="782"/>
      <c r="G30" s="782"/>
      <c r="H30" s="782"/>
      <c r="I30" s="782"/>
      <c r="J30" s="782"/>
      <c r="K30" s="817"/>
      <c r="L30" s="100"/>
      <c r="M30" s="108"/>
      <c r="N30" s="804"/>
    </row>
    <row r="31" spans="1:14" ht="12" customHeight="1">
      <c r="A31" s="86">
        <f>SUM(A15:A29)</f>
        <v>4705</v>
      </c>
      <c r="B31" s="789">
        <f>SUM(B15:B29)</f>
        <v>2794</v>
      </c>
      <c r="C31" s="789">
        <f>SUM(C15:C29)</f>
        <v>1569</v>
      </c>
      <c r="D31" s="789">
        <f aca="true" t="shared" si="1" ref="D31:K31">SUM(D15:D29)</f>
        <v>4254</v>
      </c>
      <c r="E31" s="789">
        <f t="shared" si="1"/>
        <v>3712</v>
      </c>
      <c r="F31" s="789">
        <f t="shared" si="1"/>
        <v>799</v>
      </c>
      <c r="G31" s="789">
        <f t="shared" si="1"/>
        <v>542</v>
      </c>
      <c r="H31" s="789">
        <f t="shared" si="1"/>
        <v>65</v>
      </c>
      <c r="I31" s="789">
        <f t="shared" si="1"/>
        <v>2389</v>
      </c>
      <c r="J31" s="789">
        <f t="shared" si="1"/>
        <v>177</v>
      </c>
      <c r="K31" s="789">
        <f t="shared" si="1"/>
        <v>2038</v>
      </c>
      <c r="L31" s="86">
        <f>SUM(L15:L29)</f>
        <v>70</v>
      </c>
      <c r="M31" s="87"/>
      <c r="N31" s="804">
        <v>13</v>
      </c>
    </row>
    <row r="32" spans="1:14" ht="12" customHeight="1">
      <c r="A32" s="796"/>
      <c r="B32" s="100"/>
      <c r="C32" s="784"/>
      <c r="D32" s="784"/>
      <c r="E32" s="784"/>
      <c r="F32" s="784"/>
      <c r="G32" s="784"/>
      <c r="H32" s="784"/>
      <c r="I32" s="784"/>
      <c r="J32" s="784"/>
      <c r="K32" s="783"/>
      <c r="L32" s="100"/>
      <c r="M32" s="100"/>
      <c r="N32" s="776"/>
    </row>
    <row r="33" spans="1:14" ht="12" customHeight="1">
      <c r="A33" s="796"/>
      <c r="B33" s="100"/>
      <c r="C33" s="784"/>
      <c r="D33" s="784"/>
      <c r="E33" s="784"/>
      <c r="F33" s="784"/>
      <c r="G33" s="784"/>
      <c r="H33" s="784"/>
      <c r="I33" s="784"/>
      <c r="J33" s="784"/>
      <c r="K33" s="783"/>
      <c r="L33" s="100"/>
      <c r="M33" s="100"/>
      <c r="N33" s="776"/>
    </row>
    <row r="34" spans="1:14" ht="12" customHeight="1">
      <c r="A34" s="1499" t="s">
        <v>55</v>
      </c>
      <c r="B34" s="1499"/>
      <c r="C34" s="1499"/>
      <c r="D34" s="1499"/>
      <c r="E34" s="1499"/>
      <c r="F34" s="1499"/>
      <c r="G34" s="1499"/>
      <c r="H34" s="1499"/>
      <c r="I34" s="1499"/>
      <c r="J34" s="1499"/>
      <c r="K34" s="1499"/>
      <c r="L34" s="1499"/>
      <c r="M34" s="1499"/>
      <c r="N34" s="1499"/>
    </row>
    <row r="35" spans="1:14" ht="12" customHeight="1">
      <c r="A35" s="796"/>
      <c r="B35" s="100"/>
      <c r="C35" s="784"/>
      <c r="D35" s="784"/>
      <c r="E35" s="784"/>
      <c r="F35" s="784"/>
      <c r="G35" s="784"/>
      <c r="H35" s="784"/>
      <c r="I35" s="784"/>
      <c r="J35" s="784"/>
      <c r="K35" s="783"/>
      <c r="L35" s="100"/>
      <c r="M35" s="100"/>
      <c r="N35" s="776"/>
    </row>
    <row r="36" spans="1:14" ht="12" customHeight="1">
      <c r="A36" s="796"/>
      <c r="B36" s="283"/>
      <c r="C36" s="782"/>
      <c r="D36" s="782"/>
      <c r="E36" s="782"/>
      <c r="F36" s="782"/>
      <c r="G36" s="782"/>
      <c r="H36" s="782"/>
      <c r="I36" s="782"/>
      <c r="J36" s="782"/>
      <c r="K36" s="817"/>
      <c r="L36" s="100"/>
      <c r="M36" s="108"/>
      <c r="N36" s="804"/>
    </row>
    <row r="37" spans="1:14" ht="9" customHeight="1">
      <c r="A37" s="796"/>
      <c r="B37" s="283"/>
      <c r="C37" s="782"/>
      <c r="D37" s="782"/>
      <c r="E37" s="782"/>
      <c r="F37" s="782"/>
      <c r="G37" s="782"/>
      <c r="H37" s="782"/>
      <c r="I37" s="782"/>
      <c r="J37" s="782"/>
      <c r="K37" s="817"/>
      <c r="L37" s="100"/>
      <c r="M37" s="108"/>
      <c r="N37" s="804"/>
    </row>
    <row r="38" spans="1:14" ht="12" customHeight="1">
      <c r="A38" s="780">
        <v>164</v>
      </c>
      <c r="B38" s="781">
        <v>114</v>
      </c>
      <c r="C38" s="781">
        <v>38</v>
      </c>
      <c r="D38" s="782">
        <f>SUM(E38,G38)</f>
        <v>153</v>
      </c>
      <c r="E38" s="781">
        <v>132</v>
      </c>
      <c r="F38" s="781">
        <v>28</v>
      </c>
      <c r="G38" s="781">
        <v>21</v>
      </c>
      <c r="H38" s="781">
        <v>4</v>
      </c>
      <c r="I38" s="781">
        <v>79</v>
      </c>
      <c r="J38" s="781">
        <v>3</v>
      </c>
      <c r="K38" s="781">
        <v>63</v>
      </c>
      <c r="L38" s="780">
        <v>1</v>
      </c>
      <c r="M38" s="82"/>
      <c r="N38" s="804">
        <v>14</v>
      </c>
    </row>
    <row r="39" spans="1:14" ht="12" customHeight="1">
      <c r="A39" s="780">
        <v>411</v>
      </c>
      <c r="B39" s="781">
        <v>241</v>
      </c>
      <c r="C39" s="781">
        <v>149</v>
      </c>
      <c r="D39" s="782">
        <f>SUM(E39,G39)</f>
        <v>491</v>
      </c>
      <c r="E39" s="781">
        <v>430</v>
      </c>
      <c r="F39" s="781">
        <v>93</v>
      </c>
      <c r="G39" s="781">
        <v>61</v>
      </c>
      <c r="H39" s="781">
        <v>10</v>
      </c>
      <c r="I39" s="781">
        <v>267</v>
      </c>
      <c r="J39" s="781">
        <v>24</v>
      </c>
      <c r="K39" s="781">
        <v>218</v>
      </c>
      <c r="L39" s="780">
        <v>13</v>
      </c>
      <c r="M39" s="82"/>
      <c r="N39" s="804">
        <v>15</v>
      </c>
    </row>
    <row r="40" spans="1:14" ht="12" customHeight="1">
      <c r="A40" s="780">
        <v>157</v>
      </c>
      <c r="B40" s="781">
        <v>89</v>
      </c>
      <c r="C40" s="781">
        <v>54</v>
      </c>
      <c r="D40" s="782">
        <f>SUM(E40,G40)</f>
        <v>152</v>
      </c>
      <c r="E40" s="781">
        <v>129</v>
      </c>
      <c r="F40" s="781">
        <v>35</v>
      </c>
      <c r="G40" s="781">
        <v>23</v>
      </c>
      <c r="H40" s="781">
        <v>6</v>
      </c>
      <c r="I40" s="781">
        <v>90</v>
      </c>
      <c r="J40" s="781">
        <v>12</v>
      </c>
      <c r="K40" s="781">
        <v>74</v>
      </c>
      <c r="L40" s="780">
        <v>3</v>
      </c>
      <c r="M40" s="82"/>
      <c r="N40" s="804">
        <v>16</v>
      </c>
    </row>
    <row r="41" spans="1:14" ht="12" customHeight="1">
      <c r="A41" s="796"/>
      <c r="B41" s="283"/>
      <c r="C41" s="782"/>
      <c r="D41" s="782"/>
      <c r="E41" s="782"/>
      <c r="F41" s="782"/>
      <c r="G41" s="782"/>
      <c r="H41" s="782"/>
      <c r="I41" s="782"/>
      <c r="J41" s="782"/>
      <c r="K41" s="817"/>
      <c r="L41" s="100"/>
      <c r="M41" s="108"/>
      <c r="N41" s="804"/>
    </row>
    <row r="42" spans="1:14" ht="12" customHeight="1">
      <c r="A42" s="796"/>
      <c r="B42" s="283"/>
      <c r="C42" s="782"/>
      <c r="D42" s="782"/>
      <c r="E42" s="782"/>
      <c r="F42" s="782"/>
      <c r="G42" s="782"/>
      <c r="H42" s="782"/>
      <c r="I42" s="782"/>
      <c r="J42" s="782"/>
      <c r="K42" s="817"/>
      <c r="L42" s="100"/>
      <c r="M42" s="108"/>
      <c r="N42" s="804"/>
    </row>
    <row r="43" spans="1:14" ht="9" customHeight="1">
      <c r="A43" s="796"/>
      <c r="B43" s="283"/>
      <c r="C43" s="782"/>
      <c r="D43" s="782"/>
      <c r="E43" s="782"/>
      <c r="F43" s="782"/>
      <c r="G43" s="782"/>
      <c r="H43" s="782"/>
      <c r="I43" s="782"/>
      <c r="J43" s="782"/>
      <c r="K43" s="283"/>
      <c r="L43" s="100"/>
      <c r="M43" s="108"/>
      <c r="N43" s="804"/>
    </row>
    <row r="44" spans="1:14" ht="12" customHeight="1">
      <c r="A44" s="780">
        <v>371</v>
      </c>
      <c r="B44" s="781">
        <v>197</v>
      </c>
      <c r="C44" s="781">
        <v>162</v>
      </c>
      <c r="D44" s="782">
        <f aca="true" t="shared" si="2" ref="D44:D50">SUM(E44,G44)</f>
        <v>340</v>
      </c>
      <c r="E44" s="781">
        <v>282</v>
      </c>
      <c r="F44" s="781">
        <v>71</v>
      </c>
      <c r="G44" s="781">
        <v>58</v>
      </c>
      <c r="H44" s="781">
        <v>6</v>
      </c>
      <c r="I44" s="781">
        <v>191</v>
      </c>
      <c r="J44" s="781">
        <v>14</v>
      </c>
      <c r="K44" s="781">
        <v>164</v>
      </c>
      <c r="L44" s="780">
        <v>3</v>
      </c>
      <c r="M44" s="82"/>
      <c r="N44" s="804">
        <v>17</v>
      </c>
    </row>
    <row r="45" spans="1:14" ht="12" customHeight="1">
      <c r="A45" s="780">
        <v>509</v>
      </c>
      <c r="B45" s="781">
        <v>293</v>
      </c>
      <c r="C45" s="781">
        <v>195</v>
      </c>
      <c r="D45" s="782">
        <f t="shared" si="2"/>
        <v>429</v>
      </c>
      <c r="E45" s="781">
        <v>372</v>
      </c>
      <c r="F45" s="781">
        <v>111</v>
      </c>
      <c r="G45" s="781">
        <v>57</v>
      </c>
      <c r="H45" s="781">
        <v>10</v>
      </c>
      <c r="I45" s="781">
        <v>239</v>
      </c>
      <c r="J45" s="781">
        <v>25</v>
      </c>
      <c r="K45" s="781">
        <v>218</v>
      </c>
      <c r="L45" s="780">
        <v>11</v>
      </c>
      <c r="M45" s="82"/>
      <c r="N45" s="804">
        <v>18</v>
      </c>
    </row>
    <row r="46" spans="1:14" ht="12" customHeight="1">
      <c r="A46" s="780">
        <v>562</v>
      </c>
      <c r="B46" s="781">
        <v>316</v>
      </c>
      <c r="C46" s="781">
        <v>221</v>
      </c>
      <c r="D46" s="782">
        <f t="shared" si="2"/>
        <v>499</v>
      </c>
      <c r="E46" s="781">
        <v>432</v>
      </c>
      <c r="F46" s="781">
        <v>99</v>
      </c>
      <c r="G46" s="781">
        <v>67</v>
      </c>
      <c r="H46" s="781">
        <v>9</v>
      </c>
      <c r="I46" s="781">
        <v>269</v>
      </c>
      <c r="J46" s="781">
        <v>20</v>
      </c>
      <c r="K46" s="781">
        <v>230</v>
      </c>
      <c r="L46" s="780">
        <v>11</v>
      </c>
      <c r="M46" s="82"/>
      <c r="N46" s="804">
        <v>19</v>
      </c>
    </row>
    <row r="47" spans="1:14" ht="12" customHeight="1">
      <c r="A47" s="780">
        <v>283</v>
      </c>
      <c r="B47" s="781">
        <v>159</v>
      </c>
      <c r="C47" s="781">
        <v>103</v>
      </c>
      <c r="D47" s="782">
        <f t="shared" si="2"/>
        <v>305</v>
      </c>
      <c r="E47" s="781">
        <v>260</v>
      </c>
      <c r="F47" s="781">
        <v>63</v>
      </c>
      <c r="G47" s="781">
        <v>45</v>
      </c>
      <c r="H47" s="781">
        <v>4</v>
      </c>
      <c r="I47" s="781">
        <v>168</v>
      </c>
      <c r="J47" s="781">
        <v>20</v>
      </c>
      <c r="K47" s="781">
        <v>143</v>
      </c>
      <c r="L47" s="780">
        <v>4</v>
      </c>
      <c r="M47" s="82"/>
      <c r="N47" s="804">
        <v>20</v>
      </c>
    </row>
    <row r="48" spans="1:14" ht="12" customHeight="1">
      <c r="A48" s="780">
        <v>484</v>
      </c>
      <c r="B48" s="781">
        <v>254</v>
      </c>
      <c r="C48" s="781">
        <v>202</v>
      </c>
      <c r="D48" s="782">
        <f t="shared" si="2"/>
        <v>624</v>
      </c>
      <c r="E48" s="781">
        <v>559</v>
      </c>
      <c r="F48" s="781">
        <v>93</v>
      </c>
      <c r="G48" s="781">
        <v>65</v>
      </c>
      <c r="H48" s="781">
        <v>9</v>
      </c>
      <c r="I48" s="781">
        <v>387</v>
      </c>
      <c r="J48" s="781">
        <v>20</v>
      </c>
      <c r="K48" s="781">
        <v>283</v>
      </c>
      <c r="L48" s="780">
        <v>4</v>
      </c>
      <c r="M48" s="82"/>
      <c r="N48" s="804">
        <v>21</v>
      </c>
    </row>
    <row r="49" spans="1:14" ht="12" customHeight="1">
      <c r="A49" s="780">
        <v>581</v>
      </c>
      <c r="B49" s="781">
        <v>344</v>
      </c>
      <c r="C49" s="781">
        <v>200</v>
      </c>
      <c r="D49" s="782">
        <f t="shared" si="2"/>
        <v>534</v>
      </c>
      <c r="E49" s="781">
        <v>458</v>
      </c>
      <c r="F49" s="781">
        <v>129</v>
      </c>
      <c r="G49" s="781">
        <v>76</v>
      </c>
      <c r="H49" s="781">
        <v>12</v>
      </c>
      <c r="I49" s="781">
        <v>279</v>
      </c>
      <c r="J49" s="781">
        <v>29</v>
      </c>
      <c r="K49" s="781">
        <v>206</v>
      </c>
      <c r="L49" s="780">
        <v>9</v>
      </c>
      <c r="M49" s="82"/>
      <c r="N49" s="804">
        <v>22</v>
      </c>
    </row>
    <row r="50" spans="1:14" ht="12" customHeight="1">
      <c r="A50" s="780">
        <v>270</v>
      </c>
      <c r="B50" s="781">
        <v>154</v>
      </c>
      <c r="C50" s="781">
        <v>98</v>
      </c>
      <c r="D50" s="782">
        <f t="shared" si="2"/>
        <v>239</v>
      </c>
      <c r="E50" s="781">
        <v>202</v>
      </c>
      <c r="F50" s="781">
        <v>50</v>
      </c>
      <c r="G50" s="781">
        <v>37</v>
      </c>
      <c r="H50" s="781">
        <v>5</v>
      </c>
      <c r="I50" s="781">
        <v>129</v>
      </c>
      <c r="J50" s="781">
        <v>13</v>
      </c>
      <c r="K50" s="781">
        <v>116</v>
      </c>
      <c r="L50" s="780">
        <v>7</v>
      </c>
      <c r="M50" s="82"/>
      <c r="N50" s="804">
        <v>23</v>
      </c>
    </row>
    <row r="51" spans="1:14" ht="12" customHeight="1">
      <c r="A51" s="796"/>
      <c r="B51" s="283"/>
      <c r="C51" s="782"/>
      <c r="D51" s="782"/>
      <c r="E51" s="782"/>
      <c r="F51" s="782"/>
      <c r="G51" s="782"/>
      <c r="H51" s="782"/>
      <c r="I51" s="782"/>
      <c r="J51" s="782"/>
      <c r="K51" s="817"/>
      <c r="L51" s="100"/>
      <c r="M51" s="108"/>
      <c r="N51" s="804"/>
    </row>
    <row r="52" spans="1:14" ht="12" customHeight="1">
      <c r="A52" s="86">
        <f>SUM(A38:A50)</f>
        <v>3792</v>
      </c>
      <c r="B52" s="789">
        <f>SUM(B38:B50)</f>
        <v>2161</v>
      </c>
      <c r="C52" s="789">
        <f>SUM(C38:C50)</f>
        <v>1422</v>
      </c>
      <c r="D52" s="789">
        <f aca="true" t="shared" si="3" ref="D52:L52">SUM(D38:D50)</f>
        <v>3766</v>
      </c>
      <c r="E52" s="789">
        <f t="shared" si="3"/>
        <v>3256</v>
      </c>
      <c r="F52" s="789">
        <f t="shared" si="3"/>
        <v>772</v>
      </c>
      <c r="G52" s="789">
        <f t="shared" si="3"/>
        <v>510</v>
      </c>
      <c r="H52" s="789">
        <f t="shared" si="3"/>
        <v>75</v>
      </c>
      <c r="I52" s="789">
        <f t="shared" si="3"/>
        <v>2098</v>
      </c>
      <c r="J52" s="789">
        <f t="shared" si="3"/>
        <v>180</v>
      </c>
      <c r="K52" s="789">
        <f t="shared" si="3"/>
        <v>1715</v>
      </c>
      <c r="L52" s="86">
        <f t="shared" si="3"/>
        <v>66</v>
      </c>
      <c r="M52" s="87"/>
      <c r="N52" s="804">
        <v>24</v>
      </c>
    </row>
    <row r="53" spans="1:14" ht="12" customHeight="1">
      <c r="A53" s="796"/>
      <c r="B53" s="100"/>
      <c r="C53" s="100"/>
      <c r="D53" s="100"/>
      <c r="E53" s="100"/>
      <c r="F53" s="100"/>
      <c r="G53" s="100"/>
      <c r="H53" s="100"/>
      <c r="I53" s="100"/>
      <c r="J53" s="100"/>
      <c r="K53" s="100"/>
      <c r="L53" s="100"/>
      <c r="M53" s="100"/>
      <c r="N53" s="776"/>
    </row>
    <row r="54" spans="1:14" ht="12" customHeight="1">
      <c r="A54" s="796"/>
      <c r="B54" s="100"/>
      <c r="C54" s="100"/>
      <c r="D54" s="100"/>
      <c r="E54" s="100"/>
      <c r="F54" s="100"/>
      <c r="G54" s="100"/>
      <c r="H54" s="100"/>
      <c r="I54" s="100"/>
      <c r="J54" s="100"/>
      <c r="K54" s="100"/>
      <c r="L54" s="100"/>
      <c r="M54" s="100"/>
      <c r="N54" s="776"/>
    </row>
    <row r="55" spans="1:14" ht="12" customHeight="1">
      <c r="A55" s="796"/>
      <c r="B55" s="100"/>
      <c r="C55" s="100"/>
      <c r="D55" s="100"/>
      <c r="E55" s="100"/>
      <c r="F55" s="100"/>
      <c r="G55" s="100"/>
      <c r="H55" s="100"/>
      <c r="I55" s="100"/>
      <c r="J55" s="100"/>
      <c r="K55" s="100"/>
      <c r="L55" s="100"/>
      <c r="M55" s="100"/>
      <c r="N55" s="776"/>
    </row>
    <row r="56" spans="1:14" ht="12" customHeight="1">
      <c r="A56" s="796"/>
      <c r="B56" s="100"/>
      <c r="C56" s="100"/>
      <c r="D56" s="100"/>
      <c r="E56" s="100"/>
      <c r="F56" s="100"/>
      <c r="G56" s="100"/>
      <c r="H56" s="100"/>
      <c r="I56" s="100"/>
      <c r="J56" s="100"/>
      <c r="K56" s="100"/>
      <c r="L56" s="100"/>
      <c r="M56" s="100"/>
      <c r="N56" s="776"/>
    </row>
    <row r="57" spans="1:14" ht="12" customHeight="1">
      <c r="A57" s="796"/>
      <c r="B57" s="100"/>
      <c r="C57" s="100"/>
      <c r="D57" s="100"/>
      <c r="E57" s="100"/>
      <c r="F57" s="100"/>
      <c r="G57" s="100"/>
      <c r="H57" s="100"/>
      <c r="I57" s="100"/>
      <c r="J57" s="100"/>
      <c r="K57" s="100"/>
      <c r="L57" s="100"/>
      <c r="M57" s="100"/>
      <c r="N57" s="776"/>
    </row>
    <row r="58" spans="1:14" ht="12" customHeight="1">
      <c r="A58" s="796"/>
      <c r="B58" s="100"/>
      <c r="C58" s="100"/>
      <c r="D58" s="100"/>
      <c r="E58" s="100"/>
      <c r="F58" s="100"/>
      <c r="G58" s="100"/>
      <c r="H58" s="100"/>
      <c r="I58" s="100"/>
      <c r="J58" s="100"/>
      <c r="K58" s="100"/>
      <c r="L58" s="100"/>
      <c r="M58" s="100"/>
      <c r="N58" s="776"/>
    </row>
    <row r="59" spans="1:14" ht="12" customHeight="1">
      <c r="A59" s="796"/>
      <c r="B59" s="100"/>
      <c r="C59" s="100"/>
      <c r="D59" s="100"/>
      <c r="E59" s="100"/>
      <c r="F59" s="100"/>
      <c r="G59" s="100"/>
      <c r="H59" s="100"/>
      <c r="I59" s="100"/>
      <c r="J59" s="100"/>
      <c r="K59" s="100"/>
      <c r="L59" s="100"/>
      <c r="M59" s="100"/>
      <c r="N59" s="776"/>
    </row>
    <row r="60" spans="1:14" ht="12" customHeight="1">
      <c r="A60" s="796"/>
      <c r="B60" s="100"/>
      <c r="C60" s="100"/>
      <c r="D60" s="100"/>
      <c r="E60" s="100"/>
      <c r="F60" s="100"/>
      <c r="G60" s="100"/>
      <c r="H60" s="100"/>
      <c r="I60" s="100"/>
      <c r="J60" s="100"/>
      <c r="K60" s="100"/>
      <c r="L60" s="100"/>
      <c r="M60" s="100"/>
      <c r="N60" s="776"/>
    </row>
    <row r="61" spans="1:14" ht="9.75">
      <c r="A61" s="796"/>
      <c r="B61" s="100"/>
      <c r="C61" s="100"/>
      <c r="D61" s="100"/>
      <c r="E61" s="100"/>
      <c r="F61" s="100"/>
      <c r="G61" s="100"/>
      <c r="H61" s="100"/>
      <c r="I61" s="100"/>
      <c r="J61" s="100"/>
      <c r="K61" s="100"/>
      <c r="L61" s="100"/>
      <c r="M61" s="100"/>
      <c r="N61" s="776"/>
    </row>
    <row r="62" ht="9.75">
      <c r="A62" s="806"/>
    </row>
    <row r="63" ht="9.75">
      <c r="A63" s="806"/>
    </row>
    <row r="64" ht="9.75">
      <c r="A64" s="806"/>
    </row>
    <row r="65" ht="9.75">
      <c r="A65" s="806"/>
    </row>
    <row r="66" ht="9.75">
      <c r="A66" s="806"/>
    </row>
    <row r="67" ht="9.75">
      <c r="A67" s="806"/>
    </row>
    <row r="68" ht="9.75">
      <c r="A68" s="806"/>
    </row>
    <row r="69" ht="9.75">
      <c r="A69" s="806"/>
    </row>
    <row r="70" ht="9.75">
      <c r="A70" s="806"/>
    </row>
    <row r="71" ht="9.75">
      <c r="A71" s="806"/>
    </row>
    <row r="72" ht="9.75">
      <c r="A72" s="806"/>
    </row>
    <row r="73" ht="9.75">
      <c r="A73" s="806"/>
    </row>
    <row r="74" ht="9.75">
      <c r="A74" s="806"/>
    </row>
    <row r="75" ht="9.75">
      <c r="A75" s="806"/>
    </row>
    <row r="76" ht="9.75">
      <c r="A76" s="806"/>
    </row>
    <row r="77" ht="9.75">
      <c r="A77" s="806"/>
    </row>
    <row r="78" ht="9.75">
      <c r="A78" s="806"/>
    </row>
    <row r="79" ht="9.75">
      <c r="A79" s="806"/>
    </row>
    <row r="80" ht="9.75">
      <c r="A80" s="806"/>
    </row>
    <row r="81" ht="9.75">
      <c r="A81" s="806"/>
    </row>
    <row r="82" ht="9.75">
      <c r="A82" s="806"/>
    </row>
    <row r="83" ht="9.75">
      <c r="A83" s="806"/>
    </row>
    <row r="84" ht="9.75">
      <c r="A84" s="806"/>
    </row>
    <row r="85" ht="9.75">
      <c r="A85" s="806"/>
    </row>
    <row r="86" ht="9.75">
      <c r="A86" s="806"/>
    </row>
    <row r="87" ht="9.75">
      <c r="A87" s="806"/>
    </row>
    <row r="88" ht="9.75">
      <c r="A88" s="806"/>
    </row>
    <row r="89" ht="9.75">
      <c r="A89" s="806"/>
    </row>
    <row r="90" ht="9.75">
      <c r="A90" s="806"/>
    </row>
    <row r="91" ht="9.75">
      <c r="A91" s="806"/>
    </row>
    <row r="92" ht="9.75">
      <c r="A92" s="806"/>
    </row>
    <row r="93" ht="9.75">
      <c r="A93" s="806"/>
    </row>
    <row r="94" ht="9.75">
      <c r="A94" s="806"/>
    </row>
    <row r="95" ht="9.75">
      <c r="A95" s="806"/>
    </row>
    <row r="96" ht="9.75">
      <c r="A96" s="806"/>
    </row>
    <row r="97" ht="9.75">
      <c r="A97" s="806"/>
    </row>
    <row r="98" ht="9.75">
      <c r="A98" s="806"/>
    </row>
    <row r="99" ht="9.75">
      <c r="A99" s="806"/>
    </row>
    <row r="100" ht="9.75">
      <c r="A100" s="806"/>
    </row>
    <row r="101" ht="9.75">
      <c r="A101" s="806"/>
    </row>
    <row r="102" ht="9.75">
      <c r="A102" s="806"/>
    </row>
    <row r="103" ht="9.75">
      <c r="A103" s="806"/>
    </row>
    <row r="104" ht="9.75">
      <c r="A104" s="806"/>
    </row>
    <row r="105" ht="9.75">
      <c r="A105" s="806"/>
    </row>
    <row r="106" ht="9.75">
      <c r="A106" s="806"/>
    </row>
    <row r="107" ht="9.75">
      <c r="A107" s="806"/>
    </row>
    <row r="108" ht="9.75">
      <c r="A108" s="806"/>
    </row>
    <row r="109" ht="9.75">
      <c r="A109" s="806"/>
    </row>
    <row r="110" ht="9.75">
      <c r="A110" s="806"/>
    </row>
    <row r="111" ht="9.75">
      <c r="A111" s="806"/>
    </row>
    <row r="112" ht="9.75">
      <c r="A112" s="806"/>
    </row>
    <row r="113" ht="9.75">
      <c r="A113" s="806"/>
    </row>
    <row r="114" ht="9.75">
      <c r="A114" s="806"/>
    </row>
    <row r="115" ht="9.75">
      <c r="A115" s="806"/>
    </row>
    <row r="116" ht="9.75">
      <c r="A116" s="806"/>
    </row>
    <row r="117" ht="9.75">
      <c r="A117" s="806"/>
    </row>
    <row r="118" ht="9.75">
      <c r="A118" s="806"/>
    </row>
    <row r="119" ht="9.75">
      <c r="A119" s="806"/>
    </row>
    <row r="120" ht="9.75">
      <c r="A120" s="806"/>
    </row>
    <row r="121" ht="9.75">
      <c r="A121" s="806"/>
    </row>
    <row r="122" ht="9.75">
      <c r="A122" s="806"/>
    </row>
    <row r="123" ht="9.75">
      <c r="A123" s="806"/>
    </row>
    <row r="124" ht="9.75">
      <c r="A124" s="806"/>
    </row>
    <row r="125" ht="9.75">
      <c r="A125" s="806"/>
    </row>
    <row r="126" ht="9.75">
      <c r="A126" s="806"/>
    </row>
    <row r="127" ht="9.75">
      <c r="A127" s="806"/>
    </row>
    <row r="128" ht="9.75">
      <c r="A128" s="806"/>
    </row>
    <row r="129" ht="9.75">
      <c r="A129" s="806"/>
    </row>
    <row r="130" ht="9.75">
      <c r="A130" s="806"/>
    </row>
    <row r="131" ht="9.75">
      <c r="A131" s="806"/>
    </row>
    <row r="132" ht="9.75">
      <c r="A132" s="806"/>
    </row>
    <row r="133" ht="9.75">
      <c r="A133" s="806"/>
    </row>
    <row r="134" ht="9.75">
      <c r="A134" s="806"/>
    </row>
    <row r="135" ht="9.75">
      <c r="A135" s="806"/>
    </row>
    <row r="136" ht="9.75">
      <c r="A136" s="806"/>
    </row>
    <row r="137" ht="9.75">
      <c r="A137" s="806"/>
    </row>
    <row r="138" ht="9.75">
      <c r="A138" s="806"/>
    </row>
    <row r="139" ht="9.75">
      <c r="A139" s="806"/>
    </row>
    <row r="140" ht="9.75">
      <c r="A140" s="806"/>
    </row>
  </sheetData>
  <sheetProtection/>
  <mergeCells count="23">
    <mergeCell ref="A2:N2"/>
    <mergeCell ref="A4:C5"/>
    <mergeCell ref="D4:K4"/>
    <mergeCell ref="M4:N8"/>
    <mergeCell ref="D5:D8"/>
    <mergeCell ref="E5:H5"/>
    <mergeCell ref="I5:L5"/>
    <mergeCell ref="A11:N11"/>
    <mergeCell ref="A34:N34"/>
    <mergeCell ref="G6:H6"/>
    <mergeCell ref="I6:J7"/>
    <mergeCell ref="K6:L6"/>
    <mergeCell ref="B7:B8"/>
    <mergeCell ref="C7:C8"/>
    <mergeCell ref="G7:G8"/>
    <mergeCell ref="H7:H8"/>
    <mergeCell ref="K7:K8"/>
    <mergeCell ref="E7:E8"/>
    <mergeCell ref="F7:F8"/>
    <mergeCell ref="E6:F6"/>
    <mergeCell ref="L7:L8"/>
    <mergeCell ref="A6:A8"/>
    <mergeCell ref="B6:C6"/>
  </mergeCells>
  <printOptions/>
  <pageMargins left="0.4724409448818898" right="0.3937007874015748" top="0.5905511811023623" bottom="0.7874015748031497" header="0.3937007874015748" footer="0"/>
  <pageSetup horizontalDpi="600" verticalDpi="600" orientation="portrait" paperSize="9" scale="94" r:id="rId1"/>
  <headerFooter alignWithMargins="0">
    <oddFooter>&amp;C43</oddFooter>
  </headerFooter>
</worksheet>
</file>

<file path=xl/worksheets/sheet42.xml><?xml version="1.0" encoding="utf-8"?>
<worksheet xmlns="http://schemas.openxmlformats.org/spreadsheetml/2006/main" xmlns:r="http://schemas.openxmlformats.org/officeDocument/2006/relationships">
  <dimension ref="A1:Y65"/>
  <sheetViews>
    <sheetView zoomScaleSheetLayoutView="100" zoomScalePageLayoutView="0" workbookViewId="0" topLeftCell="A1">
      <selection activeCell="M41" sqref="M41"/>
    </sheetView>
  </sheetViews>
  <sheetFormatPr defaultColWidth="11.421875" defaultRowHeight="15"/>
  <cols>
    <col min="1" max="1" width="2.7109375" style="795" customWidth="1"/>
    <col min="2" max="3" width="0.85546875" style="795" customWidth="1"/>
    <col min="4" max="4" width="24.8515625" style="127" customWidth="1"/>
    <col min="5" max="5" width="0.85546875" style="127" customWidth="1"/>
    <col min="6" max="7" width="7.140625" style="127" customWidth="1"/>
    <col min="8" max="11" width="7.7109375" style="127" customWidth="1"/>
    <col min="12" max="13" width="7.28125" style="127" customWidth="1"/>
    <col min="14" max="14" width="6.28125" style="127" bestFit="1" customWidth="1"/>
    <col min="15" max="16384" width="11.421875" style="127" customWidth="1"/>
  </cols>
  <sheetData>
    <row r="1" spans="1:14" ht="11.25">
      <c r="A1" s="769"/>
      <c r="B1" s="770"/>
      <c r="C1" s="770"/>
      <c r="D1" s="100"/>
      <c r="E1" s="100"/>
      <c r="F1" s="100"/>
      <c r="G1" s="100"/>
      <c r="H1" s="100"/>
      <c r="I1" s="100"/>
      <c r="J1" s="100"/>
      <c r="K1" s="100"/>
      <c r="L1" s="100"/>
      <c r="M1" s="100"/>
      <c r="N1" s="100"/>
    </row>
    <row r="2" spans="1:15" ht="12.75">
      <c r="A2" s="1491" t="s">
        <v>956</v>
      </c>
      <c r="B2" s="1491"/>
      <c r="C2" s="1491"/>
      <c r="D2" s="1491"/>
      <c r="E2" s="1491"/>
      <c r="F2" s="1491"/>
      <c r="G2" s="1491"/>
      <c r="H2" s="1491"/>
      <c r="I2" s="1491"/>
      <c r="J2" s="1491"/>
      <c r="K2" s="1491"/>
      <c r="L2" s="1491"/>
      <c r="M2" s="1491"/>
      <c r="N2" s="1491"/>
      <c r="O2" s="823"/>
    </row>
    <row r="3" spans="1:14" ht="9" customHeight="1">
      <c r="A3" s="774"/>
      <c r="B3" s="774"/>
      <c r="C3" s="774"/>
      <c r="D3" s="775"/>
      <c r="E3" s="775"/>
      <c r="F3" s="775"/>
      <c r="G3" s="775"/>
      <c r="H3" s="775"/>
      <c r="I3" s="775"/>
      <c r="J3" s="775"/>
      <c r="K3" s="775"/>
      <c r="L3" s="775"/>
      <c r="M3" s="775"/>
      <c r="N3" s="775"/>
    </row>
    <row r="4" spans="1:14" ht="18" customHeight="1">
      <c r="A4" s="1078" t="s">
        <v>892</v>
      </c>
      <c r="B4" s="1097"/>
      <c r="C4" s="1128" t="s">
        <v>420</v>
      </c>
      <c r="D4" s="1128"/>
      <c r="E4" s="1081"/>
      <c r="F4" s="1069" t="s">
        <v>893</v>
      </c>
      <c r="G4" s="1069" t="s">
        <v>3</v>
      </c>
      <c r="H4" s="1085" t="s">
        <v>4</v>
      </c>
      <c r="I4" s="1086"/>
      <c r="J4" s="1086"/>
      <c r="K4" s="1086"/>
      <c r="L4" s="1086"/>
      <c r="M4" s="1154"/>
      <c r="N4" s="1078" t="s">
        <v>894</v>
      </c>
    </row>
    <row r="5" spans="1:14" ht="15" customHeight="1">
      <c r="A5" s="1098"/>
      <c r="B5" s="1099"/>
      <c r="C5" s="1495"/>
      <c r="D5" s="1495"/>
      <c r="E5" s="1082"/>
      <c r="F5" s="1070"/>
      <c r="G5" s="1070"/>
      <c r="H5" s="1097" t="s">
        <v>59</v>
      </c>
      <c r="I5" s="1078" t="s">
        <v>895</v>
      </c>
      <c r="J5" s="1097"/>
      <c r="K5" s="1085" t="s">
        <v>49</v>
      </c>
      <c r="L5" s="1086"/>
      <c r="M5" s="1154"/>
      <c r="N5" s="1098"/>
    </row>
    <row r="6" spans="1:14" ht="21" customHeight="1">
      <c r="A6" s="1098"/>
      <c r="B6" s="1099"/>
      <c r="C6" s="1495"/>
      <c r="D6" s="1495"/>
      <c r="E6" s="1082"/>
      <c r="F6" s="1070"/>
      <c r="G6" s="1070"/>
      <c r="H6" s="1099"/>
      <c r="I6" s="1080"/>
      <c r="J6" s="1100"/>
      <c r="K6" s="1084" t="s">
        <v>60</v>
      </c>
      <c r="L6" s="1084" t="s">
        <v>896</v>
      </c>
      <c r="M6" s="1084" t="s">
        <v>6</v>
      </c>
      <c r="N6" s="1098"/>
    </row>
    <row r="7" spans="1:14" ht="24" customHeight="1">
      <c r="A7" s="1098"/>
      <c r="B7" s="1099"/>
      <c r="C7" s="1495"/>
      <c r="D7" s="1495"/>
      <c r="E7" s="1082"/>
      <c r="F7" s="1070"/>
      <c r="G7" s="1070"/>
      <c r="H7" s="1099"/>
      <c r="I7" s="1084" t="s">
        <v>897</v>
      </c>
      <c r="J7" s="1084" t="s">
        <v>898</v>
      </c>
      <c r="K7" s="1089"/>
      <c r="L7" s="1089"/>
      <c r="M7" s="1089"/>
      <c r="N7" s="1098"/>
    </row>
    <row r="8" spans="1:14" ht="24" customHeight="1">
      <c r="A8" s="1080"/>
      <c r="B8" s="1100"/>
      <c r="C8" s="1129"/>
      <c r="D8" s="1129"/>
      <c r="E8" s="1083"/>
      <c r="F8" s="1071"/>
      <c r="G8" s="1071"/>
      <c r="H8" s="1100"/>
      <c r="I8" s="1090"/>
      <c r="J8" s="1090"/>
      <c r="K8" s="1090"/>
      <c r="L8" s="1090"/>
      <c r="M8" s="1090"/>
      <c r="N8" s="1080"/>
    </row>
    <row r="9" spans="1:14" ht="9.75">
      <c r="A9" s="777"/>
      <c r="B9" s="777"/>
      <c r="C9" s="777"/>
      <c r="D9" s="358"/>
      <c r="E9" s="358"/>
      <c r="F9" s="358"/>
      <c r="G9" s="358"/>
      <c r="H9" s="102"/>
      <c r="I9" s="102"/>
      <c r="J9" s="102"/>
      <c r="K9" s="102"/>
      <c r="L9" s="102"/>
      <c r="M9" s="102"/>
      <c r="N9" s="102"/>
    </row>
    <row r="10" spans="1:14" ht="9.75">
      <c r="A10" s="772"/>
      <c r="B10" s="772"/>
      <c r="C10" s="772"/>
      <c r="D10" s="100"/>
      <c r="E10" s="100"/>
      <c r="F10" s="100"/>
      <c r="G10" s="100"/>
      <c r="H10" s="100"/>
      <c r="I10" s="100"/>
      <c r="J10" s="100"/>
      <c r="K10" s="100"/>
      <c r="L10" s="100"/>
      <c r="M10" s="100"/>
      <c r="N10" s="100"/>
    </row>
    <row r="11" spans="1:14" ht="12.75" customHeight="1">
      <c r="A11" s="1489" t="s">
        <v>54</v>
      </c>
      <c r="B11" s="1489"/>
      <c r="C11" s="1489"/>
      <c r="D11" s="1489"/>
      <c r="E11" s="1489"/>
      <c r="F11" s="1489"/>
      <c r="G11" s="1489"/>
      <c r="H11" s="1489"/>
      <c r="I11" s="1489"/>
      <c r="J11" s="1489"/>
      <c r="K11" s="1489"/>
      <c r="L11" s="1489"/>
      <c r="M11" s="1489"/>
      <c r="N11" s="1489"/>
    </row>
    <row r="12" spans="1:14" ht="12.75" customHeight="1">
      <c r="A12" s="772"/>
      <c r="B12" s="772"/>
      <c r="C12" s="772"/>
      <c r="D12" s="776"/>
      <c r="E12" s="776"/>
      <c r="F12" s="796"/>
      <c r="G12" s="796"/>
      <c r="H12" s="796"/>
      <c r="I12" s="796"/>
      <c r="J12" s="796"/>
      <c r="K12" s="796"/>
      <c r="L12" s="796"/>
      <c r="M12" s="796"/>
      <c r="N12" s="796"/>
    </row>
    <row r="13" spans="1:14" ht="9.75">
      <c r="A13" s="772"/>
      <c r="B13" s="772"/>
      <c r="C13" s="818"/>
      <c r="D13" s="819" t="s">
        <v>915</v>
      </c>
      <c r="E13" s="115"/>
      <c r="F13" s="283"/>
      <c r="G13" s="283"/>
      <c r="H13" s="283"/>
      <c r="I13" s="283"/>
      <c r="J13" s="283"/>
      <c r="K13" s="283"/>
      <c r="L13" s="283"/>
      <c r="M13" s="283"/>
      <c r="N13" s="100"/>
    </row>
    <row r="14" spans="1:14" ht="9" customHeight="1">
      <c r="A14" s="772"/>
      <c r="B14" s="772"/>
      <c r="C14" s="818"/>
      <c r="D14" s="820"/>
      <c r="E14" s="115"/>
      <c r="F14" s="283"/>
      <c r="G14" s="283"/>
      <c r="H14" s="283"/>
      <c r="I14" s="283"/>
      <c r="J14" s="283"/>
      <c r="K14" s="283"/>
      <c r="L14" s="283"/>
      <c r="M14" s="283"/>
      <c r="N14" s="100"/>
    </row>
    <row r="15" spans="1:14" ht="12" customHeight="1">
      <c r="A15" s="772">
        <v>1</v>
      </c>
      <c r="B15" s="772"/>
      <c r="C15" s="818"/>
      <c r="D15" s="821" t="s">
        <v>957</v>
      </c>
      <c r="E15" s="115"/>
      <c r="F15" s="781">
        <v>17</v>
      </c>
      <c r="G15" s="781">
        <v>147</v>
      </c>
      <c r="H15" s="782">
        <f>SUM(I15:J15)</f>
        <v>2902</v>
      </c>
      <c r="I15" s="781">
        <v>2089</v>
      </c>
      <c r="J15" s="781">
        <v>813</v>
      </c>
      <c r="K15" s="781">
        <v>1466</v>
      </c>
      <c r="L15" s="781">
        <v>360</v>
      </c>
      <c r="M15" s="781">
        <v>515</v>
      </c>
      <c r="N15" s="783">
        <f>H15/G15</f>
        <v>19.741496598639454</v>
      </c>
    </row>
    <row r="16" spans="1:14" ht="12" customHeight="1">
      <c r="A16" s="772">
        <v>2</v>
      </c>
      <c r="B16" s="772"/>
      <c r="C16" s="818"/>
      <c r="D16" s="821" t="s">
        <v>958</v>
      </c>
      <c r="E16" s="115"/>
      <c r="F16" s="781">
        <v>14</v>
      </c>
      <c r="G16" s="781">
        <v>143</v>
      </c>
      <c r="H16" s="782">
        <f aca="true" t="shared" si="0" ref="H16:H30">SUM(I16:J16)</f>
        <v>2933</v>
      </c>
      <c r="I16" s="781">
        <v>2026</v>
      </c>
      <c r="J16" s="781">
        <v>907</v>
      </c>
      <c r="K16" s="781">
        <v>1536</v>
      </c>
      <c r="L16" s="781">
        <v>362</v>
      </c>
      <c r="M16" s="781">
        <v>484</v>
      </c>
      <c r="N16" s="783">
        <f>H16/G16</f>
        <v>20.51048951048951</v>
      </c>
    </row>
    <row r="17" spans="1:14" ht="12" customHeight="1">
      <c r="A17" s="772">
        <v>3</v>
      </c>
      <c r="B17" s="772"/>
      <c r="C17" s="818"/>
      <c r="D17" s="821" t="s">
        <v>959</v>
      </c>
      <c r="E17" s="115"/>
      <c r="F17" s="781">
        <v>10</v>
      </c>
      <c r="G17" s="781">
        <v>89</v>
      </c>
      <c r="H17" s="782">
        <f t="shared" si="0"/>
        <v>1811</v>
      </c>
      <c r="I17" s="781">
        <v>1213</v>
      </c>
      <c r="J17" s="781">
        <v>598</v>
      </c>
      <c r="K17" s="781">
        <v>943</v>
      </c>
      <c r="L17" s="781">
        <v>219</v>
      </c>
      <c r="M17" s="781">
        <v>277</v>
      </c>
      <c r="N17" s="783">
        <f>H17/G17</f>
        <v>20.348314606741575</v>
      </c>
    </row>
    <row r="18" spans="1:14" ht="12" customHeight="1">
      <c r="A18" s="772">
        <v>4</v>
      </c>
      <c r="B18" s="772"/>
      <c r="C18" s="818"/>
      <c r="D18" s="821" t="s">
        <v>960</v>
      </c>
      <c r="E18" s="115"/>
      <c r="F18" s="781">
        <v>13</v>
      </c>
      <c r="G18" s="781">
        <v>121</v>
      </c>
      <c r="H18" s="782">
        <f t="shared" si="0"/>
        <v>2441</v>
      </c>
      <c r="I18" s="781">
        <v>1425</v>
      </c>
      <c r="J18" s="781">
        <v>1016</v>
      </c>
      <c r="K18" s="781">
        <v>1283</v>
      </c>
      <c r="L18" s="781">
        <v>469</v>
      </c>
      <c r="M18" s="781">
        <v>348</v>
      </c>
      <c r="N18" s="783">
        <f>H18/G18</f>
        <v>20.173553719008265</v>
      </c>
    </row>
    <row r="19" spans="1:14" s="100" customFormat="1" ht="12" customHeight="1">
      <c r="A19" s="772"/>
      <c r="B19" s="772"/>
      <c r="C19" s="818"/>
      <c r="D19" s="107"/>
      <c r="F19" s="782"/>
      <c r="G19" s="782"/>
      <c r="H19" s="782"/>
      <c r="I19" s="782"/>
      <c r="J19" s="782"/>
      <c r="K19" s="782"/>
      <c r="L19" s="782"/>
      <c r="M19" s="782"/>
      <c r="N19" s="783"/>
    </row>
    <row r="20" spans="1:13" s="100" customFormat="1" ht="12" customHeight="1">
      <c r="A20" s="772"/>
      <c r="B20" s="772"/>
      <c r="C20" s="818"/>
      <c r="D20" s="819" t="s">
        <v>123</v>
      </c>
      <c r="E20" s="115"/>
      <c r="F20" s="283"/>
      <c r="G20" s="283"/>
      <c r="H20" s="782"/>
      <c r="I20" s="283"/>
      <c r="J20" s="283"/>
      <c r="K20" s="283"/>
      <c r="L20" s="283"/>
      <c r="M20" s="283"/>
    </row>
    <row r="21" spans="1:13" s="100" customFormat="1" ht="9" customHeight="1">
      <c r="A21" s="772"/>
      <c r="B21" s="772"/>
      <c r="C21" s="818"/>
      <c r="D21" s="820"/>
      <c r="E21" s="115"/>
      <c r="F21" s="283"/>
      <c r="G21" s="283"/>
      <c r="H21" s="782"/>
      <c r="I21" s="283"/>
      <c r="J21" s="283"/>
      <c r="K21" s="283"/>
      <c r="L21" s="283"/>
      <c r="M21" s="283"/>
    </row>
    <row r="22" spans="1:14" ht="12" customHeight="1">
      <c r="A22" s="772">
        <v>5</v>
      </c>
      <c r="B22" s="772"/>
      <c r="C22" s="818"/>
      <c r="D22" s="821" t="s">
        <v>957</v>
      </c>
      <c r="E22" s="115"/>
      <c r="F22" s="781">
        <v>46</v>
      </c>
      <c r="G22" s="781">
        <v>357</v>
      </c>
      <c r="H22" s="782">
        <f t="shared" si="0"/>
        <v>7173</v>
      </c>
      <c r="I22" s="781">
        <v>4946</v>
      </c>
      <c r="J22" s="781">
        <v>2227</v>
      </c>
      <c r="K22" s="781">
        <v>3751</v>
      </c>
      <c r="L22" s="781">
        <v>398</v>
      </c>
      <c r="M22" s="781">
        <v>1216</v>
      </c>
      <c r="N22" s="783">
        <f aca="true" t="shared" si="1" ref="N22:N32">H22/G22</f>
        <v>20.092436974789916</v>
      </c>
    </row>
    <row r="23" spans="1:14" ht="12" customHeight="1">
      <c r="A23" s="772">
        <v>6</v>
      </c>
      <c r="B23" s="772"/>
      <c r="C23" s="818"/>
      <c r="D23" s="821" t="s">
        <v>958</v>
      </c>
      <c r="E23" s="115"/>
      <c r="F23" s="781">
        <v>32</v>
      </c>
      <c r="G23" s="781">
        <v>227</v>
      </c>
      <c r="H23" s="782">
        <f t="shared" si="0"/>
        <v>4723</v>
      </c>
      <c r="I23" s="781">
        <v>3389</v>
      </c>
      <c r="J23" s="781">
        <v>1334</v>
      </c>
      <c r="K23" s="781">
        <v>2514</v>
      </c>
      <c r="L23" s="781">
        <v>241</v>
      </c>
      <c r="M23" s="781">
        <v>860</v>
      </c>
      <c r="N23" s="783">
        <f t="shared" si="1"/>
        <v>20.80616740088106</v>
      </c>
    </row>
    <row r="24" spans="1:14" ht="12" customHeight="1">
      <c r="A24" s="772">
        <v>7</v>
      </c>
      <c r="B24" s="772"/>
      <c r="C24" s="818"/>
      <c r="D24" s="821" t="s">
        <v>959</v>
      </c>
      <c r="E24" s="115"/>
      <c r="F24" s="781">
        <v>26</v>
      </c>
      <c r="G24" s="781">
        <v>189</v>
      </c>
      <c r="H24" s="782">
        <f t="shared" si="0"/>
        <v>3804</v>
      </c>
      <c r="I24" s="781">
        <v>2574</v>
      </c>
      <c r="J24" s="781">
        <v>1230</v>
      </c>
      <c r="K24" s="781">
        <v>2025</v>
      </c>
      <c r="L24" s="781">
        <v>276</v>
      </c>
      <c r="M24" s="781">
        <v>589</v>
      </c>
      <c r="N24" s="783">
        <f t="shared" si="1"/>
        <v>20.126984126984127</v>
      </c>
    </row>
    <row r="25" spans="1:14" ht="12" customHeight="1">
      <c r="A25" s="772">
        <v>8</v>
      </c>
      <c r="B25" s="772"/>
      <c r="C25" s="818"/>
      <c r="D25" s="821" t="s">
        <v>961</v>
      </c>
      <c r="E25" s="115"/>
      <c r="F25" s="781">
        <v>40</v>
      </c>
      <c r="G25" s="781">
        <v>308</v>
      </c>
      <c r="H25" s="782">
        <f t="shared" si="0"/>
        <v>5968</v>
      </c>
      <c r="I25" s="781">
        <v>4069</v>
      </c>
      <c r="J25" s="781">
        <v>1899</v>
      </c>
      <c r="K25" s="781">
        <v>3049</v>
      </c>
      <c r="L25" s="781">
        <v>521</v>
      </c>
      <c r="M25" s="781">
        <v>974</v>
      </c>
      <c r="N25" s="783">
        <f t="shared" si="1"/>
        <v>19.376623376623378</v>
      </c>
    </row>
    <row r="26" spans="1:14" ht="12" customHeight="1">
      <c r="A26" s="772">
        <v>9</v>
      </c>
      <c r="B26" s="772"/>
      <c r="C26" s="818"/>
      <c r="D26" s="821" t="s">
        <v>960</v>
      </c>
      <c r="E26" s="115"/>
      <c r="F26" s="781">
        <v>29</v>
      </c>
      <c r="G26" s="781">
        <v>211</v>
      </c>
      <c r="H26" s="782">
        <f t="shared" si="0"/>
        <v>4239</v>
      </c>
      <c r="I26" s="781">
        <v>2682</v>
      </c>
      <c r="J26" s="781">
        <v>1557</v>
      </c>
      <c r="K26" s="781">
        <v>2219</v>
      </c>
      <c r="L26" s="781">
        <v>313</v>
      </c>
      <c r="M26" s="781">
        <v>660</v>
      </c>
      <c r="N26" s="783">
        <f t="shared" si="1"/>
        <v>20.09004739336493</v>
      </c>
    </row>
    <row r="27" spans="1:14" ht="12" customHeight="1">
      <c r="A27" s="772">
        <v>10</v>
      </c>
      <c r="B27" s="772"/>
      <c r="C27" s="818"/>
      <c r="D27" s="821" t="s">
        <v>962</v>
      </c>
      <c r="E27" s="115"/>
      <c r="F27" s="781">
        <v>22</v>
      </c>
      <c r="G27" s="781">
        <v>161</v>
      </c>
      <c r="H27" s="782">
        <f t="shared" si="0"/>
        <v>3178</v>
      </c>
      <c r="I27" s="781">
        <v>1995</v>
      </c>
      <c r="J27" s="781">
        <v>1183</v>
      </c>
      <c r="K27" s="781">
        <v>1641</v>
      </c>
      <c r="L27" s="781">
        <v>229</v>
      </c>
      <c r="M27" s="781">
        <v>491</v>
      </c>
      <c r="N27" s="783">
        <f t="shared" si="1"/>
        <v>19.73913043478261</v>
      </c>
    </row>
    <row r="28" spans="1:14" ht="12" customHeight="1">
      <c r="A28" s="772">
        <v>11</v>
      </c>
      <c r="B28" s="772"/>
      <c r="C28" s="818"/>
      <c r="D28" s="821" t="s">
        <v>963</v>
      </c>
      <c r="E28" s="115"/>
      <c r="F28" s="781">
        <v>27</v>
      </c>
      <c r="G28" s="781">
        <v>161</v>
      </c>
      <c r="H28" s="782">
        <f t="shared" si="0"/>
        <v>3145</v>
      </c>
      <c r="I28" s="781">
        <v>2117</v>
      </c>
      <c r="J28" s="781">
        <v>1028</v>
      </c>
      <c r="K28" s="781">
        <v>1631</v>
      </c>
      <c r="L28" s="781">
        <v>243</v>
      </c>
      <c r="M28" s="781">
        <v>494</v>
      </c>
      <c r="N28" s="783">
        <f t="shared" si="1"/>
        <v>19.53416149068323</v>
      </c>
    </row>
    <row r="29" spans="1:14" ht="12" customHeight="1">
      <c r="A29" s="772">
        <v>12</v>
      </c>
      <c r="B29" s="772"/>
      <c r="C29" s="818"/>
      <c r="D29" s="821" t="s">
        <v>964</v>
      </c>
      <c r="E29" s="115"/>
      <c r="F29" s="781">
        <v>21</v>
      </c>
      <c r="G29" s="781">
        <v>153</v>
      </c>
      <c r="H29" s="782">
        <f t="shared" si="0"/>
        <v>3092</v>
      </c>
      <c r="I29" s="781">
        <v>2040</v>
      </c>
      <c r="J29" s="781">
        <v>1052</v>
      </c>
      <c r="K29" s="781">
        <v>1581</v>
      </c>
      <c r="L29" s="781">
        <v>212</v>
      </c>
      <c r="M29" s="781">
        <v>507</v>
      </c>
      <c r="N29" s="783">
        <f t="shared" si="1"/>
        <v>20.209150326797385</v>
      </c>
    </row>
    <row r="30" spans="1:14" ht="12" customHeight="1">
      <c r="A30" s="772">
        <v>13</v>
      </c>
      <c r="B30" s="772"/>
      <c r="C30" s="818"/>
      <c r="D30" s="821" t="s">
        <v>965</v>
      </c>
      <c r="E30" s="115"/>
      <c r="F30" s="781">
        <v>21</v>
      </c>
      <c r="G30" s="781">
        <v>161</v>
      </c>
      <c r="H30" s="782">
        <f t="shared" si="0"/>
        <v>3219</v>
      </c>
      <c r="I30" s="781">
        <v>2075</v>
      </c>
      <c r="J30" s="781">
        <v>1144</v>
      </c>
      <c r="K30" s="781">
        <v>1693</v>
      </c>
      <c r="L30" s="781">
        <v>425</v>
      </c>
      <c r="M30" s="781">
        <v>518</v>
      </c>
      <c r="N30" s="783">
        <f t="shared" si="1"/>
        <v>19.993788819875775</v>
      </c>
    </row>
    <row r="31" spans="1:14" s="100" customFormat="1" ht="12" customHeight="1">
      <c r="A31" s="772"/>
      <c r="B31" s="772"/>
      <c r="C31" s="818"/>
      <c r="D31" s="107"/>
      <c r="E31" s="115"/>
      <c r="F31" s="782"/>
      <c r="G31" s="782"/>
      <c r="H31" s="782"/>
      <c r="I31" s="782"/>
      <c r="J31" s="782"/>
      <c r="K31" s="782"/>
      <c r="L31" s="782"/>
      <c r="M31" s="782"/>
      <c r="N31" s="783"/>
    </row>
    <row r="32" spans="1:14" s="100" customFormat="1" ht="12" customHeight="1">
      <c r="A32" s="772">
        <v>14</v>
      </c>
      <c r="B32" s="772"/>
      <c r="C32" s="818"/>
      <c r="D32" s="822" t="s">
        <v>54</v>
      </c>
      <c r="E32" s="824"/>
      <c r="F32" s="789">
        <f>SUM(F15:F30)</f>
        <v>318</v>
      </c>
      <c r="G32" s="789">
        <f aca="true" t="shared" si="2" ref="G32:M32">SUM(G15:G30)</f>
        <v>2428</v>
      </c>
      <c r="H32" s="789">
        <f t="shared" si="2"/>
        <v>48628</v>
      </c>
      <c r="I32" s="789">
        <f t="shared" si="2"/>
        <v>32640</v>
      </c>
      <c r="J32" s="789">
        <f t="shared" si="2"/>
        <v>15988</v>
      </c>
      <c r="K32" s="789">
        <f t="shared" si="2"/>
        <v>25332</v>
      </c>
      <c r="L32" s="789">
        <f t="shared" si="2"/>
        <v>4268</v>
      </c>
      <c r="M32" s="789">
        <f t="shared" si="2"/>
        <v>7933</v>
      </c>
      <c r="N32" s="790">
        <f t="shared" si="1"/>
        <v>20.028006589785832</v>
      </c>
    </row>
    <row r="33" spans="1:14" s="100" customFormat="1" ht="12" customHeight="1">
      <c r="A33" s="772"/>
      <c r="B33" s="772"/>
      <c r="C33" s="772"/>
      <c r="F33" s="784"/>
      <c r="G33" s="784"/>
      <c r="H33" s="784"/>
      <c r="I33" s="784"/>
      <c r="J33" s="784"/>
      <c r="K33" s="784"/>
      <c r="L33" s="784"/>
      <c r="M33" s="784"/>
      <c r="N33" s="783"/>
    </row>
    <row r="34" spans="1:14" s="100" customFormat="1" ht="12" customHeight="1">
      <c r="A34" s="772"/>
      <c r="B34" s="772"/>
      <c r="C34" s="772"/>
      <c r="F34" s="784"/>
      <c r="G34" s="784"/>
      <c r="H34" s="784"/>
      <c r="I34" s="784"/>
      <c r="J34" s="784"/>
      <c r="K34" s="784"/>
      <c r="L34" s="784"/>
      <c r="M34" s="784"/>
      <c r="N34" s="783"/>
    </row>
    <row r="35" spans="1:14" s="100" customFormat="1" ht="12" customHeight="1">
      <c r="A35" s="1499" t="s">
        <v>53</v>
      </c>
      <c r="B35" s="1499"/>
      <c r="C35" s="1499"/>
      <c r="D35" s="1499"/>
      <c r="E35" s="1499"/>
      <c r="F35" s="1499"/>
      <c r="G35" s="1499"/>
      <c r="H35" s="1499"/>
      <c r="I35" s="1499"/>
      <c r="J35" s="1499"/>
      <c r="K35" s="1499"/>
      <c r="L35" s="1499"/>
      <c r="M35" s="1499"/>
      <c r="N35" s="1499"/>
    </row>
    <row r="36" spans="1:14" s="100" customFormat="1" ht="12" customHeight="1">
      <c r="A36" s="772"/>
      <c r="B36" s="772"/>
      <c r="C36" s="772"/>
      <c r="F36" s="784"/>
      <c r="G36" s="784"/>
      <c r="H36" s="784"/>
      <c r="I36" s="784"/>
      <c r="J36" s="784"/>
      <c r="K36" s="784"/>
      <c r="L36" s="784"/>
      <c r="M36" s="784"/>
      <c r="N36" s="783"/>
    </row>
    <row r="37" spans="1:14" s="100" customFormat="1" ht="12" customHeight="1">
      <c r="A37" s="772"/>
      <c r="B37" s="772"/>
      <c r="C37" s="818"/>
      <c r="D37" s="819" t="s">
        <v>915</v>
      </c>
      <c r="E37" s="115"/>
      <c r="F37" s="782"/>
      <c r="G37" s="782"/>
      <c r="H37" s="782"/>
      <c r="I37" s="782"/>
      <c r="J37" s="782"/>
      <c r="K37" s="782"/>
      <c r="L37" s="782"/>
      <c r="M37" s="782"/>
      <c r="N37" s="783"/>
    </row>
    <row r="38" spans="1:14" s="100" customFormat="1" ht="9" customHeight="1">
      <c r="A38" s="772"/>
      <c r="B38" s="772"/>
      <c r="C38" s="818"/>
      <c r="D38" s="820"/>
      <c r="E38" s="115"/>
      <c r="F38" s="782"/>
      <c r="G38" s="782"/>
      <c r="H38" s="782"/>
      <c r="I38" s="782"/>
      <c r="J38" s="782"/>
      <c r="K38" s="782"/>
      <c r="L38" s="782"/>
      <c r="M38" s="782"/>
      <c r="N38" s="783"/>
    </row>
    <row r="39" spans="1:14" ht="12" customHeight="1">
      <c r="A39" s="772">
        <v>15</v>
      </c>
      <c r="B39" s="772"/>
      <c r="C39" s="818"/>
      <c r="D39" s="821" t="s">
        <v>966</v>
      </c>
      <c r="E39" s="115"/>
      <c r="F39" s="781">
        <v>13</v>
      </c>
      <c r="G39" s="781">
        <v>110</v>
      </c>
      <c r="H39" s="782">
        <f>SUM(I39:J39)</f>
        <v>2253</v>
      </c>
      <c r="I39" s="781">
        <v>1405</v>
      </c>
      <c r="J39" s="781">
        <v>848</v>
      </c>
      <c r="K39" s="781">
        <v>1157</v>
      </c>
      <c r="L39" s="781">
        <v>320</v>
      </c>
      <c r="M39" s="781">
        <v>348</v>
      </c>
      <c r="N39" s="783">
        <f>H39/G39</f>
        <v>20.48181818181818</v>
      </c>
    </row>
    <row r="40" spans="1:14" ht="12" customHeight="1">
      <c r="A40" s="772">
        <v>16</v>
      </c>
      <c r="B40" s="772"/>
      <c r="C40" s="818"/>
      <c r="D40" s="821" t="s">
        <v>120</v>
      </c>
      <c r="E40" s="115"/>
      <c r="F40" s="781">
        <v>20</v>
      </c>
      <c r="G40" s="781">
        <v>236</v>
      </c>
      <c r="H40" s="782">
        <f aca="true" t="shared" si="3" ref="H40:H52">SUM(I40:J40)</f>
        <v>5035</v>
      </c>
      <c r="I40" s="781">
        <v>3836</v>
      </c>
      <c r="J40" s="781">
        <v>1199</v>
      </c>
      <c r="K40" s="781">
        <v>2582</v>
      </c>
      <c r="L40" s="781">
        <v>1064</v>
      </c>
      <c r="M40" s="781">
        <v>943</v>
      </c>
      <c r="N40" s="783">
        <f>H40/G40</f>
        <v>21.334745762711865</v>
      </c>
    </row>
    <row r="41" spans="1:14" ht="12" customHeight="1">
      <c r="A41" s="772">
        <v>17</v>
      </c>
      <c r="B41" s="772"/>
      <c r="C41" s="818"/>
      <c r="D41" s="821" t="s">
        <v>121</v>
      </c>
      <c r="E41" s="115"/>
      <c r="F41" s="781">
        <v>24</v>
      </c>
      <c r="G41" s="781">
        <v>303</v>
      </c>
      <c r="H41" s="782">
        <f t="shared" si="3"/>
        <v>6175</v>
      </c>
      <c r="I41" s="781">
        <v>4022</v>
      </c>
      <c r="J41" s="781">
        <v>2153</v>
      </c>
      <c r="K41" s="781">
        <v>3229</v>
      </c>
      <c r="L41" s="781">
        <v>1523</v>
      </c>
      <c r="M41" s="781">
        <v>1012</v>
      </c>
      <c r="N41" s="783">
        <f>H41/G41</f>
        <v>20.379537953795378</v>
      </c>
    </row>
    <row r="42" spans="1:14" ht="12" customHeight="1">
      <c r="A42" s="772">
        <v>18</v>
      </c>
      <c r="B42" s="772"/>
      <c r="C42" s="818"/>
      <c r="D42" s="821" t="s">
        <v>115</v>
      </c>
      <c r="E42" s="115"/>
      <c r="F42" s="781">
        <v>82</v>
      </c>
      <c r="G42" s="781">
        <v>1191</v>
      </c>
      <c r="H42" s="782">
        <f t="shared" si="3"/>
        <v>25088</v>
      </c>
      <c r="I42" s="781">
        <v>16521</v>
      </c>
      <c r="J42" s="781">
        <v>8567</v>
      </c>
      <c r="K42" s="781">
        <v>12965</v>
      </c>
      <c r="L42" s="781">
        <v>5784</v>
      </c>
      <c r="M42" s="781">
        <v>4096</v>
      </c>
      <c r="N42" s="783">
        <f>H42/G42</f>
        <v>21.06465155331654</v>
      </c>
    </row>
    <row r="43" spans="1:14" ht="12" customHeight="1">
      <c r="A43" s="772">
        <v>19</v>
      </c>
      <c r="B43" s="772"/>
      <c r="C43" s="818"/>
      <c r="D43" s="821" t="s">
        <v>967</v>
      </c>
      <c r="E43" s="115"/>
      <c r="F43" s="781">
        <v>6</v>
      </c>
      <c r="G43" s="781">
        <v>93</v>
      </c>
      <c r="H43" s="782">
        <f t="shared" si="3"/>
        <v>2011</v>
      </c>
      <c r="I43" s="781">
        <v>1337</v>
      </c>
      <c r="J43" s="781">
        <v>674</v>
      </c>
      <c r="K43" s="781">
        <v>1027</v>
      </c>
      <c r="L43" s="781">
        <v>268</v>
      </c>
      <c r="M43" s="781">
        <v>321</v>
      </c>
      <c r="N43" s="783">
        <f>H43/G43</f>
        <v>21.623655913978496</v>
      </c>
    </row>
    <row r="44" spans="1:14" s="100" customFormat="1" ht="12" customHeight="1">
      <c r="A44" s="772"/>
      <c r="B44" s="772"/>
      <c r="C44" s="818"/>
      <c r="D44" s="107"/>
      <c r="F44" s="782"/>
      <c r="G44" s="782"/>
      <c r="H44" s="782"/>
      <c r="I44" s="782"/>
      <c r="J44" s="782"/>
      <c r="K44" s="782"/>
      <c r="L44" s="782"/>
      <c r="M44" s="782"/>
      <c r="N44" s="783"/>
    </row>
    <row r="45" spans="1:14" s="100" customFormat="1" ht="12" customHeight="1">
      <c r="A45" s="772"/>
      <c r="B45" s="772"/>
      <c r="C45" s="818"/>
      <c r="D45" s="819" t="s">
        <v>123</v>
      </c>
      <c r="E45" s="115"/>
      <c r="F45" s="782"/>
      <c r="G45" s="782"/>
      <c r="H45" s="782"/>
      <c r="I45" s="782"/>
      <c r="J45" s="782"/>
      <c r="K45" s="782"/>
      <c r="L45" s="782"/>
      <c r="M45" s="782"/>
      <c r="N45" s="783"/>
    </row>
    <row r="46" spans="1:13" s="100" customFormat="1" ht="9" customHeight="1">
      <c r="A46" s="772"/>
      <c r="B46" s="772"/>
      <c r="C46" s="818"/>
      <c r="D46" s="820"/>
      <c r="E46" s="115"/>
      <c r="F46" s="782"/>
      <c r="G46" s="782"/>
      <c r="H46" s="782"/>
      <c r="I46" s="782"/>
      <c r="J46" s="782"/>
      <c r="K46" s="782"/>
      <c r="L46" s="782"/>
      <c r="M46" s="782"/>
    </row>
    <row r="47" spans="1:14" ht="12" customHeight="1">
      <c r="A47" s="772">
        <v>20</v>
      </c>
      <c r="B47" s="772"/>
      <c r="C47" s="818"/>
      <c r="D47" s="821" t="s">
        <v>966</v>
      </c>
      <c r="E47" s="115"/>
      <c r="F47" s="781">
        <v>65</v>
      </c>
      <c r="G47" s="781">
        <v>462</v>
      </c>
      <c r="H47" s="782">
        <f t="shared" si="3"/>
        <v>9524</v>
      </c>
      <c r="I47" s="781">
        <v>6378</v>
      </c>
      <c r="J47" s="781">
        <v>3146</v>
      </c>
      <c r="K47" s="781">
        <v>5103</v>
      </c>
      <c r="L47" s="781">
        <v>1132</v>
      </c>
      <c r="M47" s="781">
        <v>1640</v>
      </c>
      <c r="N47" s="783">
        <f aca="true" t="shared" si="4" ref="N47:N53">H47/G47</f>
        <v>20.614718614718615</v>
      </c>
    </row>
    <row r="48" spans="1:14" ht="12" customHeight="1">
      <c r="A48" s="772">
        <v>21</v>
      </c>
      <c r="B48" s="772"/>
      <c r="C48" s="818"/>
      <c r="D48" s="821" t="s">
        <v>968</v>
      </c>
      <c r="E48" s="115"/>
      <c r="F48" s="781">
        <v>34</v>
      </c>
      <c r="G48" s="781">
        <v>329</v>
      </c>
      <c r="H48" s="782">
        <f t="shared" si="3"/>
        <v>6861</v>
      </c>
      <c r="I48" s="781">
        <v>4791</v>
      </c>
      <c r="J48" s="781">
        <v>2070</v>
      </c>
      <c r="K48" s="781">
        <v>3551</v>
      </c>
      <c r="L48" s="781">
        <v>712</v>
      </c>
      <c r="M48" s="781">
        <v>1205</v>
      </c>
      <c r="N48" s="783">
        <f t="shared" si="4"/>
        <v>20.854103343465045</v>
      </c>
    </row>
    <row r="49" spans="1:14" ht="12" customHeight="1">
      <c r="A49" s="772">
        <v>22</v>
      </c>
      <c r="B49" s="772"/>
      <c r="C49" s="818"/>
      <c r="D49" s="821" t="s">
        <v>121</v>
      </c>
      <c r="E49" s="115"/>
      <c r="F49" s="781">
        <v>20</v>
      </c>
      <c r="G49" s="781">
        <v>238</v>
      </c>
      <c r="H49" s="782">
        <f t="shared" si="3"/>
        <v>5270</v>
      </c>
      <c r="I49" s="781">
        <v>3769</v>
      </c>
      <c r="J49" s="781">
        <v>1501</v>
      </c>
      <c r="K49" s="781">
        <v>2707</v>
      </c>
      <c r="L49" s="781">
        <v>376</v>
      </c>
      <c r="M49" s="781">
        <v>994</v>
      </c>
      <c r="N49" s="783">
        <f t="shared" si="4"/>
        <v>22.142857142857142</v>
      </c>
    </row>
    <row r="50" spans="1:14" ht="12" customHeight="1">
      <c r="A50" s="772">
        <v>23</v>
      </c>
      <c r="B50" s="772"/>
      <c r="C50" s="818"/>
      <c r="D50" s="821" t="s">
        <v>969</v>
      </c>
      <c r="E50" s="115"/>
      <c r="F50" s="781">
        <v>31</v>
      </c>
      <c r="G50" s="781">
        <v>236</v>
      </c>
      <c r="H50" s="782">
        <f t="shared" si="3"/>
        <v>4888</v>
      </c>
      <c r="I50" s="781">
        <v>3301</v>
      </c>
      <c r="J50" s="781">
        <v>1587</v>
      </c>
      <c r="K50" s="781">
        <v>2657</v>
      </c>
      <c r="L50" s="781">
        <v>480</v>
      </c>
      <c r="M50" s="781">
        <v>754</v>
      </c>
      <c r="N50" s="783">
        <f t="shared" si="4"/>
        <v>20.71186440677966</v>
      </c>
    </row>
    <row r="51" spans="1:14" ht="12" customHeight="1">
      <c r="A51" s="772">
        <v>24</v>
      </c>
      <c r="B51" s="772"/>
      <c r="C51" s="818"/>
      <c r="D51" s="821" t="s">
        <v>970</v>
      </c>
      <c r="E51" s="115"/>
      <c r="F51" s="781">
        <v>40</v>
      </c>
      <c r="G51" s="781">
        <v>408</v>
      </c>
      <c r="H51" s="782">
        <f t="shared" si="3"/>
        <v>8460</v>
      </c>
      <c r="I51" s="781">
        <v>5701</v>
      </c>
      <c r="J51" s="781">
        <v>2759</v>
      </c>
      <c r="K51" s="781">
        <v>4480</v>
      </c>
      <c r="L51" s="781">
        <v>935</v>
      </c>
      <c r="M51" s="781">
        <v>1409</v>
      </c>
      <c r="N51" s="783">
        <f t="shared" si="4"/>
        <v>20.735294117647058</v>
      </c>
    </row>
    <row r="52" spans="1:14" ht="12" customHeight="1">
      <c r="A52" s="772">
        <v>25</v>
      </c>
      <c r="B52" s="772"/>
      <c r="C52" s="818"/>
      <c r="D52" s="821" t="s">
        <v>971</v>
      </c>
      <c r="E52" s="115"/>
      <c r="F52" s="781">
        <v>34</v>
      </c>
      <c r="G52" s="781">
        <v>292</v>
      </c>
      <c r="H52" s="782">
        <f t="shared" si="3"/>
        <v>6115</v>
      </c>
      <c r="I52" s="781">
        <v>4166</v>
      </c>
      <c r="J52" s="781">
        <v>1949</v>
      </c>
      <c r="K52" s="781">
        <v>3154</v>
      </c>
      <c r="L52" s="781">
        <v>494</v>
      </c>
      <c r="M52" s="781">
        <v>1041</v>
      </c>
      <c r="N52" s="783">
        <f t="shared" si="4"/>
        <v>20.94178082191781</v>
      </c>
    </row>
    <row r="53" spans="1:14" ht="12" customHeight="1">
      <c r="A53" s="772">
        <v>26</v>
      </c>
      <c r="B53" s="772"/>
      <c r="C53" s="818"/>
      <c r="D53" s="821" t="s">
        <v>972</v>
      </c>
      <c r="E53" s="115"/>
      <c r="F53" s="781">
        <v>26</v>
      </c>
      <c r="G53" s="781">
        <v>239</v>
      </c>
      <c r="H53" s="782">
        <f>SUM(I53:J53)</f>
        <v>4987</v>
      </c>
      <c r="I53" s="781">
        <v>3187</v>
      </c>
      <c r="J53" s="781">
        <v>1800</v>
      </c>
      <c r="K53" s="781">
        <v>2643</v>
      </c>
      <c r="L53" s="781">
        <v>643</v>
      </c>
      <c r="M53" s="781">
        <v>780</v>
      </c>
      <c r="N53" s="783">
        <f t="shared" si="4"/>
        <v>20.86610878661088</v>
      </c>
    </row>
    <row r="54" spans="1:14" s="100" customFormat="1" ht="12" customHeight="1">
      <c r="A54" s="772"/>
      <c r="B54" s="772"/>
      <c r="C54" s="818"/>
      <c r="D54" s="107"/>
      <c r="E54" s="115"/>
      <c r="F54" s="782"/>
      <c r="G54" s="782"/>
      <c r="H54" s="782"/>
      <c r="I54" s="782"/>
      <c r="J54" s="782"/>
      <c r="K54" s="782"/>
      <c r="L54" s="782"/>
      <c r="M54" s="782"/>
      <c r="N54" s="783"/>
    </row>
    <row r="55" spans="1:14" s="100" customFormat="1" ht="12" customHeight="1">
      <c r="A55" s="772">
        <v>27</v>
      </c>
      <c r="B55" s="772"/>
      <c r="C55" s="818"/>
      <c r="D55" s="822" t="s">
        <v>53</v>
      </c>
      <c r="E55" s="824"/>
      <c r="F55" s="789">
        <f>SUM(F39:F53)</f>
        <v>395</v>
      </c>
      <c r="G55" s="789">
        <f aca="true" t="shared" si="5" ref="G55:M55">SUM(G39:G53)</f>
        <v>4137</v>
      </c>
      <c r="H55" s="789">
        <f t="shared" si="5"/>
        <v>86667</v>
      </c>
      <c r="I55" s="789">
        <f t="shared" si="5"/>
        <v>58414</v>
      </c>
      <c r="J55" s="789">
        <f t="shared" si="5"/>
        <v>28253</v>
      </c>
      <c r="K55" s="789">
        <f t="shared" si="5"/>
        <v>45255</v>
      </c>
      <c r="L55" s="789">
        <f t="shared" si="5"/>
        <v>13731</v>
      </c>
      <c r="M55" s="789">
        <f t="shared" si="5"/>
        <v>14543</v>
      </c>
      <c r="N55" s="790">
        <f>H55/G55</f>
        <v>20.949238578680202</v>
      </c>
    </row>
    <row r="56" spans="1:14" ht="12" customHeight="1">
      <c r="A56" s="772"/>
      <c r="B56" s="772"/>
      <c r="C56" s="772"/>
      <c r="D56" s="100"/>
      <c r="E56" s="100"/>
      <c r="F56" s="100"/>
      <c r="G56" s="100"/>
      <c r="H56" s="100"/>
      <c r="I56" s="100"/>
      <c r="J56" s="100"/>
      <c r="K56" s="100"/>
      <c r="L56" s="100"/>
      <c r="M56" s="100"/>
      <c r="N56" s="100"/>
    </row>
    <row r="57" spans="1:14" ht="12" customHeight="1">
      <c r="A57" s="772"/>
      <c r="B57" s="772"/>
      <c r="C57" s="772"/>
      <c r="D57" s="100"/>
      <c r="E57" s="100"/>
      <c r="F57" s="100"/>
      <c r="G57" s="100"/>
      <c r="H57" s="100"/>
      <c r="I57" s="100"/>
      <c r="J57" s="100"/>
      <c r="K57" s="100"/>
      <c r="L57" s="100"/>
      <c r="M57" s="100"/>
      <c r="N57" s="100"/>
    </row>
    <row r="58" spans="1:14" ht="12" customHeight="1">
      <c r="A58" s="772"/>
      <c r="B58" s="772"/>
      <c r="C58" s="772"/>
      <c r="D58" s="100"/>
      <c r="E58" s="100"/>
      <c r="F58" s="100"/>
      <c r="G58" s="100"/>
      <c r="H58" s="100"/>
      <c r="I58" s="100"/>
      <c r="J58" s="100"/>
      <c r="K58" s="100"/>
      <c r="L58" s="100"/>
      <c r="M58" s="100"/>
      <c r="N58" s="100"/>
    </row>
    <row r="59" spans="1:14" ht="12" customHeight="1">
      <c r="A59" s="772"/>
      <c r="B59" s="772"/>
      <c r="C59" s="772"/>
      <c r="D59" s="100"/>
      <c r="E59" s="100"/>
      <c r="F59" s="100"/>
      <c r="G59" s="100"/>
      <c r="H59" s="100"/>
      <c r="I59" s="100"/>
      <c r="J59" s="100"/>
      <c r="K59" s="100"/>
      <c r="L59" s="100"/>
      <c r="M59" s="100"/>
      <c r="N59" s="100"/>
    </row>
    <row r="60" spans="1:14" ht="6" customHeight="1">
      <c r="A60" s="201" t="s">
        <v>46</v>
      </c>
      <c r="B60" s="318"/>
      <c r="C60" s="318"/>
      <c r="D60" s="100"/>
      <c r="E60" s="100"/>
      <c r="F60" s="100"/>
      <c r="G60" s="100"/>
      <c r="H60" s="100"/>
      <c r="I60" s="100"/>
      <c r="J60" s="100"/>
      <c r="K60" s="100"/>
      <c r="L60" s="100"/>
      <c r="M60" s="100"/>
      <c r="N60" s="100"/>
    </row>
    <row r="61" spans="1:14" ht="11.25" customHeight="1">
      <c r="A61" s="1316" t="s">
        <v>1062</v>
      </c>
      <c r="B61" s="1095"/>
      <c r="C61" s="1095"/>
      <c r="D61" s="1096"/>
      <c r="E61" s="1096"/>
      <c r="F61" s="1096"/>
      <c r="G61" s="1096"/>
      <c r="H61" s="1096"/>
      <c r="I61" s="1096"/>
      <c r="J61" s="1096"/>
      <c r="K61" s="1096"/>
      <c r="L61" s="1096"/>
      <c r="M61" s="1096"/>
      <c r="N61" s="1096"/>
    </row>
    <row r="62" spans="1:14" ht="12" customHeight="1">
      <c r="A62" s="772"/>
      <c r="B62" s="772"/>
      <c r="C62" s="772"/>
      <c r="D62" s="100"/>
      <c r="E62" s="100"/>
      <c r="F62" s="100"/>
      <c r="G62" s="100"/>
      <c r="H62" s="100"/>
      <c r="I62" s="100"/>
      <c r="J62" s="100"/>
      <c r="K62" s="100"/>
      <c r="L62" s="100"/>
      <c r="M62" s="100"/>
      <c r="N62" s="100"/>
    </row>
    <row r="63" spans="5:25" s="101" customFormat="1" ht="6" customHeight="1">
      <c r="E63" s="100"/>
      <c r="F63" s="107"/>
      <c r="G63" s="107"/>
      <c r="H63" s="107"/>
      <c r="I63" s="107"/>
      <c r="J63" s="107"/>
      <c r="K63" s="107"/>
      <c r="L63" s="107"/>
      <c r="M63" s="107"/>
      <c r="N63" s="107"/>
      <c r="O63" s="127"/>
      <c r="P63" s="127"/>
      <c r="Q63" s="127"/>
      <c r="R63" s="127"/>
      <c r="S63" s="127"/>
      <c r="T63" s="127"/>
      <c r="U63" s="127"/>
      <c r="V63" s="127"/>
      <c r="W63" s="127"/>
      <c r="X63" s="127"/>
      <c r="Y63" s="127"/>
    </row>
    <row r="64" ht="11.25" customHeight="1"/>
    <row r="65" spans="1:14" ht="9.75">
      <c r="A65" s="793"/>
      <c r="B65" s="793"/>
      <c r="C65" s="793"/>
      <c r="D65" s="794"/>
      <c r="E65" s="794"/>
      <c r="F65" s="794"/>
      <c r="G65" s="794"/>
      <c r="H65" s="794"/>
      <c r="I65" s="794"/>
      <c r="J65" s="794"/>
      <c r="K65" s="794"/>
      <c r="L65" s="794"/>
      <c r="M65" s="794"/>
      <c r="N65" s="794"/>
    </row>
  </sheetData>
  <sheetProtection/>
  <mergeCells count="18">
    <mergeCell ref="A2:N2"/>
    <mergeCell ref="A4:B8"/>
    <mergeCell ref="C4:E8"/>
    <mergeCell ref="F4:F8"/>
    <mergeCell ref="G4:G8"/>
    <mergeCell ref="H4:M4"/>
    <mergeCell ref="N4:N8"/>
    <mergeCell ref="H5:H8"/>
    <mergeCell ref="I5:J6"/>
    <mergeCell ref="K5:M5"/>
    <mergeCell ref="A35:N35"/>
    <mergeCell ref="A61:N61"/>
    <mergeCell ref="K6:K8"/>
    <mergeCell ref="L6:L8"/>
    <mergeCell ref="M6:M8"/>
    <mergeCell ref="I7:I8"/>
    <mergeCell ref="J7:J8"/>
    <mergeCell ref="A11:N11"/>
  </mergeCells>
  <printOptions/>
  <pageMargins left="0.3937007874015748" right="0.4724409448818898" top="0.5905511811023623" bottom="0.7874015748031497" header="0.3937007874015748" footer="0"/>
  <pageSetup horizontalDpi="600" verticalDpi="600" orientation="portrait" paperSize="9" scale="94" r:id="rId1"/>
  <headerFooter alignWithMargins="0">
    <oddFooter>&amp;C44</oddFooter>
  </headerFooter>
</worksheet>
</file>

<file path=xl/worksheets/sheet43.xml><?xml version="1.0" encoding="utf-8"?>
<worksheet xmlns="http://schemas.openxmlformats.org/spreadsheetml/2006/main" xmlns:r="http://schemas.openxmlformats.org/officeDocument/2006/relationships">
  <dimension ref="A1:N138"/>
  <sheetViews>
    <sheetView zoomScaleSheetLayoutView="100" zoomScalePageLayoutView="0" workbookViewId="0" topLeftCell="A1">
      <selection activeCell="M41" sqref="M41"/>
    </sheetView>
  </sheetViews>
  <sheetFormatPr defaultColWidth="11.421875" defaultRowHeight="15"/>
  <cols>
    <col min="1" max="1" width="7.7109375" style="127" customWidth="1"/>
    <col min="2" max="2" width="10.8515625" style="127" customWidth="1"/>
    <col min="3" max="3" width="10.7109375" style="127" customWidth="1"/>
    <col min="4" max="12" width="7.7109375" style="127" customWidth="1"/>
    <col min="13" max="13" width="0.85546875" style="127" customWidth="1"/>
    <col min="14" max="14" width="2.7109375" style="807" customWidth="1"/>
    <col min="15" max="16384" width="11.421875" style="127" customWidth="1"/>
  </cols>
  <sheetData>
    <row r="1" spans="1:14" ht="11.25">
      <c r="A1" s="100"/>
      <c r="B1" s="100"/>
      <c r="C1" s="100"/>
      <c r="D1" s="100"/>
      <c r="E1" s="100"/>
      <c r="F1" s="100"/>
      <c r="G1" s="100"/>
      <c r="H1" s="100"/>
      <c r="I1" s="100"/>
      <c r="J1" s="100"/>
      <c r="K1" s="100"/>
      <c r="L1" s="100"/>
      <c r="M1" s="100"/>
      <c r="N1" s="825"/>
    </row>
    <row r="2" spans="1:14" s="78" customFormat="1" ht="12.75">
      <c r="A2" s="1494" t="s">
        <v>935</v>
      </c>
      <c r="B2" s="1494"/>
      <c r="C2" s="1494"/>
      <c r="D2" s="1494"/>
      <c r="E2" s="1494"/>
      <c r="F2" s="1494"/>
      <c r="G2" s="1494"/>
      <c r="H2" s="1494"/>
      <c r="I2" s="1494"/>
      <c r="J2" s="1494"/>
      <c r="K2" s="1494"/>
      <c r="L2" s="1494"/>
      <c r="M2" s="1494"/>
      <c r="N2" s="1494"/>
    </row>
    <row r="3" spans="1:14" ht="9" customHeight="1">
      <c r="A3" s="799"/>
      <c r="B3" s="775"/>
      <c r="C3" s="775"/>
      <c r="D3" s="775"/>
      <c r="E3" s="775"/>
      <c r="F3" s="775"/>
      <c r="G3" s="775"/>
      <c r="H3" s="775"/>
      <c r="I3" s="775"/>
      <c r="J3" s="775"/>
      <c r="K3" s="775"/>
      <c r="L3" s="775"/>
      <c r="M3" s="775"/>
      <c r="N3" s="800"/>
    </row>
    <row r="4" spans="1:14" ht="18" customHeight="1">
      <c r="A4" s="1078" t="s">
        <v>904</v>
      </c>
      <c r="B4" s="1078"/>
      <c r="C4" s="1097"/>
      <c r="D4" s="1086" t="s">
        <v>905</v>
      </c>
      <c r="E4" s="1086"/>
      <c r="F4" s="1086"/>
      <c r="G4" s="1086"/>
      <c r="H4" s="1086"/>
      <c r="I4" s="1086"/>
      <c r="J4" s="1086"/>
      <c r="K4" s="1086"/>
      <c r="L4" s="801"/>
      <c r="M4" s="1072" t="s">
        <v>892</v>
      </c>
      <c r="N4" s="1078"/>
    </row>
    <row r="5" spans="1:14" ht="15" customHeight="1">
      <c r="A5" s="1080"/>
      <c r="B5" s="1080"/>
      <c r="C5" s="1100"/>
      <c r="D5" s="1098" t="s">
        <v>59</v>
      </c>
      <c r="E5" s="1085" t="s">
        <v>206</v>
      </c>
      <c r="F5" s="1086"/>
      <c r="G5" s="1086"/>
      <c r="H5" s="1154"/>
      <c r="I5" s="1086" t="s">
        <v>49</v>
      </c>
      <c r="J5" s="1086"/>
      <c r="K5" s="1086"/>
      <c r="L5" s="1154"/>
      <c r="M5" s="1073"/>
      <c r="N5" s="1098"/>
    </row>
    <row r="6" spans="1:14" ht="21" customHeight="1">
      <c r="A6" s="1098" t="s">
        <v>59</v>
      </c>
      <c r="B6" s="1085" t="s">
        <v>906</v>
      </c>
      <c r="C6" s="1154"/>
      <c r="D6" s="1495"/>
      <c r="E6" s="1085" t="s">
        <v>704</v>
      </c>
      <c r="F6" s="1154"/>
      <c r="G6" s="1086" t="s">
        <v>744</v>
      </c>
      <c r="H6" s="1154"/>
      <c r="I6" s="1072" t="s">
        <v>907</v>
      </c>
      <c r="J6" s="1097"/>
      <c r="K6" s="1086" t="s">
        <v>908</v>
      </c>
      <c r="L6" s="1154"/>
      <c r="M6" s="1073"/>
      <c r="N6" s="1098"/>
    </row>
    <row r="7" spans="1:14" ht="24" customHeight="1">
      <c r="A7" s="1098"/>
      <c r="B7" s="1084" t="s">
        <v>936</v>
      </c>
      <c r="C7" s="1084" t="s">
        <v>910</v>
      </c>
      <c r="D7" s="1495"/>
      <c r="E7" s="1084" t="s">
        <v>911</v>
      </c>
      <c r="F7" s="1099" t="s">
        <v>912</v>
      </c>
      <c r="G7" s="1084" t="s">
        <v>911</v>
      </c>
      <c r="H7" s="1099" t="s">
        <v>912</v>
      </c>
      <c r="I7" s="1074"/>
      <c r="J7" s="1100"/>
      <c r="K7" s="1097" t="s">
        <v>911</v>
      </c>
      <c r="L7" s="1099" t="s">
        <v>912</v>
      </c>
      <c r="M7" s="1073"/>
      <c r="N7" s="1098"/>
    </row>
    <row r="8" spans="1:14" ht="24" customHeight="1">
      <c r="A8" s="1080"/>
      <c r="B8" s="1090"/>
      <c r="C8" s="1090"/>
      <c r="D8" s="1129"/>
      <c r="E8" s="1090"/>
      <c r="F8" s="1100"/>
      <c r="G8" s="1090"/>
      <c r="H8" s="1100"/>
      <c r="I8" s="802" t="s">
        <v>911</v>
      </c>
      <c r="J8" s="802" t="s">
        <v>912</v>
      </c>
      <c r="K8" s="1100"/>
      <c r="L8" s="1100"/>
      <c r="M8" s="1074"/>
      <c r="N8" s="1080"/>
    </row>
    <row r="9" spans="1:14" ht="9.75">
      <c r="A9" s="102"/>
      <c r="B9" s="358"/>
      <c r="C9" s="358"/>
      <c r="D9" s="358"/>
      <c r="E9" s="102"/>
      <c r="F9" s="102"/>
      <c r="G9" s="102"/>
      <c r="H9" s="102"/>
      <c r="I9" s="102"/>
      <c r="J9" s="102"/>
      <c r="K9" s="102"/>
      <c r="L9" s="100"/>
      <c r="M9" s="100"/>
      <c r="N9" s="776"/>
    </row>
    <row r="10" spans="1:14" ht="9.75">
      <c r="A10" s="796"/>
      <c r="B10" s="100"/>
      <c r="C10" s="100"/>
      <c r="D10" s="100"/>
      <c r="E10" s="100"/>
      <c r="F10" s="100"/>
      <c r="G10" s="100"/>
      <c r="H10" s="100"/>
      <c r="I10" s="100"/>
      <c r="J10" s="100"/>
      <c r="K10" s="100"/>
      <c r="L10" s="100"/>
      <c r="M10" s="100"/>
      <c r="N10" s="776"/>
    </row>
    <row r="11" spans="1:14" ht="12.75" customHeight="1">
      <c r="A11" s="1489" t="s">
        <v>54</v>
      </c>
      <c r="B11" s="1489"/>
      <c r="C11" s="1489"/>
      <c r="D11" s="1489"/>
      <c r="E11" s="1489"/>
      <c r="F11" s="1489"/>
      <c r="G11" s="1489"/>
      <c r="H11" s="1489"/>
      <c r="I11" s="1489"/>
      <c r="J11" s="1489"/>
      <c r="K11" s="1489"/>
      <c r="L11" s="1489"/>
      <c r="M11" s="1489"/>
      <c r="N11" s="1489"/>
    </row>
    <row r="12" spans="1:14" ht="12.75" customHeight="1">
      <c r="A12" s="796"/>
      <c r="B12" s="776"/>
      <c r="C12" s="796"/>
      <c r="D12" s="796"/>
      <c r="E12" s="796"/>
      <c r="F12" s="796"/>
      <c r="G12" s="796"/>
      <c r="H12" s="796"/>
      <c r="I12" s="796"/>
      <c r="J12" s="796"/>
      <c r="K12" s="796"/>
      <c r="L12" s="100"/>
      <c r="M12" s="100"/>
      <c r="N12" s="776"/>
    </row>
    <row r="13" spans="1:14" ht="9.75">
      <c r="A13" s="796"/>
      <c r="B13" s="283"/>
      <c r="C13" s="283"/>
      <c r="D13" s="283"/>
      <c r="E13" s="283"/>
      <c r="F13" s="283"/>
      <c r="G13" s="283"/>
      <c r="H13" s="283"/>
      <c r="I13" s="283"/>
      <c r="J13" s="283"/>
      <c r="K13" s="283"/>
      <c r="L13" s="283"/>
      <c r="M13" s="108"/>
      <c r="N13" s="804"/>
    </row>
    <row r="14" spans="1:14" ht="9" customHeight="1">
      <c r="A14" s="796"/>
      <c r="B14" s="283"/>
      <c r="C14" s="283"/>
      <c r="D14" s="283"/>
      <c r="E14" s="283"/>
      <c r="F14" s="283"/>
      <c r="G14" s="283"/>
      <c r="H14" s="283"/>
      <c r="I14" s="283"/>
      <c r="J14" s="283"/>
      <c r="K14" s="283"/>
      <c r="L14" s="283"/>
      <c r="M14" s="108"/>
      <c r="N14" s="804"/>
    </row>
    <row r="15" spans="1:14" ht="12" customHeight="1">
      <c r="A15" s="780">
        <v>145</v>
      </c>
      <c r="B15" s="781">
        <v>94</v>
      </c>
      <c r="C15" s="781">
        <v>28</v>
      </c>
      <c r="D15" s="782">
        <f>SUM(E15,G15)</f>
        <v>204</v>
      </c>
      <c r="E15" s="781">
        <v>180</v>
      </c>
      <c r="F15" s="781">
        <v>45</v>
      </c>
      <c r="G15" s="781">
        <v>24</v>
      </c>
      <c r="H15" s="781">
        <v>2</v>
      </c>
      <c r="I15" s="781">
        <v>129</v>
      </c>
      <c r="J15" s="781">
        <v>18</v>
      </c>
      <c r="K15" s="781">
        <v>106</v>
      </c>
      <c r="L15" s="781">
        <v>4</v>
      </c>
      <c r="M15" s="82"/>
      <c r="N15" s="804">
        <v>1</v>
      </c>
    </row>
    <row r="16" spans="1:14" ht="12" customHeight="1">
      <c r="A16" s="780">
        <v>177</v>
      </c>
      <c r="B16" s="781">
        <v>101</v>
      </c>
      <c r="C16" s="781">
        <v>46</v>
      </c>
      <c r="D16" s="782">
        <f>SUM(E16,G16)</f>
        <v>205</v>
      </c>
      <c r="E16" s="781">
        <v>181</v>
      </c>
      <c r="F16" s="781">
        <v>31</v>
      </c>
      <c r="G16" s="781">
        <v>24</v>
      </c>
      <c r="H16" s="781">
        <v>5</v>
      </c>
      <c r="I16" s="781">
        <v>129</v>
      </c>
      <c r="J16" s="781">
        <v>10</v>
      </c>
      <c r="K16" s="781">
        <v>105</v>
      </c>
      <c r="L16" s="781">
        <v>2</v>
      </c>
      <c r="M16" s="82"/>
      <c r="N16" s="804">
        <v>2</v>
      </c>
    </row>
    <row r="17" spans="1:14" ht="12" customHeight="1">
      <c r="A17" s="780">
        <v>131</v>
      </c>
      <c r="B17" s="781">
        <v>74</v>
      </c>
      <c r="C17" s="781">
        <v>43</v>
      </c>
      <c r="D17" s="782">
        <f>SUM(E17,G17)</f>
        <v>126</v>
      </c>
      <c r="E17" s="781">
        <v>109</v>
      </c>
      <c r="F17" s="781">
        <v>24</v>
      </c>
      <c r="G17" s="781">
        <v>17</v>
      </c>
      <c r="H17" s="781">
        <v>4</v>
      </c>
      <c r="I17" s="781">
        <v>77</v>
      </c>
      <c r="J17" s="781">
        <v>10</v>
      </c>
      <c r="K17" s="781">
        <v>54</v>
      </c>
      <c r="L17" s="781">
        <v>3</v>
      </c>
      <c r="M17" s="82"/>
      <c r="N17" s="804">
        <v>3</v>
      </c>
    </row>
    <row r="18" spans="1:14" ht="12" customHeight="1">
      <c r="A18" s="780">
        <v>234</v>
      </c>
      <c r="B18" s="781">
        <v>85</v>
      </c>
      <c r="C18" s="781">
        <v>93</v>
      </c>
      <c r="D18" s="782">
        <f>SUM(E18,G18)</f>
        <v>182</v>
      </c>
      <c r="E18" s="781">
        <v>151</v>
      </c>
      <c r="F18" s="781">
        <v>26</v>
      </c>
      <c r="G18" s="781">
        <v>31</v>
      </c>
      <c r="H18" s="781">
        <v>3</v>
      </c>
      <c r="I18" s="781">
        <v>99</v>
      </c>
      <c r="J18" s="781">
        <v>6</v>
      </c>
      <c r="K18" s="781">
        <v>82</v>
      </c>
      <c r="L18" s="781">
        <v>4</v>
      </c>
      <c r="M18" s="82"/>
      <c r="N18" s="804">
        <v>4</v>
      </c>
    </row>
    <row r="19" spans="1:14" s="100" customFormat="1" ht="12" customHeight="1">
      <c r="A19" s="796"/>
      <c r="B19" s="283"/>
      <c r="C19" s="782"/>
      <c r="D19" s="782"/>
      <c r="E19" s="782"/>
      <c r="F19" s="782"/>
      <c r="G19" s="782"/>
      <c r="H19" s="782"/>
      <c r="I19" s="782"/>
      <c r="J19" s="782"/>
      <c r="K19" s="817"/>
      <c r="L19" s="283"/>
      <c r="M19" s="108"/>
      <c r="N19" s="804"/>
    </row>
    <row r="20" spans="1:14" s="100" customFormat="1" ht="12" customHeight="1">
      <c r="A20" s="796"/>
      <c r="B20" s="283"/>
      <c r="C20" s="283"/>
      <c r="D20" s="283"/>
      <c r="E20" s="283"/>
      <c r="F20" s="283"/>
      <c r="G20" s="283"/>
      <c r="H20" s="283"/>
      <c r="I20" s="283"/>
      <c r="J20" s="283"/>
      <c r="K20" s="283"/>
      <c r="L20" s="283"/>
      <c r="M20" s="108"/>
      <c r="N20" s="804"/>
    </row>
    <row r="21" spans="1:14" s="100" customFormat="1" ht="9" customHeight="1">
      <c r="A21" s="796"/>
      <c r="B21" s="283"/>
      <c r="C21" s="283"/>
      <c r="D21" s="283"/>
      <c r="E21" s="283"/>
      <c r="F21" s="283"/>
      <c r="G21" s="283"/>
      <c r="H21" s="283"/>
      <c r="I21" s="283"/>
      <c r="J21" s="283"/>
      <c r="K21" s="283"/>
      <c r="L21" s="283"/>
      <c r="M21" s="108"/>
      <c r="N21" s="804"/>
    </row>
    <row r="22" spans="1:14" ht="12" customHeight="1">
      <c r="A22" s="780">
        <v>486</v>
      </c>
      <c r="B22" s="781">
        <v>250</v>
      </c>
      <c r="C22" s="781">
        <v>216</v>
      </c>
      <c r="D22" s="782">
        <f aca="true" t="shared" si="0" ref="D22:D30">SUM(E22,G22)</f>
        <v>495</v>
      </c>
      <c r="E22" s="781">
        <v>430</v>
      </c>
      <c r="F22" s="781">
        <v>115</v>
      </c>
      <c r="G22" s="781">
        <v>65</v>
      </c>
      <c r="H22" s="781">
        <v>9</v>
      </c>
      <c r="I22" s="781">
        <v>288</v>
      </c>
      <c r="J22" s="781">
        <v>33</v>
      </c>
      <c r="K22" s="781">
        <v>233</v>
      </c>
      <c r="L22" s="781">
        <v>11</v>
      </c>
      <c r="M22" s="82"/>
      <c r="N22" s="804">
        <v>5</v>
      </c>
    </row>
    <row r="23" spans="1:14" ht="12" customHeight="1">
      <c r="A23" s="780">
        <v>271</v>
      </c>
      <c r="B23" s="781">
        <v>154</v>
      </c>
      <c r="C23" s="781">
        <v>107</v>
      </c>
      <c r="D23" s="782">
        <f t="shared" si="0"/>
        <v>308</v>
      </c>
      <c r="E23" s="781">
        <v>259</v>
      </c>
      <c r="F23" s="781">
        <v>61</v>
      </c>
      <c r="G23" s="781">
        <v>49</v>
      </c>
      <c r="H23" s="781">
        <v>8</v>
      </c>
      <c r="I23" s="781">
        <v>193</v>
      </c>
      <c r="J23" s="781">
        <v>21</v>
      </c>
      <c r="K23" s="781">
        <v>154</v>
      </c>
      <c r="L23" s="781">
        <v>4</v>
      </c>
      <c r="M23" s="82"/>
      <c r="N23" s="804">
        <v>6</v>
      </c>
    </row>
    <row r="24" spans="1:14" ht="12" customHeight="1">
      <c r="A24" s="780">
        <v>239</v>
      </c>
      <c r="B24" s="781">
        <v>170</v>
      </c>
      <c r="C24" s="781">
        <v>48</v>
      </c>
      <c r="D24" s="782">
        <f t="shared" si="0"/>
        <v>259</v>
      </c>
      <c r="E24" s="781">
        <v>226</v>
      </c>
      <c r="F24" s="781">
        <v>64</v>
      </c>
      <c r="G24" s="781">
        <v>33</v>
      </c>
      <c r="H24" s="781">
        <v>6</v>
      </c>
      <c r="I24" s="781">
        <v>156</v>
      </c>
      <c r="J24" s="781">
        <v>20</v>
      </c>
      <c r="K24" s="781">
        <v>95</v>
      </c>
      <c r="L24" s="781">
        <v>3</v>
      </c>
      <c r="M24" s="82"/>
      <c r="N24" s="804">
        <v>7</v>
      </c>
    </row>
    <row r="25" spans="1:14" ht="12" customHeight="1">
      <c r="A25" s="780">
        <v>353</v>
      </c>
      <c r="B25" s="781">
        <v>146</v>
      </c>
      <c r="C25" s="781">
        <v>183</v>
      </c>
      <c r="D25" s="782">
        <f t="shared" si="0"/>
        <v>424</v>
      </c>
      <c r="E25" s="781">
        <v>364</v>
      </c>
      <c r="F25" s="781">
        <v>76</v>
      </c>
      <c r="G25" s="781">
        <v>60</v>
      </c>
      <c r="H25" s="781">
        <v>6</v>
      </c>
      <c r="I25" s="781">
        <v>252</v>
      </c>
      <c r="J25" s="781">
        <v>16</v>
      </c>
      <c r="K25" s="781">
        <v>234</v>
      </c>
      <c r="L25" s="781">
        <v>11</v>
      </c>
      <c r="M25" s="82"/>
      <c r="N25" s="804">
        <v>8</v>
      </c>
    </row>
    <row r="26" spans="1:14" ht="12" customHeight="1">
      <c r="A26" s="780">
        <v>309</v>
      </c>
      <c r="B26" s="781">
        <v>139</v>
      </c>
      <c r="C26" s="781">
        <v>131</v>
      </c>
      <c r="D26" s="782">
        <f t="shared" si="0"/>
        <v>295</v>
      </c>
      <c r="E26" s="781">
        <v>243</v>
      </c>
      <c r="F26" s="781">
        <v>50</v>
      </c>
      <c r="G26" s="781">
        <v>52</v>
      </c>
      <c r="H26" s="781">
        <v>10</v>
      </c>
      <c r="I26" s="781">
        <v>164</v>
      </c>
      <c r="J26" s="781">
        <v>10</v>
      </c>
      <c r="K26" s="781">
        <v>125</v>
      </c>
      <c r="L26" s="781">
        <v>3</v>
      </c>
      <c r="M26" s="82"/>
      <c r="N26" s="804">
        <v>9</v>
      </c>
    </row>
    <row r="27" spans="1:14" ht="12" customHeight="1">
      <c r="A27" s="780">
        <v>279</v>
      </c>
      <c r="B27" s="781">
        <v>127</v>
      </c>
      <c r="C27" s="781">
        <v>140</v>
      </c>
      <c r="D27" s="782">
        <f t="shared" si="0"/>
        <v>227</v>
      </c>
      <c r="E27" s="781">
        <v>191</v>
      </c>
      <c r="F27" s="781">
        <v>54</v>
      </c>
      <c r="G27" s="781">
        <v>36</v>
      </c>
      <c r="H27" s="781">
        <v>4</v>
      </c>
      <c r="I27" s="781">
        <v>126</v>
      </c>
      <c r="J27" s="781">
        <v>14</v>
      </c>
      <c r="K27" s="781">
        <v>88</v>
      </c>
      <c r="L27" s="781">
        <v>7</v>
      </c>
      <c r="M27" s="82"/>
      <c r="N27" s="804">
        <v>10</v>
      </c>
    </row>
    <row r="28" spans="1:14" ht="12" customHeight="1">
      <c r="A28" s="780">
        <v>216</v>
      </c>
      <c r="B28" s="781">
        <v>147</v>
      </c>
      <c r="C28" s="781">
        <v>42</v>
      </c>
      <c r="D28" s="782">
        <f t="shared" si="0"/>
        <v>242</v>
      </c>
      <c r="E28" s="781">
        <v>206</v>
      </c>
      <c r="F28" s="781">
        <v>44</v>
      </c>
      <c r="G28" s="781">
        <v>36</v>
      </c>
      <c r="H28" s="781">
        <v>3</v>
      </c>
      <c r="I28" s="781">
        <v>130</v>
      </c>
      <c r="J28" s="781">
        <v>13</v>
      </c>
      <c r="K28" s="781">
        <v>104</v>
      </c>
      <c r="L28" s="781">
        <v>4</v>
      </c>
      <c r="M28" s="82"/>
      <c r="N28" s="804">
        <v>11</v>
      </c>
    </row>
    <row r="29" spans="1:14" ht="12" customHeight="1">
      <c r="A29" s="780">
        <v>243</v>
      </c>
      <c r="B29" s="781">
        <v>128</v>
      </c>
      <c r="C29" s="781">
        <v>101</v>
      </c>
      <c r="D29" s="782">
        <f t="shared" si="0"/>
        <v>224</v>
      </c>
      <c r="E29" s="781">
        <v>193</v>
      </c>
      <c r="F29" s="781">
        <v>50</v>
      </c>
      <c r="G29" s="781">
        <v>31</v>
      </c>
      <c r="H29" s="781">
        <v>8</v>
      </c>
      <c r="I29" s="781">
        <v>129</v>
      </c>
      <c r="J29" s="781">
        <v>15</v>
      </c>
      <c r="K29" s="781">
        <v>112</v>
      </c>
      <c r="L29" s="781">
        <v>16</v>
      </c>
      <c r="M29" s="82"/>
      <c r="N29" s="804">
        <v>12</v>
      </c>
    </row>
    <row r="30" spans="1:14" ht="12" customHeight="1">
      <c r="A30" s="780">
        <v>233</v>
      </c>
      <c r="B30" s="781">
        <v>121</v>
      </c>
      <c r="C30" s="781">
        <v>89</v>
      </c>
      <c r="D30" s="782">
        <f t="shared" si="0"/>
        <v>215</v>
      </c>
      <c r="E30" s="781">
        <v>181</v>
      </c>
      <c r="F30" s="781">
        <v>46</v>
      </c>
      <c r="G30" s="781">
        <v>34</v>
      </c>
      <c r="H30" s="781">
        <v>8</v>
      </c>
      <c r="I30" s="781">
        <v>120</v>
      </c>
      <c r="J30" s="781">
        <v>12</v>
      </c>
      <c r="K30" s="781">
        <v>68</v>
      </c>
      <c r="L30" s="781">
        <v>0</v>
      </c>
      <c r="M30" s="82"/>
      <c r="N30" s="804">
        <v>13</v>
      </c>
    </row>
    <row r="31" spans="1:14" s="100" customFormat="1" ht="12" customHeight="1">
      <c r="A31" s="796"/>
      <c r="B31" s="283"/>
      <c r="C31" s="782"/>
      <c r="D31" s="782"/>
      <c r="E31" s="782"/>
      <c r="F31" s="782"/>
      <c r="G31" s="782"/>
      <c r="H31" s="782"/>
      <c r="I31" s="782"/>
      <c r="J31" s="782"/>
      <c r="K31" s="817"/>
      <c r="L31" s="283"/>
      <c r="M31" s="108"/>
      <c r="N31" s="804"/>
    </row>
    <row r="32" spans="1:14" s="100" customFormat="1" ht="12" customHeight="1">
      <c r="A32" s="86">
        <f>SUM(A15:A30)</f>
        <v>3316</v>
      </c>
      <c r="B32" s="789">
        <f>SUM(B15:B30)</f>
        <v>1736</v>
      </c>
      <c r="C32" s="789">
        <f>SUM(C15:C30)</f>
        <v>1267</v>
      </c>
      <c r="D32" s="789">
        <f aca="true" t="shared" si="1" ref="D32:L32">SUM(D15:D30)</f>
        <v>3406</v>
      </c>
      <c r="E32" s="789">
        <f t="shared" si="1"/>
        <v>2914</v>
      </c>
      <c r="F32" s="789">
        <f t="shared" si="1"/>
        <v>686</v>
      </c>
      <c r="G32" s="789">
        <f t="shared" si="1"/>
        <v>492</v>
      </c>
      <c r="H32" s="789">
        <f t="shared" si="1"/>
        <v>76</v>
      </c>
      <c r="I32" s="789">
        <f t="shared" si="1"/>
        <v>1992</v>
      </c>
      <c r="J32" s="789">
        <f t="shared" si="1"/>
        <v>198</v>
      </c>
      <c r="K32" s="789">
        <f t="shared" si="1"/>
        <v>1560</v>
      </c>
      <c r="L32" s="789">
        <f t="shared" si="1"/>
        <v>72</v>
      </c>
      <c r="M32" s="87"/>
      <c r="N32" s="804">
        <v>14</v>
      </c>
    </row>
    <row r="33" spans="1:14" s="100" customFormat="1" ht="12" customHeight="1">
      <c r="A33" s="796"/>
      <c r="C33" s="784"/>
      <c r="D33" s="784"/>
      <c r="E33" s="784"/>
      <c r="F33" s="784"/>
      <c r="G33" s="784"/>
      <c r="H33" s="784"/>
      <c r="I33" s="784"/>
      <c r="J33" s="784"/>
      <c r="K33" s="783"/>
      <c r="N33" s="776"/>
    </row>
    <row r="34" spans="1:14" s="100" customFormat="1" ht="12" customHeight="1">
      <c r="A34" s="796"/>
      <c r="C34" s="784"/>
      <c r="D34" s="784"/>
      <c r="E34" s="784"/>
      <c r="F34" s="784"/>
      <c r="G34" s="784"/>
      <c r="H34" s="784"/>
      <c r="I34" s="784"/>
      <c r="J34" s="784"/>
      <c r="K34" s="783"/>
      <c r="N34" s="776"/>
    </row>
    <row r="35" spans="1:14" s="100" customFormat="1" ht="12" customHeight="1">
      <c r="A35" s="1499" t="s">
        <v>53</v>
      </c>
      <c r="B35" s="1499"/>
      <c r="C35" s="1499"/>
      <c r="D35" s="1499"/>
      <c r="E35" s="1499"/>
      <c r="F35" s="1499"/>
      <c r="G35" s="1499"/>
      <c r="H35" s="1499"/>
      <c r="I35" s="1499"/>
      <c r="J35" s="1499"/>
      <c r="K35" s="1499"/>
      <c r="L35" s="1499"/>
      <c r="M35" s="1499"/>
      <c r="N35" s="1499"/>
    </row>
    <row r="36" spans="1:14" s="100" customFormat="1" ht="12" customHeight="1">
      <c r="A36" s="796"/>
      <c r="C36" s="784"/>
      <c r="D36" s="784"/>
      <c r="E36" s="784"/>
      <c r="F36" s="784"/>
      <c r="G36" s="784"/>
      <c r="H36" s="784"/>
      <c r="I36" s="784"/>
      <c r="J36" s="784"/>
      <c r="K36" s="783"/>
      <c r="N36" s="776"/>
    </row>
    <row r="37" spans="1:14" s="100" customFormat="1" ht="12" customHeight="1">
      <c r="A37" s="796"/>
      <c r="B37" s="283"/>
      <c r="C37" s="782"/>
      <c r="D37" s="782"/>
      <c r="E37" s="782"/>
      <c r="F37" s="782"/>
      <c r="G37" s="782"/>
      <c r="H37" s="782"/>
      <c r="I37" s="782"/>
      <c r="J37" s="782"/>
      <c r="K37" s="817"/>
      <c r="M37" s="108"/>
      <c r="N37" s="804"/>
    </row>
    <row r="38" spans="1:14" s="100" customFormat="1" ht="9" customHeight="1">
      <c r="A38" s="796"/>
      <c r="B38" s="283"/>
      <c r="C38" s="782"/>
      <c r="D38" s="782"/>
      <c r="E38" s="782"/>
      <c r="F38" s="782"/>
      <c r="G38" s="782"/>
      <c r="H38" s="782"/>
      <c r="I38" s="782"/>
      <c r="J38" s="782"/>
      <c r="K38" s="817"/>
      <c r="M38" s="108"/>
      <c r="N38" s="804"/>
    </row>
    <row r="39" spans="1:14" ht="12" customHeight="1">
      <c r="A39" s="780">
        <v>182</v>
      </c>
      <c r="B39" s="781">
        <v>90</v>
      </c>
      <c r="C39" s="781">
        <v>81</v>
      </c>
      <c r="D39" s="782">
        <f>SUM(E39,G39)</f>
        <v>160</v>
      </c>
      <c r="E39" s="781">
        <v>138</v>
      </c>
      <c r="F39" s="781">
        <v>25</v>
      </c>
      <c r="G39" s="781">
        <v>22</v>
      </c>
      <c r="H39" s="781">
        <v>2</v>
      </c>
      <c r="I39" s="781">
        <v>80</v>
      </c>
      <c r="J39" s="781">
        <v>8</v>
      </c>
      <c r="K39" s="781">
        <v>83</v>
      </c>
      <c r="L39" s="780">
        <v>6</v>
      </c>
      <c r="M39" s="82"/>
      <c r="N39" s="804">
        <v>15</v>
      </c>
    </row>
    <row r="40" spans="1:14" ht="12" customHeight="1">
      <c r="A40" s="780">
        <v>171</v>
      </c>
      <c r="B40" s="781">
        <v>87</v>
      </c>
      <c r="C40" s="781">
        <v>62</v>
      </c>
      <c r="D40" s="782">
        <f>SUM(E40,G40)</f>
        <v>345</v>
      </c>
      <c r="E40" s="781">
        <v>316</v>
      </c>
      <c r="F40" s="781">
        <v>40</v>
      </c>
      <c r="G40" s="781">
        <v>29</v>
      </c>
      <c r="H40" s="781">
        <v>3</v>
      </c>
      <c r="I40" s="781">
        <v>245</v>
      </c>
      <c r="J40" s="781">
        <v>14</v>
      </c>
      <c r="K40" s="781">
        <v>197</v>
      </c>
      <c r="L40" s="780">
        <v>6</v>
      </c>
      <c r="M40" s="82"/>
      <c r="N40" s="804">
        <v>16</v>
      </c>
    </row>
    <row r="41" spans="1:14" ht="12" customHeight="1">
      <c r="A41" s="780">
        <v>398</v>
      </c>
      <c r="B41" s="781">
        <v>231</v>
      </c>
      <c r="C41" s="781">
        <v>122</v>
      </c>
      <c r="D41" s="782">
        <f>SUM(E41,G41)</f>
        <v>454</v>
      </c>
      <c r="E41" s="781">
        <v>403</v>
      </c>
      <c r="F41" s="781">
        <v>69</v>
      </c>
      <c r="G41" s="781">
        <v>51</v>
      </c>
      <c r="H41" s="781">
        <v>6</v>
      </c>
      <c r="I41" s="781">
        <v>267</v>
      </c>
      <c r="J41" s="781">
        <v>22</v>
      </c>
      <c r="K41" s="781">
        <v>223</v>
      </c>
      <c r="L41" s="780">
        <v>13</v>
      </c>
      <c r="M41" s="82"/>
      <c r="N41" s="804">
        <v>17</v>
      </c>
    </row>
    <row r="42" spans="1:14" ht="12" customHeight="1">
      <c r="A42" s="780">
        <v>1660</v>
      </c>
      <c r="B42" s="781">
        <v>968</v>
      </c>
      <c r="C42" s="781">
        <v>504</v>
      </c>
      <c r="D42" s="782">
        <f>SUM(E42,G42)</f>
        <v>1765</v>
      </c>
      <c r="E42" s="781">
        <v>1580</v>
      </c>
      <c r="F42" s="781">
        <v>292</v>
      </c>
      <c r="G42" s="781">
        <v>185</v>
      </c>
      <c r="H42" s="781">
        <v>25</v>
      </c>
      <c r="I42" s="781">
        <v>1016</v>
      </c>
      <c r="J42" s="781">
        <v>64</v>
      </c>
      <c r="K42" s="781">
        <v>729</v>
      </c>
      <c r="L42" s="780">
        <v>50</v>
      </c>
      <c r="M42" s="82"/>
      <c r="N42" s="804">
        <v>18</v>
      </c>
    </row>
    <row r="43" spans="1:14" ht="12" customHeight="1">
      <c r="A43" s="780">
        <v>159</v>
      </c>
      <c r="B43" s="781">
        <v>84</v>
      </c>
      <c r="C43" s="781">
        <v>55</v>
      </c>
      <c r="D43" s="782">
        <f>SUM(E43,G43)</f>
        <v>136</v>
      </c>
      <c r="E43" s="781">
        <v>115</v>
      </c>
      <c r="F43" s="781">
        <v>25</v>
      </c>
      <c r="G43" s="781">
        <v>21</v>
      </c>
      <c r="H43" s="781">
        <v>1</v>
      </c>
      <c r="I43" s="781">
        <v>79</v>
      </c>
      <c r="J43" s="781">
        <v>7</v>
      </c>
      <c r="K43" s="781">
        <v>72</v>
      </c>
      <c r="L43" s="780">
        <v>2</v>
      </c>
      <c r="M43" s="82"/>
      <c r="N43" s="804">
        <v>19</v>
      </c>
    </row>
    <row r="44" spans="1:14" s="100" customFormat="1" ht="12" customHeight="1">
      <c r="A44" s="796"/>
      <c r="B44" s="283"/>
      <c r="C44" s="782"/>
      <c r="D44" s="782"/>
      <c r="E44" s="782"/>
      <c r="F44" s="782"/>
      <c r="G44" s="782"/>
      <c r="H44" s="782"/>
      <c r="I44" s="782"/>
      <c r="J44" s="782"/>
      <c r="K44" s="817"/>
      <c r="M44" s="108"/>
      <c r="N44" s="804"/>
    </row>
    <row r="45" spans="1:14" s="100" customFormat="1" ht="12" customHeight="1">
      <c r="A45" s="796"/>
      <c r="B45" s="283"/>
      <c r="C45" s="782"/>
      <c r="D45" s="782"/>
      <c r="E45" s="782"/>
      <c r="F45" s="782"/>
      <c r="G45" s="782"/>
      <c r="H45" s="782"/>
      <c r="I45" s="782"/>
      <c r="J45" s="782"/>
      <c r="K45" s="817"/>
      <c r="M45" s="108"/>
      <c r="N45" s="804"/>
    </row>
    <row r="46" spans="1:14" s="100" customFormat="1" ht="9" customHeight="1">
      <c r="A46" s="796"/>
      <c r="B46" s="283"/>
      <c r="C46" s="782"/>
      <c r="D46" s="782"/>
      <c r="E46" s="782"/>
      <c r="F46" s="782"/>
      <c r="G46" s="782"/>
      <c r="H46" s="782"/>
      <c r="I46" s="782"/>
      <c r="J46" s="782"/>
      <c r="K46" s="283"/>
      <c r="M46" s="108"/>
      <c r="N46" s="804"/>
    </row>
    <row r="47" spans="1:14" ht="12" customHeight="1">
      <c r="A47" s="780">
        <v>640</v>
      </c>
      <c r="B47" s="781">
        <v>386</v>
      </c>
      <c r="C47" s="781">
        <v>221</v>
      </c>
      <c r="D47" s="782">
        <f aca="true" t="shared" si="2" ref="D47:D53">SUM(E47,G47)</f>
        <v>642</v>
      </c>
      <c r="E47" s="781">
        <v>560</v>
      </c>
      <c r="F47" s="781">
        <v>146</v>
      </c>
      <c r="G47" s="781">
        <v>82</v>
      </c>
      <c r="H47" s="781">
        <v>7</v>
      </c>
      <c r="I47" s="781">
        <v>374</v>
      </c>
      <c r="J47" s="781">
        <v>37</v>
      </c>
      <c r="K47" s="781">
        <v>281</v>
      </c>
      <c r="L47" s="780">
        <v>18</v>
      </c>
      <c r="M47" s="82"/>
      <c r="N47" s="804">
        <v>20</v>
      </c>
    </row>
    <row r="48" spans="1:14" ht="12" customHeight="1">
      <c r="A48" s="780">
        <v>449</v>
      </c>
      <c r="B48" s="781">
        <v>242</v>
      </c>
      <c r="C48" s="781">
        <v>179</v>
      </c>
      <c r="D48" s="782">
        <f t="shared" si="2"/>
        <v>481</v>
      </c>
      <c r="E48" s="781">
        <v>423</v>
      </c>
      <c r="F48" s="781">
        <v>72</v>
      </c>
      <c r="G48" s="781">
        <v>58</v>
      </c>
      <c r="H48" s="781">
        <v>9</v>
      </c>
      <c r="I48" s="781">
        <v>301</v>
      </c>
      <c r="J48" s="781">
        <v>17</v>
      </c>
      <c r="K48" s="781">
        <v>291</v>
      </c>
      <c r="L48" s="780">
        <v>14</v>
      </c>
      <c r="M48" s="82"/>
      <c r="N48" s="804">
        <v>21</v>
      </c>
    </row>
    <row r="49" spans="1:14" ht="12" customHeight="1">
      <c r="A49" s="780">
        <v>318</v>
      </c>
      <c r="B49" s="781">
        <v>185</v>
      </c>
      <c r="C49" s="781">
        <v>117</v>
      </c>
      <c r="D49" s="782">
        <f t="shared" si="2"/>
        <v>357</v>
      </c>
      <c r="E49" s="781">
        <v>314</v>
      </c>
      <c r="F49" s="781">
        <v>40</v>
      </c>
      <c r="G49" s="781">
        <v>43</v>
      </c>
      <c r="H49" s="781">
        <v>4</v>
      </c>
      <c r="I49" s="781">
        <v>235</v>
      </c>
      <c r="J49" s="781">
        <v>11</v>
      </c>
      <c r="K49" s="781">
        <v>200</v>
      </c>
      <c r="L49" s="780">
        <v>4</v>
      </c>
      <c r="M49" s="82"/>
      <c r="N49" s="804">
        <v>22</v>
      </c>
    </row>
    <row r="50" spans="1:14" ht="12" customHeight="1">
      <c r="A50" s="780">
        <v>355</v>
      </c>
      <c r="B50" s="781">
        <v>167</v>
      </c>
      <c r="C50" s="781">
        <v>145</v>
      </c>
      <c r="D50" s="782">
        <f t="shared" si="2"/>
        <v>336</v>
      </c>
      <c r="E50" s="781">
        <v>292</v>
      </c>
      <c r="F50" s="781">
        <v>56</v>
      </c>
      <c r="G50" s="781">
        <v>44</v>
      </c>
      <c r="H50" s="781">
        <v>5</v>
      </c>
      <c r="I50" s="781">
        <v>208</v>
      </c>
      <c r="J50" s="781">
        <v>10</v>
      </c>
      <c r="K50" s="781">
        <v>174</v>
      </c>
      <c r="L50" s="780">
        <v>9</v>
      </c>
      <c r="M50" s="82"/>
      <c r="N50" s="804">
        <v>23</v>
      </c>
    </row>
    <row r="51" spans="1:14" ht="12" customHeight="1">
      <c r="A51" s="780">
        <v>560</v>
      </c>
      <c r="B51" s="781">
        <v>283</v>
      </c>
      <c r="C51" s="781">
        <v>204</v>
      </c>
      <c r="D51" s="782">
        <f t="shared" si="2"/>
        <v>584</v>
      </c>
      <c r="E51" s="781">
        <v>514</v>
      </c>
      <c r="F51" s="781">
        <v>81</v>
      </c>
      <c r="G51" s="781">
        <v>70</v>
      </c>
      <c r="H51" s="781">
        <v>9</v>
      </c>
      <c r="I51" s="781">
        <v>351</v>
      </c>
      <c r="J51" s="781">
        <v>13</v>
      </c>
      <c r="K51" s="781">
        <v>313</v>
      </c>
      <c r="L51" s="780">
        <v>12</v>
      </c>
      <c r="M51" s="82"/>
      <c r="N51" s="804">
        <v>24</v>
      </c>
    </row>
    <row r="52" spans="1:14" ht="12" customHeight="1">
      <c r="A52" s="780">
        <v>403</v>
      </c>
      <c r="B52" s="781">
        <v>252</v>
      </c>
      <c r="C52" s="781">
        <v>113</v>
      </c>
      <c r="D52" s="782">
        <f t="shared" si="2"/>
        <v>424</v>
      </c>
      <c r="E52" s="781">
        <v>379</v>
      </c>
      <c r="F52" s="781">
        <v>91</v>
      </c>
      <c r="G52" s="781">
        <v>45</v>
      </c>
      <c r="H52" s="781">
        <v>5</v>
      </c>
      <c r="I52" s="781">
        <v>253</v>
      </c>
      <c r="J52" s="781">
        <v>31</v>
      </c>
      <c r="K52" s="781">
        <v>202</v>
      </c>
      <c r="L52" s="780">
        <v>6</v>
      </c>
      <c r="M52" s="82"/>
      <c r="N52" s="804">
        <v>25</v>
      </c>
    </row>
    <row r="53" spans="1:14" ht="12" customHeight="1">
      <c r="A53" s="780">
        <v>367</v>
      </c>
      <c r="B53" s="781">
        <v>228</v>
      </c>
      <c r="C53" s="781">
        <v>123</v>
      </c>
      <c r="D53" s="782">
        <f t="shared" si="2"/>
        <v>332</v>
      </c>
      <c r="E53" s="781">
        <v>284</v>
      </c>
      <c r="F53" s="781">
        <v>73</v>
      </c>
      <c r="G53" s="781">
        <v>48</v>
      </c>
      <c r="H53" s="781">
        <v>4</v>
      </c>
      <c r="I53" s="781">
        <v>197</v>
      </c>
      <c r="J53" s="781">
        <v>26</v>
      </c>
      <c r="K53" s="781">
        <v>172</v>
      </c>
      <c r="L53" s="780">
        <v>12</v>
      </c>
      <c r="M53" s="82"/>
      <c r="N53" s="804">
        <v>26</v>
      </c>
    </row>
    <row r="54" spans="1:14" s="100" customFormat="1" ht="12" customHeight="1">
      <c r="A54" s="796"/>
      <c r="B54" s="283"/>
      <c r="C54" s="782"/>
      <c r="D54" s="782"/>
      <c r="E54" s="782"/>
      <c r="F54" s="782"/>
      <c r="G54" s="782"/>
      <c r="H54" s="782"/>
      <c r="I54" s="782"/>
      <c r="J54" s="782"/>
      <c r="K54" s="817"/>
      <c r="M54" s="108"/>
      <c r="N54" s="804"/>
    </row>
    <row r="55" spans="1:14" s="100" customFormat="1" ht="12" customHeight="1">
      <c r="A55" s="86">
        <f>SUM(A39:A53)</f>
        <v>5662</v>
      </c>
      <c r="B55" s="789">
        <f>SUM(B39:B53)</f>
        <v>3203</v>
      </c>
      <c r="C55" s="789">
        <f>SUM(C39:C53)</f>
        <v>1926</v>
      </c>
      <c r="D55" s="789">
        <f aca="true" t="shared" si="3" ref="D55:L55">SUM(D39:D53)</f>
        <v>6016</v>
      </c>
      <c r="E55" s="789">
        <f t="shared" si="3"/>
        <v>5318</v>
      </c>
      <c r="F55" s="789">
        <f t="shared" si="3"/>
        <v>1010</v>
      </c>
      <c r="G55" s="789">
        <f t="shared" si="3"/>
        <v>698</v>
      </c>
      <c r="H55" s="789">
        <f t="shared" si="3"/>
        <v>80</v>
      </c>
      <c r="I55" s="789">
        <f t="shared" si="3"/>
        <v>3606</v>
      </c>
      <c r="J55" s="789">
        <f t="shared" si="3"/>
        <v>260</v>
      </c>
      <c r="K55" s="789">
        <f t="shared" si="3"/>
        <v>2937</v>
      </c>
      <c r="L55" s="86">
        <f t="shared" si="3"/>
        <v>152</v>
      </c>
      <c r="M55" s="87"/>
      <c r="N55" s="804">
        <v>27</v>
      </c>
    </row>
    <row r="56" spans="1:14" s="100" customFormat="1" ht="12" customHeight="1">
      <c r="A56" s="796"/>
      <c r="N56" s="776"/>
    </row>
    <row r="57" spans="1:14" s="100" customFormat="1" ht="12" customHeight="1">
      <c r="A57" s="796"/>
      <c r="N57" s="776"/>
    </row>
    <row r="58" spans="1:14" s="100" customFormat="1" ht="12" customHeight="1">
      <c r="A58" s="796"/>
      <c r="N58" s="776"/>
    </row>
    <row r="59" spans="1:14" s="100" customFormat="1" ht="12" customHeight="1">
      <c r="A59" s="796"/>
      <c r="N59" s="776"/>
    </row>
    <row r="60" spans="1:14" s="100" customFormat="1" ht="12" customHeight="1">
      <c r="A60" s="796"/>
      <c r="N60" s="776"/>
    </row>
    <row r="61" spans="1:14" s="100" customFormat="1" ht="12" customHeight="1">
      <c r="A61" s="796"/>
      <c r="N61" s="776"/>
    </row>
    <row r="62" spans="1:14" s="100" customFormat="1" ht="12" customHeight="1">
      <c r="A62" s="796"/>
      <c r="N62" s="776"/>
    </row>
    <row r="63" spans="1:14" s="100" customFormat="1" ht="12" customHeight="1">
      <c r="A63" s="796"/>
      <c r="N63" s="776"/>
    </row>
    <row r="64" spans="1:14" s="100" customFormat="1" ht="9.75">
      <c r="A64" s="796"/>
      <c r="N64" s="776"/>
    </row>
    <row r="65" spans="1:14" s="100" customFormat="1" ht="9.75">
      <c r="A65" s="796"/>
      <c r="N65" s="776"/>
    </row>
    <row r="66" spans="1:14" s="100" customFormat="1" ht="9.75">
      <c r="A66" s="796"/>
      <c r="N66" s="776"/>
    </row>
    <row r="67" spans="1:14" s="100" customFormat="1" ht="9.75">
      <c r="A67" s="796"/>
      <c r="N67" s="776"/>
    </row>
    <row r="68" spans="1:14" s="100" customFormat="1" ht="9.75">
      <c r="A68" s="796"/>
      <c r="N68" s="776"/>
    </row>
    <row r="69" spans="1:14" s="100" customFormat="1" ht="9.75">
      <c r="A69" s="796"/>
      <c r="N69" s="776"/>
    </row>
    <row r="70" spans="1:14" s="100" customFormat="1" ht="9.75">
      <c r="A70" s="796"/>
      <c r="N70" s="776"/>
    </row>
    <row r="71" spans="1:14" s="100" customFormat="1" ht="9.75">
      <c r="A71" s="796"/>
      <c r="N71" s="776"/>
    </row>
    <row r="72" spans="1:14" s="100" customFormat="1" ht="9.75">
      <c r="A72" s="796"/>
      <c r="N72" s="776"/>
    </row>
    <row r="73" spans="1:14" s="100" customFormat="1" ht="9.75">
      <c r="A73" s="796"/>
      <c r="N73" s="776"/>
    </row>
    <row r="74" spans="1:14" s="100" customFormat="1" ht="9.75">
      <c r="A74" s="796"/>
      <c r="N74" s="776"/>
    </row>
    <row r="75" ht="9.75">
      <c r="A75" s="806"/>
    </row>
    <row r="76" ht="9.75">
      <c r="A76" s="806"/>
    </row>
    <row r="77" ht="9.75">
      <c r="A77" s="806"/>
    </row>
    <row r="78" ht="9.75">
      <c r="A78" s="806"/>
    </row>
    <row r="79" ht="9.75">
      <c r="A79" s="806"/>
    </row>
    <row r="80" ht="9.75">
      <c r="A80" s="806"/>
    </row>
    <row r="81" ht="9.75">
      <c r="A81" s="806"/>
    </row>
    <row r="82" ht="9.75">
      <c r="A82" s="806"/>
    </row>
    <row r="83" ht="9.75">
      <c r="A83" s="806"/>
    </row>
    <row r="84" ht="9.75">
      <c r="A84" s="806"/>
    </row>
    <row r="85" ht="9.75">
      <c r="A85" s="806"/>
    </row>
    <row r="86" ht="9.75">
      <c r="A86" s="806"/>
    </row>
    <row r="87" ht="9.75">
      <c r="A87" s="806"/>
    </row>
    <row r="88" ht="9.75">
      <c r="A88" s="806"/>
    </row>
    <row r="89" ht="9.75">
      <c r="A89" s="806"/>
    </row>
    <row r="90" ht="9.75">
      <c r="A90" s="806"/>
    </row>
    <row r="91" ht="9.75">
      <c r="A91" s="806"/>
    </row>
    <row r="92" ht="9.75">
      <c r="A92" s="806"/>
    </row>
    <row r="93" ht="9.75">
      <c r="A93" s="806"/>
    </row>
    <row r="94" ht="9.75">
      <c r="A94" s="806"/>
    </row>
    <row r="95" ht="9.75">
      <c r="A95" s="806"/>
    </row>
    <row r="96" ht="9.75">
      <c r="A96" s="806"/>
    </row>
    <row r="97" ht="9.75">
      <c r="A97" s="806"/>
    </row>
    <row r="98" ht="9.75">
      <c r="A98" s="806"/>
    </row>
    <row r="99" ht="9.75">
      <c r="A99" s="806"/>
    </row>
    <row r="100" ht="9.75">
      <c r="A100" s="806"/>
    </row>
    <row r="101" ht="9.75">
      <c r="A101" s="806"/>
    </row>
    <row r="102" ht="9.75">
      <c r="A102" s="806"/>
    </row>
    <row r="103" ht="9.75">
      <c r="A103" s="806"/>
    </row>
    <row r="104" ht="9.75">
      <c r="A104" s="806"/>
    </row>
    <row r="105" ht="9.75">
      <c r="A105" s="806"/>
    </row>
    <row r="106" ht="9.75">
      <c r="A106" s="806"/>
    </row>
    <row r="107" ht="9.75">
      <c r="A107" s="806"/>
    </row>
    <row r="108" ht="9.75">
      <c r="A108" s="806"/>
    </row>
    <row r="109" ht="9.75">
      <c r="A109" s="806"/>
    </row>
    <row r="110" ht="9.75">
      <c r="A110" s="806"/>
    </row>
    <row r="111" ht="9.75">
      <c r="A111" s="806"/>
    </row>
    <row r="112" ht="9.75">
      <c r="A112" s="806"/>
    </row>
    <row r="113" ht="9.75">
      <c r="A113" s="806"/>
    </row>
    <row r="114" ht="9.75">
      <c r="A114" s="806"/>
    </row>
    <row r="115" ht="9.75">
      <c r="A115" s="806"/>
    </row>
    <row r="116" ht="9.75">
      <c r="A116" s="806"/>
    </row>
    <row r="117" ht="9.75">
      <c r="A117" s="806"/>
    </row>
    <row r="118" ht="9.75">
      <c r="A118" s="806"/>
    </row>
    <row r="119" ht="9.75">
      <c r="A119" s="806"/>
    </row>
    <row r="120" ht="9.75">
      <c r="A120" s="806"/>
    </row>
    <row r="121" ht="9.75">
      <c r="A121" s="806"/>
    </row>
    <row r="122" ht="9.75">
      <c r="A122" s="806"/>
    </row>
    <row r="123" ht="9.75">
      <c r="A123" s="806"/>
    </row>
    <row r="124" ht="9.75">
      <c r="A124" s="806"/>
    </row>
    <row r="125" ht="9.75">
      <c r="A125" s="806"/>
    </row>
    <row r="126" ht="9.75">
      <c r="A126" s="806"/>
    </row>
    <row r="127" ht="9.75">
      <c r="A127" s="806"/>
    </row>
    <row r="128" ht="9.75">
      <c r="A128" s="806"/>
    </row>
    <row r="129" ht="9.75">
      <c r="A129" s="806"/>
    </row>
    <row r="130" ht="9.75">
      <c r="A130" s="806"/>
    </row>
    <row r="131" ht="9.75">
      <c r="A131" s="806"/>
    </row>
    <row r="132" ht="9.75">
      <c r="A132" s="806"/>
    </row>
    <row r="133" ht="9.75">
      <c r="A133" s="806"/>
    </row>
    <row r="134" ht="9.75">
      <c r="A134" s="806"/>
    </row>
    <row r="135" ht="9.75">
      <c r="A135" s="806"/>
    </row>
    <row r="136" ht="9.75">
      <c r="A136" s="806"/>
    </row>
    <row r="137" ht="9.75">
      <c r="A137" s="806"/>
    </row>
    <row r="138" ht="9.75">
      <c r="A138" s="806"/>
    </row>
  </sheetData>
  <sheetProtection/>
  <mergeCells count="23">
    <mergeCell ref="A2:N2"/>
    <mergeCell ref="A4:C5"/>
    <mergeCell ref="D4:K4"/>
    <mergeCell ref="M4:N8"/>
    <mergeCell ref="D5:D8"/>
    <mergeCell ref="E5:H5"/>
    <mergeCell ref="I5:L5"/>
    <mergeCell ref="A11:N11"/>
    <mergeCell ref="A35:N35"/>
    <mergeCell ref="G6:H6"/>
    <mergeCell ref="I6:J7"/>
    <mergeCell ref="K6:L6"/>
    <mergeCell ref="B7:B8"/>
    <mergeCell ref="C7:C8"/>
    <mergeCell ref="G7:G8"/>
    <mergeCell ref="H7:H8"/>
    <mergeCell ref="K7:K8"/>
    <mergeCell ref="E7:E8"/>
    <mergeCell ref="F7:F8"/>
    <mergeCell ref="E6:F6"/>
    <mergeCell ref="L7:L8"/>
    <mergeCell ref="A6:A8"/>
    <mergeCell ref="B6:C6"/>
  </mergeCells>
  <printOptions/>
  <pageMargins left="0.4724409448818898" right="0.3937007874015748" top="0.5905511811023623" bottom="0.7874015748031497" header="0.3937007874015748" footer="0"/>
  <pageSetup horizontalDpi="600" verticalDpi="600" orientation="portrait" paperSize="9" scale="94" r:id="rId1"/>
  <headerFooter alignWithMargins="0">
    <oddFooter>&amp;C45</oddFooter>
  </headerFooter>
</worksheet>
</file>

<file path=xl/worksheets/sheet44.xml><?xml version="1.0" encoding="utf-8"?>
<worksheet xmlns="http://schemas.openxmlformats.org/spreadsheetml/2006/main" xmlns:r="http://schemas.openxmlformats.org/officeDocument/2006/relationships">
  <dimension ref="A1:P65"/>
  <sheetViews>
    <sheetView zoomScaleSheetLayoutView="100" zoomScalePageLayoutView="0" workbookViewId="0" topLeftCell="A1">
      <selection activeCell="M41" sqref="M41"/>
    </sheetView>
  </sheetViews>
  <sheetFormatPr defaultColWidth="11.421875" defaultRowHeight="15"/>
  <cols>
    <col min="1" max="1" width="2.7109375" style="795" customWidth="1"/>
    <col min="2" max="3" width="0.85546875" style="795" customWidth="1"/>
    <col min="4" max="4" width="24.8515625" style="127" customWidth="1"/>
    <col min="5" max="5" width="0.85546875" style="127" customWidth="1"/>
    <col min="6" max="7" width="7.140625" style="127" customWidth="1"/>
    <col min="8" max="11" width="7.7109375" style="127" customWidth="1"/>
    <col min="12" max="13" width="7.28125" style="127" customWidth="1"/>
    <col min="14" max="14" width="6.28125" style="127" bestFit="1" customWidth="1"/>
    <col min="15" max="27" width="11.421875" style="100" customWidth="1"/>
    <col min="28" max="16384" width="11.421875" style="127" customWidth="1"/>
  </cols>
  <sheetData>
    <row r="1" spans="1:14" ht="11.25">
      <c r="A1" s="826"/>
      <c r="B1" s="827"/>
      <c r="C1" s="827"/>
      <c r="D1" s="100"/>
      <c r="E1" s="100"/>
      <c r="F1" s="100"/>
      <c r="G1" s="100"/>
      <c r="H1" s="100"/>
      <c r="I1" s="100"/>
      <c r="J1" s="100"/>
      <c r="K1" s="100"/>
      <c r="L1" s="100"/>
      <c r="M1" s="100"/>
      <c r="N1" s="100"/>
    </row>
    <row r="2" spans="1:16" ht="12.75">
      <c r="A2" s="1491" t="s">
        <v>973</v>
      </c>
      <c r="B2" s="1491"/>
      <c r="C2" s="1491"/>
      <c r="D2" s="1491"/>
      <c r="E2" s="1491"/>
      <c r="F2" s="1491"/>
      <c r="G2" s="1491"/>
      <c r="H2" s="1491"/>
      <c r="I2" s="1491"/>
      <c r="J2" s="1491"/>
      <c r="K2" s="1491"/>
      <c r="L2" s="1491"/>
      <c r="M2" s="1491"/>
      <c r="N2" s="1491"/>
      <c r="O2" s="828"/>
      <c r="P2" s="828"/>
    </row>
    <row r="3" spans="1:14" ht="9" customHeight="1">
      <c r="A3" s="774"/>
      <c r="B3" s="774"/>
      <c r="C3" s="774"/>
      <c r="D3" s="775"/>
      <c r="E3" s="775"/>
      <c r="F3" s="775"/>
      <c r="G3" s="775"/>
      <c r="H3" s="775"/>
      <c r="I3" s="775"/>
      <c r="J3" s="775"/>
      <c r="K3" s="775"/>
      <c r="L3" s="775"/>
      <c r="M3" s="775"/>
      <c r="N3" s="775"/>
    </row>
    <row r="4" spans="1:14" ht="18" customHeight="1">
      <c r="A4" s="1078" t="s">
        <v>892</v>
      </c>
      <c r="B4" s="1097"/>
      <c r="C4" s="1128" t="s">
        <v>420</v>
      </c>
      <c r="D4" s="1128"/>
      <c r="E4" s="1081"/>
      <c r="F4" s="1069" t="s">
        <v>893</v>
      </c>
      <c r="G4" s="1069" t="s">
        <v>3</v>
      </c>
      <c r="H4" s="1085" t="s">
        <v>4</v>
      </c>
      <c r="I4" s="1086"/>
      <c r="J4" s="1086"/>
      <c r="K4" s="1086"/>
      <c r="L4" s="1086"/>
      <c r="M4" s="1154"/>
      <c r="N4" s="1078" t="s">
        <v>894</v>
      </c>
    </row>
    <row r="5" spans="1:14" ht="15" customHeight="1">
      <c r="A5" s="1098"/>
      <c r="B5" s="1099"/>
      <c r="C5" s="1495"/>
      <c r="D5" s="1495"/>
      <c r="E5" s="1082"/>
      <c r="F5" s="1070"/>
      <c r="G5" s="1070"/>
      <c r="H5" s="1097" t="s">
        <v>59</v>
      </c>
      <c r="I5" s="1078" t="s">
        <v>895</v>
      </c>
      <c r="J5" s="1097"/>
      <c r="K5" s="1085" t="s">
        <v>49</v>
      </c>
      <c r="L5" s="1086"/>
      <c r="M5" s="1154"/>
      <c r="N5" s="1098"/>
    </row>
    <row r="6" spans="1:14" ht="21" customHeight="1">
      <c r="A6" s="1098"/>
      <c r="B6" s="1099"/>
      <c r="C6" s="1495"/>
      <c r="D6" s="1495"/>
      <c r="E6" s="1082"/>
      <c r="F6" s="1070"/>
      <c r="G6" s="1070"/>
      <c r="H6" s="1099"/>
      <c r="I6" s="1080"/>
      <c r="J6" s="1100"/>
      <c r="K6" s="1084" t="s">
        <v>60</v>
      </c>
      <c r="L6" s="1084" t="s">
        <v>896</v>
      </c>
      <c r="M6" s="1084" t="s">
        <v>6</v>
      </c>
      <c r="N6" s="1098"/>
    </row>
    <row r="7" spans="1:14" ht="24" customHeight="1">
      <c r="A7" s="1098"/>
      <c r="B7" s="1099"/>
      <c r="C7" s="1495"/>
      <c r="D7" s="1495"/>
      <c r="E7" s="1082"/>
      <c r="F7" s="1070"/>
      <c r="G7" s="1070"/>
      <c r="H7" s="1099"/>
      <c r="I7" s="1084" t="s">
        <v>897</v>
      </c>
      <c r="J7" s="1084" t="s">
        <v>974</v>
      </c>
      <c r="K7" s="1089"/>
      <c r="L7" s="1089"/>
      <c r="M7" s="1089"/>
      <c r="N7" s="1098"/>
    </row>
    <row r="8" spans="1:14" ht="24" customHeight="1">
      <c r="A8" s="1080"/>
      <c r="B8" s="1100"/>
      <c r="C8" s="1129"/>
      <c r="D8" s="1129"/>
      <c r="E8" s="1083"/>
      <c r="F8" s="1071"/>
      <c r="G8" s="1071"/>
      <c r="H8" s="1100"/>
      <c r="I8" s="1090"/>
      <c r="J8" s="1090"/>
      <c r="K8" s="1090"/>
      <c r="L8" s="1090"/>
      <c r="M8" s="1090"/>
      <c r="N8" s="1080"/>
    </row>
    <row r="9" spans="1:14" ht="9.75">
      <c r="A9" s="777"/>
      <c r="B9" s="777"/>
      <c r="C9" s="777"/>
      <c r="D9" s="358"/>
      <c r="E9" s="358"/>
      <c r="F9" s="358"/>
      <c r="G9" s="358"/>
      <c r="H9" s="102"/>
      <c r="I9" s="102"/>
      <c r="J9" s="102"/>
      <c r="K9" s="102"/>
      <c r="L9" s="102"/>
      <c r="M9" s="102"/>
      <c r="N9" s="102"/>
    </row>
    <row r="10" spans="1:14" ht="9.75">
      <c r="A10" s="772"/>
      <c r="B10" s="772"/>
      <c r="C10" s="772"/>
      <c r="D10" s="100"/>
      <c r="E10" s="100"/>
      <c r="F10" s="100"/>
      <c r="G10" s="100"/>
      <c r="H10" s="100"/>
      <c r="I10" s="100"/>
      <c r="J10" s="100"/>
      <c r="K10" s="100"/>
      <c r="L10" s="100"/>
      <c r="M10" s="100"/>
      <c r="N10" s="100"/>
    </row>
    <row r="11" spans="1:14" ht="12.75" customHeight="1">
      <c r="A11" s="1489" t="s">
        <v>52</v>
      </c>
      <c r="B11" s="1489"/>
      <c r="C11" s="1489"/>
      <c r="D11" s="1489"/>
      <c r="E11" s="1489"/>
      <c r="F11" s="1489"/>
      <c r="G11" s="1489"/>
      <c r="H11" s="1489"/>
      <c r="I11" s="1489"/>
      <c r="J11" s="1489"/>
      <c r="K11" s="1489"/>
      <c r="L11" s="1489"/>
      <c r="M11" s="1489"/>
      <c r="N11" s="1489"/>
    </row>
    <row r="12" spans="1:14" ht="12.75" customHeight="1">
      <c r="A12" s="772"/>
      <c r="B12" s="772"/>
      <c r="C12" s="772"/>
      <c r="D12" s="776"/>
      <c r="E12" s="776"/>
      <c r="F12" s="796"/>
      <c r="G12" s="796"/>
      <c r="H12" s="796"/>
      <c r="I12" s="796"/>
      <c r="J12" s="796"/>
      <c r="K12" s="796"/>
      <c r="L12" s="796"/>
      <c r="M12" s="796"/>
      <c r="N12" s="796"/>
    </row>
    <row r="13" spans="1:14" ht="9.75">
      <c r="A13" s="772"/>
      <c r="B13" s="772"/>
      <c r="C13" s="818"/>
      <c r="D13" s="819" t="s">
        <v>915</v>
      </c>
      <c r="E13" s="811"/>
      <c r="F13" s="283"/>
      <c r="G13" s="283"/>
      <c r="H13" s="283"/>
      <c r="I13" s="283"/>
      <c r="J13" s="283"/>
      <c r="K13" s="283"/>
      <c r="L13" s="283"/>
      <c r="M13" s="283"/>
      <c r="N13" s="100"/>
    </row>
    <row r="14" spans="1:14" ht="9" customHeight="1">
      <c r="A14" s="772"/>
      <c r="B14" s="772"/>
      <c r="C14" s="818"/>
      <c r="D14" s="820"/>
      <c r="E14" s="115"/>
      <c r="F14" s="283"/>
      <c r="G14" s="283"/>
      <c r="H14" s="283"/>
      <c r="I14" s="283"/>
      <c r="J14" s="283"/>
      <c r="K14" s="283"/>
      <c r="L14" s="283"/>
      <c r="M14" s="283"/>
      <c r="N14" s="100"/>
    </row>
    <row r="15" spans="1:14" ht="12" customHeight="1">
      <c r="A15" s="772">
        <v>1</v>
      </c>
      <c r="B15" s="772"/>
      <c r="C15" s="818"/>
      <c r="D15" s="821" t="s">
        <v>975</v>
      </c>
      <c r="E15" s="115"/>
      <c r="F15" s="781">
        <v>18</v>
      </c>
      <c r="G15" s="781">
        <v>172</v>
      </c>
      <c r="H15" s="782">
        <f>SUM(I15:J15)</f>
        <v>3397</v>
      </c>
      <c r="I15" s="781">
        <v>2167</v>
      </c>
      <c r="J15" s="781">
        <v>1230</v>
      </c>
      <c r="K15" s="781">
        <v>1791</v>
      </c>
      <c r="L15" s="781">
        <v>758</v>
      </c>
      <c r="M15" s="781">
        <v>535</v>
      </c>
      <c r="N15" s="783">
        <f>H15/G15</f>
        <v>19.75</v>
      </c>
    </row>
    <row r="16" spans="1:14" ht="12" customHeight="1">
      <c r="A16" s="772">
        <v>2</v>
      </c>
      <c r="B16" s="772"/>
      <c r="C16" s="818"/>
      <c r="D16" s="821" t="s">
        <v>976</v>
      </c>
      <c r="E16" s="115"/>
      <c r="F16" s="781">
        <v>14</v>
      </c>
      <c r="G16" s="781">
        <v>150</v>
      </c>
      <c r="H16" s="782">
        <f aca="true" t="shared" si="0" ref="H16:H29">SUM(I16:J16)</f>
        <v>2911</v>
      </c>
      <c r="I16" s="781">
        <v>1796</v>
      </c>
      <c r="J16" s="781">
        <v>1115</v>
      </c>
      <c r="K16" s="781">
        <v>1513</v>
      </c>
      <c r="L16" s="781">
        <v>584</v>
      </c>
      <c r="M16" s="781">
        <v>455</v>
      </c>
      <c r="N16" s="783">
        <f>H16/G16</f>
        <v>19.406666666666666</v>
      </c>
    </row>
    <row r="17" spans="1:14" ht="12" customHeight="1">
      <c r="A17" s="772">
        <v>3</v>
      </c>
      <c r="B17" s="772"/>
      <c r="C17" s="818"/>
      <c r="D17" s="821" t="s">
        <v>117</v>
      </c>
      <c r="E17" s="115"/>
      <c r="F17" s="781">
        <v>24</v>
      </c>
      <c r="G17" s="781">
        <v>224</v>
      </c>
      <c r="H17" s="782">
        <f t="shared" si="0"/>
        <v>4459</v>
      </c>
      <c r="I17" s="781">
        <v>3169</v>
      </c>
      <c r="J17" s="781">
        <v>1290</v>
      </c>
      <c r="K17" s="781">
        <v>2326</v>
      </c>
      <c r="L17" s="781">
        <v>675</v>
      </c>
      <c r="M17" s="781">
        <v>754</v>
      </c>
      <c r="N17" s="783">
        <f>H17/G17</f>
        <v>19.90625</v>
      </c>
    </row>
    <row r="18" spans="1:14" ht="12" customHeight="1">
      <c r="A18" s="772"/>
      <c r="B18" s="772"/>
      <c r="C18" s="818"/>
      <c r="D18" s="107"/>
      <c r="E18" s="100"/>
      <c r="F18" s="829"/>
      <c r="G18" s="829"/>
      <c r="H18" s="782"/>
      <c r="I18" s="829"/>
      <c r="J18" s="829"/>
      <c r="K18" s="829"/>
      <c r="L18" s="829"/>
      <c r="M18" s="829"/>
      <c r="N18" s="796"/>
    </row>
    <row r="19" spans="1:14" ht="12" customHeight="1">
      <c r="A19" s="772"/>
      <c r="B19" s="772"/>
      <c r="C19" s="818"/>
      <c r="D19" s="819" t="s">
        <v>123</v>
      </c>
      <c r="E19" s="811"/>
      <c r="F19" s="283"/>
      <c r="G19" s="283"/>
      <c r="H19" s="782"/>
      <c r="I19" s="283"/>
      <c r="J19" s="283"/>
      <c r="K19" s="283"/>
      <c r="L19" s="283"/>
      <c r="M19" s="283"/>
      <c r="N19" s="100"/>
    </row>
    <row r="20" spans="1:14" ht="9" customHeight="1">
      <c r="A20" s="772"/>
      <c r="B20" s="772"/>
      <c r="C20" s="818"/>
      <c r="D20" s="820"/>
      <c r="E20" s="115"/>
      <c r="F20" s="283"/>
      <c r="G20" s="283"/>
      <c r="H20" s="782"/>
      <c r="I20" s="283"/>
      <c r="J20" s="283"/>
      <c r="K20" s="283"/>
      <c r="L20" s="283"/>
      <c r="M20" s="283"/>
      <c r="N20" s="100"/>
    </row>
    <row r="21" spans="1:14" ht="12" customHeight="1">
      <c r="A21" s="772">
        <v>4</v>
      </c>
      <c r="B21" s="772"/>
      <c r="C21" s="818"/>
      <c r="D21" s="821" t="s">
        <v>975</v>
      </c>
      <c r="E21" s="115"/>
      <c r="F21" s="781">
        <v>48</v>
      </c>
      <c r="G21" s="781">
        <v>401</v>
      </c>
      <c r="H21" s="782">
        <f t="shared" si="0"/>
        <v>8162</v>
      </c>
      <c r="I21" s="781">
        <v>5713</v>
      </c>
      <c r="J21" s="781">
        <v>2449</v>
      </c>
      <c r="K21" s="781">
        <v>4177</v>
      </c>
      <c r="L21" s="781">
        <v>713</v>
      </c>
      <c r="M21" s="781">
        <v>1371</v>
      </c>
      <c r="N21" s="783">
        <f aca="true" t="shared" si="1" ref="N21:N31">H21/G21</f>
        <v>20.35411471321696</v>
      </c>
    </row>
    <row r="22" spans="1:14" ht="12" customHeight="1">
      <c r="A22" s="772">
        <v>5</v>
      </c>
      <c r="B22" s="772"/>
      <c r="C22" s="818"/>
      <c r="D22" s="821" t="s">
        <v>977</v>
      </c>
      <c r="E22" s="115"/>
      <c r="F22" s="781">
        <v>35</v>
      </c>
      <c r="G22" s="781">
        <v>256</v>
      </c>
      <c r="H22" s="782">
        <f t="shared" si="0"/>
        <v>4923</v>
      </c>
      <c r="I22" s="781">
        <v>3090</v>
      </c>
      <c r="J22" s="781">
        <v>1833</v>
      </c>
      <c r="K22" s="781">
        <v>2528</v>
      </c>
      <c r="L22" s="781">
        <v>440</v>
      </c>
      <c r="M22" s="781">
        <v>766</v>
      </c>
      <c r="N22" s="783">
        <f t="shared" si="1"/>
        <v>19.23046875</v>
      </c>
    </row>
    <row r="23" spans="1:14" ht="12" customHeight="1">
      <c r="A23" s="772">
        <v>6</v>
      </c>
      <c r="B23" s="772"/>
      <c r="C23" s="818"/>
      <c r="D23" s="821" t="s">
        <v>978</v>
      </c>
      <c r="E23" s="115"/>
      <c r="F23" s="781">
        <v>23</v>
      </c>
      <c r="G23" s="781">
        <v>201</v>
      </c>
      <c r="H23" s="782">
        <f t="shared" si="0"/>
        <v>4199</v>
      </c>
      <c r="I23" s="781">
        <v>2611</v>
      </c>
      <c r="J23" s="781">
        <v>1588</v>
      </c>
      <c r="K23" s="781">
        <v>2205</v>
      </c>
      <c r="L23" s="781">
        <v>296</v>
      </c>
      <c r="M23" s="781">
        <v>671</v>
      </c>
      <c r="N23" s="783">
        <f t="shared" si="1"/>
        <v>20.890547263681594</v>
      </c>
    </row>
    <row r="24" spans="1:14" ht="12" customHeight="1">
      <c r="A24" s="772">
        <v>7</v>
      </c>
      <c r="B24" s="772"/>
      <c r="C24" s="818"/>
      <c r="D24" s="821" t="s">
        <v>979</v>
      </c>
      <c r="E24" s="115"/>
      <c r="F24" s="781">
        <v>26</v>
      </c>
      <c r="G24" s="781">
        <v>215</v>
      </c>
      <c r="H24" s="782">
        <f t="shared" si="0"/>
        <v>4235</v>
      </c>
      <c r="I24" s="781">
        <v>2879</v>
      </c>
      <c r="J24" s="781">
        <v>1356</v>
      </c>
      <c r="K24" s="781">
        <v>2245</v>
      </c>
      <c r="L24" s="781">
        <v>540</v>
      </c>
      <c r="M24" s="781">
        <v>669</v>
      </c>
      <c r="N24" s="783">
        <f t="shared" si="1"/>
        <v>19.697674418604652</v>
      </c>
    </row>
    <row r="25" spans="1:14" ht="12" customHeight="1">
      <c r="A25" s="772">
        <v>8</v>
      </c>
      <c r="B25" s="772"/>
      <c r="C25" s="818"/>
      <c r="D25" s="821" t="s">
        <v>980</v>
      </c>
      <c r="E25" s="115"/>
      <c r="F25" s="781">
        <v>44</v>
      </c>
      <c r="G25" s="781">
        <v>300</v>
      </c>
      <c r="H25" s="782">
        <f t="shared" si="0"/>
        <v>5772</v>
      </c>
      <c r="I25" s="781">
        <v>3904</v>
      </c>
      <c r="J25" s="781">
        <v>1868</v>
      </c>
      <c r="K25" s="781">
        <v>2992</v>
      </c>
      <c r="L25" s="781">
        <v>611</v>
      </c>
      <c r="M25" s="781">
        <v>994</v>
      </c>
      <c r="N25" s="783">
        <f t="shared" si="1"/>
        <v>19.24</v>
      </c>
    </row>
    <row r="26" spans="1:14" ht="12" customHeight="1">
      <c r="A26" s="772">
        <v>9</v>
      </c>
      <c r="B26" s="772"/>
      <c r="C26" s="818"/>
      <c r="D26" s="821" t="s">
        <v>981</v>
      </c>
      <c r="E26" s="115"/>
      <c r="F26" s="781">
        <v>41</v>
      </c>
      <c r="G26" s="781">
        <v>340</v>
      </c>
      <c r="H26" s="782">
        <f t="shared" si="0"/>
        <v>6663</v>
      </c>
      <c r="I26" s="781">
        <v>4305</v>
      </c>
      <c r="J26" s="781">
        <v>2358</v>
      </c>
      <c r="K26" s="781">
        <v>3481</v>
      </c>
      <c r="L26" s="781">
        <v>777</v>
      </c>
      <c r="M26" s="781">
        <v>1026</v>
      </c>
      <c r="N26" s="783">
        <f t="shared" si="1"/>
        <v>19.597058823529412</v>
      </c>
    </row>
    <row r="27" spans="1:14" ht="12" customHeight="1">
      <c r="A27" s="772">
        <v>10</v>
      </c>
      <c r="B27" s="772"/>
      <c r="C27" s="818"/>
      <c r="D27" s="821" t="s">
        <v>982</v>
      </c>
      <c r="E27" s="115"/>
      <c r="F27" s="781">
        <v>28</v>
      </c>
      <c r="G27" s="781">
        <v>205</v>
      </c>
      <c r="H27" s="782">
        <f t="shared" si="0"/>
        <v>4018</v>
      </c>
      <c r="I27" s="781">
        <v>2570</v>
      </c>
      <c r="J27" s="781">
        <v>1448</v>
      </c>
      <c r="K27" s="781">
        <v>2105</v>
      </c>
      <c r="L27" s="781">
        <v>264</v>
      </c>
      <c r="M27" s="781">
        <v>613</v>
      </c>
      <c r="N27" s="783">
        <f t="shared" si="1"/>
        <v>19.6</v>
      </c>
    </row>
    <row r="28" spans="1:14" ht="12" customHeight="1">
      <c r="A28" s="772">
        <v>11</v>
      </c>
      <c r="B28" s="772"/>
      <c r="C28" s="818"/>
      <c r="D28" s="821" t="s">
        <v>976</v>
      </c>
      <c r="E28" s="115"/>
      <c r="F28" s="781">
        <v>30</v>
      </c>
      <c r="G28" s="781">
        <v>262</v>
      </c>
      <c r="H28" s="782">
        <f t="shared" si="0"/>
        <v>5392</v>
      </c>
      <c r="I28" s="781">
        <v>3585</v>
      </c>
      <c r="J28" s="781">
        <v>1807</v>
      </c>
      <c r="K28" s="781">
        <v>2821</v>
      </c>
      <c r="L28" s="781">
        <v>367</v>
      </c>
      <c r="M28" s="781">
        <v>876</v>
      </c>
      <c r="N28" s="783">
        <f t="shared" si="1"/>
        <v>20.580152671755727</v>
      </c>
    </row>
    <row r="29" spans="1:14" ht="12" customHeight="1">
      <c r="A29" s="772">
        <v>12</v>
      </c>
      <c r="B29" s="772"/>
      <c r="C29" s="818"/>
      <c r="D29" s="821" t="s">
        <v>117</v>
      </c>
      <c r="E29" s="115"/>
      <c r="F29" s="781">
        <v>40</v>
      </c>
      <c r="G29" s="781">
        <v>354</v>
      </c>
      <c r="H29" s="782">
        <f t="shared" si="0"/>
        <v>7089</v>
      </c>
      <c r="I29" s="781">
        <v>5158</v>
      </c>
      <c r="J29" s="781">
        <v>1931</v>
      </c>
      <c r="K29" s="781">
        <v>3635</v>
      </c>
      <c r="L29" s="781">
        <v>550</v>
      </c>
      <c r="M29" s="781">
        <v>1253</v>
      </c>
      <c r="N29" s="783">
        <f t="shared" si="1"/>
        <v>20.02542372881356</v>
      </c>
    </row>
    <row r="30" spans="1:14" ht="12" customHeight="1">
      <c r="A30" s="772"/>
      <c r="B30" s="772"/>
      <c r="C30" s="818"/>
      <c r="D30" s="107"/>
      <c r="E30" s="115"/>
      <c r="F30" s="782"/>
      <c r="G30" s="782"/>
      <c r="H30" s="782"/>
      <c r="I30" s="782"/>
      <c r="J30" s="782"/>
      <c r="K30" s="782"/>
      <c r="L30" s="782"/>
      <c r="M30" s="782"/>
      <c r="N30" s="783"/>
    </row>
    <row r="31" spans="1:14" ht="12" customHeight="1">
      <c r="A31" s="772">
        <v>13</v>
      </c>
      <c r="B31" s="772"/>
      <c r="C31" s="818"/>
      <c r="D31" s="822" t="s">
        <v>52</v>
      </c>
      <c r="E31" s="814"/>
      <c r="F31" s="789">
        <f>SUM(F15:F29)</f>
        <v>371</v>
      </c>
      <c r="G31" s="789">
        <f aca="true" t="shared" si="2" ref="G31:M31">SUM(G15:G29)</f>
        <v>3080</v>
      </c>
      <c r="H31" s="789">
        <f t="shared" si="2"/>
        <v>61220</v>
      </c>
      <c r="I31" s="789">
        <f t="shared" si="2"/>
        <v>40947</v>
      </c>
      <c r="J31" s="789">
        <f t="shared" si="2"/>
        <v>20273</v>
      </c>
      <c r="K31" s="789">
        <f t="shared" si="2"/>
        <v>31819</v>
      </c>
      <c r="L31" s="789">
        <f t="shared" si="2"/>
        <v>6575</v>
      </c>
      <c r="M31" s="789">
        <f t="shared" si="2"/>
        <v>9983</v>
      </c>
      <c r="N31" s="790">
        <f t="shared" si="1"/>
        <v>19.876623376623378</v>
      </c>
    </row>
    <row r="32" spans="1:14" ht="12" customHeight="1">
      <c r="A32" s="772"/>
      <c r="B32" s="772"/>
      <c r="C32" s="772"/>
      <c r="D32" s="100"/>
      <c r="E32" s="100"/>
      <c r="F32" s="784"/>
      <c r="G32" s="784"/>
      <c r="H32" s="784"/>
      <c r="I32" s="784"/>
      <c r="J32" s="784"/>
      <c r="K32" s="784"/>
      <c r="L32" s="784"/>
      <c r="M32" s="784"/>
      <c r="N32" s="783"/>
    </row>
    <row r="33" spans="1:14" ht="12" customHeight="1">
      <c r="A33" s="772"/>
      <c r="B33" s="772"/>
      <c r="C33" s="772"/>
      <c r="D33" s="100"/>
      <c r="E33" s="100"/>
      <c r="F33" s="784"/>
      <c r="G33" s="784"/>
      <c r="H33" s="784"/>
      <c r="I33" s="784"/>
      <c r="J33" s="784"/>
      <c r="K33" s="784"/>
      <c r="L33" s="784"/>
      <c r="M33" s="784"/>
      <c r="N33" s="783"/>
    </row>
    <row r="34" spans="1:14" ht="12" customHeight="1">
      <c r="A34" s="1499" t="s">
        <v>51</v>
      </c>
      <c r="B34" s="1499"/>
      <c r="C34" s="1499"/>
      <c r="D34" s="1499"/>
      <c r="E34" s="1499"/>
      <c r="F34" s="1499"/>
      <c r="G34" s="1499"/>
      <c r="H34" s="1499"/>
      <c r="I34" s="1499"/>
      <c r="J34" s="1499"/>
      <c r="K34" s="1499"/>
      <c r="L34" s="1499"/>
      <c r="M34" s="1499"/>
      <c r="N34" s="1499"/>
    </row>
    <row r="35" spans="1:14" ht="12" customHeight="1">
      <c r="A35" s="772"/>
      <c r="B35" s="772"/>
      <c r="C35" s="772"/>
      <c r="D35" s="100"/>
      <c r="E35" s="100"/>
      <c r="F35" s="784"/>
      <c r="G35" s="784"/>
      <c r="H35" s="784"/>
      <c r="I35" s="784"/>
      <c r="J35" s="784"/>
      <c r="K35" s="784"/>
      <c r="L35" s="784"/>
      <c r="M35" s="784"/>
      <c r="N35" s="783"/>
    </row>
    <row r="36" spans="1:14" ht="12" customHeight="1">
      <c r="A36" s="772"/>
      <c r="B36" s="772"/>
      <c r="C36" s="818"/>
      <c r="D36" s="819" t="s">
        <v>915</v>
      </c>
      <c r="E36" s="811"/>
      <c r="F36" s="782"/>
      <c r="G36" s="782"/>
      <c r="H36" s="782"/>
      <c r="I36" s="782"/>
      <c r="J36" s="782"/>
      <c r="K36" s="782"/>
      <c r="L36" s="782"/>
      <c r="M36" s="782"/>
      <c r="N36" s="783"/>
    </row>
    <row r="37" spans="1:14" ht="9" customHeight="1">
      <c r="A37" s="772"/>
      <c r="B37" s="772"/>
      <c r="C37" s="818"/>
      <c r="D37" s="820"/>
      <c r="E37" s="115"/>
      <c r="F37" s="782"/>
      <c r="G37" s="782"/>
      <c r="H37" s="782"/>
      <c r="I37" s="782"/>
      <c r="J37" s="782"/>
      <c r="K37" s="782"/>
      <c r="L37" s="782"/>
      <c r="M37" s="782"/>
      <c r="N37" s="783"/>
    </row>
    <row r="38" spans="1:14" ht="12" customHeight="1">
      <c r="A38" s="772">
        <v>14</v>
      </c>
      <c r="B38" s="772"/>
      <c r="C38" s="818"/>
      <c r="D38" s="821" t="s">
        <v>116</v>
      </c>
      <c r="E38" s="115"/>
      <c r="F38" s="781">
        <v>48</v>
      </c>
      <c r="G38" s="781">
        <v>703</v>
      </c>
      <c r="H38" s="782">
        <f>SUM(I38:J38)</f>
        <v>13705</v>
      </c>
      <c r="I38" s="781">
        <v>8862</v>
      </c>
      <c r="J38" s="781">
        <v>4843</v>
      </c>
      <c r="K38" s="781">
        <v>7085</v>
      </c>
      <c r="L38" s="781">
        <v>2962</v>
      </c>
      <c r="M38" s="781">
        <v>2140</v>
      </c>
      <c r="N38" s="783">
        <f>H38/G38</f>
        <v>19.4950213371266</v>
      </c>
    </row>
    <row r="39" spans="1:14" ht="12" customHeight="1">
      <c r="A39" s="772">
        <v>15</v>
      </c>
      <c r="B39" s="772"/>
      <c r="C39" s="818"/>
      <c r="D39" s="821" t="s">
        <v>983</v>
      </c>
      <c r="E39" s="115"/>
      <c r="F39" s="781">
        <v>10</v>
      </c>
      <c r="G39" s="781">
        <v>111</v>
      </c>
      <c r="H39" s="782">
        <f aca="true" t="shared" si="3" ref="H39:H54">SUM(I39:J39)</f>
        <v>2226</v>
      </c>
      <c r="I39" s="781">
        <v>1430</v>
      </c>
      <c r="J39" s="781">
        <v>796</v>
      </c>
      <c r="K39" s="781">
        <v>1160</v>
      </c>
      <c r="L39" s="781">
        <v>425</v>
      </c>
      <c r="M39" s="781">
        <v>340</v>
      </c>
      <c r="N39" s="783">
        <f>H39/G39</f>
        <v>20.054054054054053</v>
      </c>
    </row>
    <row r="40" spans="1:14" ht="12" customHeight="1">
      <c r="A40" s="772">
        <v>16</v>
      </c>
      <c r="B40" s="772"/>
      <c r="C40" s="818"/>
      <c r="D40" s="821" t="s">
        <v>984</v>
      </c>
      <c r="E40" s="115"/>
      <c r="F40" s="781">
        <v>15</v>
      </c>
      <c r="G40" s="781">
        <v>177</v>
      </c>
      <c r="H40" s="782">
        <f t="shared" si="3"/>
        <v>3512</v>
      </c>
      <c r="I40" s="781">
        <v>2264</v>
      </c>
      <c r="J40" s="781">
        <v>1248</v>
      </c>
      <c r="K40" s="781">
        <v>1832</v>
      </c>
      <c r="L40" s="781">
        <v>456</v>
      </c>
      <c r="M40" s="781">
        <v>558</v>
      </c>
      <c r="N40" s="783">
        <f>H40/G40</f>
        <v>19.84180790960452</v>
      </c>
    </row>
    <row r="41" spans="1:14" ht="12" customHeight="1">
      <c r="A41" s="772">
        <v>17</v>
      </c>
      <c r="B41" s="772"/>
      <c r="C41" s="818"/>
      <c r="D41" s="821" t="s">
        <v>985</v>
      </c>
      <c r="E41" s="115"/>
      <c r="F41" s="781">
        <v>10</v>
      </c>
      <c r="G41" s="781">
        <v>116</v>
      </c>
      <c r="H41" s="782">
        <f t="shared" si="3"/>
        <v>2343</v>
      </c>
      <c r="I41" s="781">
        <v>1450</v>
      </c>
      <c r="J41" s="781">
        <v>893</v>
      </c>
      <c r="K41" s="781">
        <v>1204</v>
      </c>
      <c r="L41" s="781">
        <v>421</v>
      </c>
      <c r="M41" s="781">
        <v>352</v>
      </c>
      <c r="N41" s="783">
        <f>H41/G41</f>
        <v>20.198275862068964</v>
      </c>
    </row>
    <row r="42" spans="1:14" ht="12" customHeight="1">
      <c r="A42" s="772"/>
      <c r="B42" s="772"/>
      <c r="C42" s="818"/>
      <c r="D42" s="107"/>
      <c r="E42" s="100"/>
      <c r="F42" s="782"/>
      <c r="G42" s="782"/>
      <c r="H42" s="782"/>
      <c r="I42" s="782"/>
      <c r="J42" s="782"/>
      <c r="K42" s="782"/>
      <c r="L42" s="782"/>
      <c r="M42" s="782"/>
      <c r="N42" s="783"/>
    </row>
    <row r="43" spans="1:14" ht="12" customHeight="1">
      <c r="A43" s="772"/>
      <c r="B43" s="772"/>
      <c r="C43" s="818"/>
      <c r="D43" s="819" t="s">
        <v>123</v>
      </c>
      <c r="E43" s="811"/>
      <c r="F43" s="782"/>
      <c r="G43" s="782"/>
      <c r="H43" s="782"/>
      <c r="I43" s="782"/>
      <c r="J43" s="782"/>
      <c r="K43" s="782"/>
      <c r="L43" s="782"/>
      <c r="M43" s="782"/>
      <c r="N43" s="783"/>
    </row>
    <row r="44" spans="1:14" ht="9" customHeight="1">
      <c r="A44" s="772"/>
      <c r="B44" s="772"/>
      <c r="C44" s="818"/>
      <c r="D44" s="820"/>
      <c r="E44" s="115"/>
      <c r="F44" s="782"/>
      <c r="G44" s="782"/>
      <c r="H44" s="782"/>
      <c r="I44" s="782"/>
      <c r="J44" s="782"/>
      <c r="K44" s="782"/>
      <c r="L44" s="782"/>
      <c r="M44" s="782"/>
      <c r="N44" s="100"/>
    </row>
    <row r="45" spans="1:14" ht="12" customHeight="1">
      <c r="A45" s="772">
        <v>18</v>
      </c>
      <c r="B45" s="772"/>
      <c r="C45" s="818"/>
      <c r="D45" s="821" t="s">
        <v>986</v>
      </c>
      <c r="E45" s="115"/>
      <c r="F45" s="781">
        <v>36</v>
      </c>
      <c r="G45" s="781">
        <v>327</v>
      </c>
      <c r="H45" s="782">
        <f t="shared" si="3"/>
        <v>6674</v>
      </c>
      <c r="I45" s="781">
        <v>4626</v>
      </c>
      <c r="J45" s="781">
        <v>2048</v>
      </c>
      <c r="K45" s="781">
        <v>3463</v>
      </c>
      <c r="L45" s="781">
        <v>609</v>
      </c>
      <c r="M45" s="781">
        <v>1110</v>
      </c>
      <c r="N45" s="783">
        <f aca="true" t="shared" si="4" ref="N45:N51">H45/G45</f>
        <v>20.40978593272171</v>
      </c>
    </row>
    <row r="46" spans="1:14" ht="12" customHeight="1">
      <c r="A46" s="772">
        <v>19</v>
      </c>
      <c r="B46" s="772"/>
      <c r="C46" s="818"/>
      <c r="D46" s="821" t="s">
        <v>116</v>
      </c>
      <c r="E46" s="115"/>
      <c r="F46" s="781">
        <v>63</v>
      </c>
      <c r="G46" s="781">
        <v>630</v>
      </c>
      <c r="H46" s="782">
        <f t="shared" si="3"/>
        <v>13167</v>
      </c>
      <c r="I46" s="781">
        <v>8757</v>
      </c>
      <c r="J46" s="781">
        <v>4410</v>
      </c>
      <c r="K46" s="781">
        <v>6909</v>
      </c>
      <c r="L46" s="781">
        <v>1192</v>
      </c>
      <c r="M46" s="781">
        <v>2173</v>
      </c>
      <c r="N46" s="783">
        <f t="shared" si="4"/>
        <v>20.9</v>
      </c>
    </row>
    <row r="47" spans="1:14" ht="12" customHeight="1">
      <c r="A47" s="772">
        <v>20</v>
      </c>
      <c r="B47" s="772"/>
      <c r="C47" s="818"/>
      <c r="D47" s="821" t="s">
        <v>987</v>
      </c>
      <c r="E47" s="115"/>
      <c r="F47" s="781">
        <v>23</v>
      </c>
      <c r="G47" s="781">
        <v>251</v>
      </c>
      <c r="H47" s="782">
        <f t="shared" si="3"/>
        <v>5175</v>
      </c>
      <c r="I47" s="781">
        <v>3267</v>
      </c>
      <c r="J47" s="781">
        <v>1908</v>
      </c>
      <c r="K47" s="781">
        <v>2674</v>
      </c>
      <c r="L47" s="781">
        <v>568</v>
      </c>
      <c r="M47" s="781">
        <v>815</v>
      </c>
      <c r="N47" s="783">
        <f t="shared" si="4"/>
        <v>20.617529880478088</v>
      </c>
    </row>
    <row r="48" spans="1:14" ht="12" customHeight="1">
      <c r="A48" s="772">
        <v>21</v>
      </c>
      <c r="B48" s="772"/>
      <c r="C48" s="818"/>
      <c r="D48" s="821" t="s">
        <v>988</v>
      </c>
      <c r="E48" s="115"/>
      <c r="F48" s="781">
        <v>44</v>
      </c>
      <c r="G48" s="781">
        <v>352</v>
      </c>
      <c r="H48" s="782">
        <f t="shared" si="3"/>
        <v>7020</v>
      </c>
      <c r="I48" s="781">
        <v>4637</v>
      </c>
      <c r="J48" s="781">
        <v>2383</v>
      </c>
      <c r="K48" s="781">
        <v>3674</v>
      </c>
      <c r="L48" s="781">
        <v>813</v>
      </c>
      <c r="M48" s="781">
        <v>1145</v>
      </c>
      <c r="N48" s="783">
        <f t="shared" si="4"/>
        <v>19.943181818181817</v>
      </c>
    </row>
    <row r="49" spans="1:14" ht="12" customHeight="1">
      <c r="A49" s="772">
        <v>22</v>
      </c>
      <c r="B49" s="772"/>
      <c r="C49" s="818"/>
      <c r="D49" s="821" t="s">
        <v>989</v>
      </c>
      <c r="E49" s="115"/>
      <c r="F49" s="781">
        <v>36</v>
      </c>
      <c r="G49" s="781">
        <v>314</v>
      </c>
      <c r="H49" s="782">
        <f t="shared" si="3"/>
        <v>6544</v>
      </c>
      <c r="I49" s="781">
        <v>4298</v>
      </c>
      <c r="J49" s="781">
        <v>2246</v>
      </c>
      <c r="K49" s="781">
        <v>3471</v>
      </c>
      <c r="L49" s="781">
        <v>718</v>
      </c>
      <c r="M49" s="781">
        <v>1112</v>
      </c>
      <c r="N49" s="783">
        <f t="shared" si="4"/>
        <v>20.840764331210192</v>
      </c>
    </row>
    <row r="50" spans="1:14" ht="12" customHeight="1">
      <c r="A50" s="772">
        <v>23</v>
      </c>
      <c r="B50" s="772"/>
      <c r="C50" s="818"/>
      <c r="D50" s="821" t="s">
        <v>990</v>
      </c>
      <c r="E50" s="115"/>
      <c r="F50" s="781">
        <v>26</v>
      </c>
      <c r="G50" s="781">
        <v>172</v>
      </c>
      <c r="H50" s="782">
        <f t="shared" si="3"/>
        <v>3535</v>
      </c>
      <c r="I50" s="781">
        <v>2651</v>
      </c>
      <c r="J50" s="781">
        <v>884</v>
      </c>
      <c r="K50" s="781">
        <v>1824</v>
      </c>
      <c r="L50" s="781">
        <v>522</v>
      </c>
      <c r="M50" s="781">
        <v>640</v>
      </c>
      <c r="N50" s="783">
        <f t="shared" si="4"/>
        <v>20.552325581395348</v>
      </c>
    </row>
    <row r="51" spans="1:14" ht="12" customHeight="1">
      <c r="A51" s="772">
        <v>24</v>
      </c>
      <c r="B51" s="772"/>
      <c r="C51" s="818"/>
      <c r="D51" s="821" t="s">
        <v>991</v>
      </c>
      <c r="E51" s="115"/>
      <c r="F51" s="781">
        <v>48</v>
      </c>
      <c r="G51" s="781">
        <v>473</v>
      </c>
      <c r="H51" s="782">
        <f t="shared" si="3"/>
        <v>9079</v>
      </c>
      <c r="I51" s="781">
        <v>6201</v>
      </c>
      <c r="J51" s="781">
        <v>2878</v>
      </c>
      <c r="K51" s="781">
        <v>4624</v>
      </c>
      <c r="L51" s="781">
        <v>1235</v>
      </c>
      <c r="M51" s="781">
        <v>1522</v>
      </c>
      <c r="N51" s="783">
        <f t="shared" si="4"/>
        <v>19.19450317124736</v>
      </c>
    </row>
    <row r="52" spans="1:14" ht="12" customHeight="1">
      <c r="A52" s="772">
        <v>25</v>
      </c>
      <c r="B52" s="772"/>
      <c r="C52" s="818"/>
      <c r="D52" s="821" t="s">
        <v>992</v>
      </c>
      <c r="E52" s="115"/>
      <c r="F52" s="781">
        <v>45</v>
      </c>
      <c r="G52" s="781">
        <v>385</v>
      </c>
      <c r="H52" s="782">
        <f t="shared" si="3"/>
        <v>7882</v>
      </c>
      <c r="I52" s="781">
        <v>4945</v>
      </c>
      <c r="J52" s="781">
        <v>2937</v>
      </c>
      <c r="K52" s="781">
        <v>4243</v>
      </c>
      <c r="L52" s="781">
        <v>569</v>
      </c>
      <c r="M52" s="781">
        <v>1205</v>
      </c>
      <c r="N52" s="783">
        <f>H52/G52</f>
        <v>20.472727272727273</v>
      </c>
    </row>
    <row r="53" spans="1:14" ht="12" customHeight="1">
      <c r="A53" s="772">
        <v>26</v>
      </c>
      <c r="B53" s="772"/>
      <c r="C53" s="818"/>
      <c r="D53" s="821" t="s">
        <v>993</v>
      </c>
      <c r="E53" s="115"/>
      <c r="F53" s="781">
        <v>41</v>
      </c>
      <c r="G53" s="781">
        <v>357</v>
      </c>
      <c r="H53" s="782">
        <f t="shared" si="3"/>
        <v>7335</v>
      </c>
      <c r="I53" s="781">
        <v>4725</v>
      </c>
      <c r="J53" s="781">
        <v>2610</v>
      </c>
      <c r="K53" s="781">
        <v>3824</v>
      </c>
      <c r="L53" s="781">
        <v>532</v>
      </c>
      <c r="M53" s="781">
        <v>1126</v>
      </c>
      <c r="N53" s="783">
        <f>H53/G53</f>
        <v>20.54621848739496</v>
      </c>
    </row>
    <row r="54" spans="1:14" ht="12" customHeight="1">
      <c r="A54" s="772">
        <v>27</v>
      </c>
      <c r="B54" s="772"/>
      <c r="C54" s="818"/>
      <c r="D54" s="821" t="s">
        <v>994</v>
      </c>
      <c r="E54" s="115"/>
      <c r="F54" s="781">
        <v>42</v>
      </c>
      <c r="G54" s="781">
        <v>352</v>
      </c>
      <c r="H54" s="782">
        <f t="shared" si="3"/>
        <v>7350</v>
      </c>
      <c r="I54" s="781">
        <v>4895</v>
      </c>
      <c r="J54" s="781">
        <v>2455</v>
      </c>
      <c r="K54" s="781">
        <v>3870</v>
      </c>
      <c r="L54" s="781">
        <v>701</v>
      </c>
      <c r="M54" s="781">
        <v>1175</v>
      </c>
      <c r="N54" s="783">
        <f>H54/G54</f>
        <v>20.880681818181817</v>
      </c>
    </row>
    <row r="55" spans="1:14" ht="12" customHeight="1">
      <c r="A55" s="772"/>
      <c r="B55" s="772"/>
      <c r="C55" s="818"/>
      <c r="D55" s="107"/>
      <c r="E55" s="115"/>
      <c r="F55" s="782"/>
      <c r="G55" s="782"/>
      <c r="H55" s="782"/>
      <c r="I55" s="782"/>
      <c r="J55" s="782"/>
      <c r="K55" s="782"/>
      <c r="L55" s="782"/>
      <c r="M55" s="782"/>
      <c r="N55" s="783"/>
    </row>
    <row r="56" spans="1:14" ht="12" customHeight="1">
      <c r="A56" s="772">
        <v>28</v>
      </c>
      <c r="B56" s="772"/>
      <c r="C56" s="818"/>
      <c r="D56" s="822" t="s">
        <v>51</v>
      </c>
      <c r="E56" s="814"/>
      <c r="F56" s="789">
        <f>SUM(F38:F54)</f>
        <v>487</v>
      </c>
      <c r="G56" s="789">
        <f aca="true" t="shared" si="5" ref="G56:M56">SUM(G38:G54)</f>
        <v>4720</v>
      </c>
      <c r="H56" s="789">
        <f t="shared" si="5"/>
        <v>95547</v>
      </c>
      <c r="I56" s="789">
        <f t="shared" si="5"/>
        <v>63008</v>
      </c>
      <c r="J56" s="789">
        <f t="shared" si="5"/>
        <v>32539</v>
      </c>
      <c r="K56" s="789">
        <f t="shared" si="5"/>
        <v>49857</v>
      </c>
      <c r="L56" s="789">
        <f t="shared" si="5"/>
        <v>11723</v>
      </c>
      <c r="M56" s="789">
        <f t="shared" si="5"/>
        <v>15413</v>
      </c>
      <c r="N56" s="790">
        <f>H56/G56</f>
        <v>20.24300847457627</v>
      </c>
    </row>
    <row r="57" spans="1:14" ht="12" customHeight="1">
      <c r="A57" s="772"/>
      <c r="B57" s="772"/>
      <c r="C57" s="808"/>
      <c r="D57" s="822"/>
      <c r="E57" s="822"/>
      <c r="F57" s="86"/>
      <c r="G57" s="86"/>
      <c r="H57" s="86"/>
      <c r="I57" s="86"/>
      <c r="J57" s="86"/>
      <c r="K57" s="86"/>
      <c r="L57" s="86"/>
      <c r="M57" s="86"/>
      <c r="N57" s="790"/>
    </row>
    <row r="58" spans="1:14" ht="12" customHeight="1">
      <c r="A58" s="772"/>
      <c r="B58" s="772"/>
      <c r="C58" s="808"/>
      <c r="D58" s="822"/>
      <c r="E58" s="822"/>
      <c r="F58" s="86"/>
      <c r="G58" s="86"/>
      <c r="H58" s="86"/>
      <c r="I58" s="86"/>
      <c r="J58" s="86"/>
      <c r="K58" s="86"/>
      <c r="L58" s="86"/>
      <c r="M58" s="86"/>
      <c r="N58" s="790"/>
    </row>
    <row r="59" spans="1:14" ht="12" customHeight="1">
      <c r="A59" s="772"/>
      <c r="B59" s="772"/>
      <c r="C59" s="808"/>
      <c r="D59" s="822"/>
      <c r="E59" s="822"/>
      <c r="F59" s="86"/>
      <c r="G59" s="86"/>
      <c r="H59" s="86"/>
      <c r="I59" s="86"/>
      <c r="J59" s="86"/>
      <c r="K59" s="86"/>
      <c r="L59" s="86"/>
      <c r="M59" s="86"/>
      <c r="N59" s="790"/>
    </row>
    <row r="60" spans="1:14" ht="6" customHeight="1">
      <c r="A60" s="201" t="s">
        <v>46</v>
      </c>
      <c r="B60" s="318"/>
      <c r="C60" s="318"/>
      <c r="D60" s="100"/>
      <c r="E60" s="822"/>
      <c r="F60" s="86"/>
      <c r="G60" s="86"/>
      <c r="H60" s="86"/>
      <c r="I60" s="86"/>
      <c r="J60" s="86"/>
      <c r="K60" s="86"/>
      <c r="L60" s="86"/>
      <c r="M60" s="86"/>
      <c r="N60" s="790"/>
    </row>
    <row r="61" spans="1:14" ht="11.25" customHeight="1">
      <c r="A61" s="1316" t="s">
        <v>1062</v>
      </c>
      <c r="B61" s="1095"/>
      <c r="C61" s="1095"/>
      <c r="D61" s="1096"/>
      <c r="E61" s="1096"/>
      <c r="F61" s="1096"/>
      <c r="G61" s="1096"/>
      <c r="H61" s="1096"/>
      <c r="I61" s="1096"/>
      <c r="J61" s="1096"/>
      <c r="K61" s="1096"/>
      <c r="L61" s="1096"/>
      <c r="M61" s="1096"/>
      <c r="N61" s="1096"/>
    </row>
    <row r="62" spans="1:14" ht="12" customHeight="1">
      <c r="A62" s="772"/>
      <c r="B62" s="772"/>
      <c r="C62" s="772"/>
      <c r="D62" s="100"/>
      <c r="E62" s="100"/>
      <c r="F62" s="100"/>
      <c r="G62" s="100"/>
      <c r="H62" s="100"/>
      <c r="I62" s="100"/>
      <c r="J62" s="100"/>
      <c r="K62" s="100"/>
      <c r="L62" s="100"/>
      <c r="M62" s="100"/>
      <c r="N62" s="100"/>
    </row>
    <row r="63" spans="5:14" ht="6" customHeight="1">
      <c r="E63" s="100"/>
      <c r="F63" s="107"/>
      <c r="G63" s="107"/>
      <c r="H63" s="107"/>
      <c r="I63" s="107"/>
      <c r="J63" s="107"/>
      <c r="K63" s="107"/>
      <c r="L63" s="107"/>
      <c r="M63" s="107"/>
      <c r="N63" s="107"/>
    </row>
    <row r="64" ht="11.25" customHeight="1"/>
    <row r="65" spans="1:14" ht="9.75">
      <c r="A65" s="793"/>
      <c r="B65" s="793"/>
      <c r="C65" s="793"/>
      <c r="D65" s="794"/>
      <c r="E65" s="794"/>
      <c r="F65" s="794"/>
      <c r="G65" s="794"/>
      <c r="H65" s="794"/>
      <c r="I65" s="794"/>
      <c r="J65" s="794"/>
      <c r="K65" s="794"/>
      <c r="L65" s="794"/>
      <c r="M65" s="794"/>
      <c r="N65" s="794"/>
    </row>
  </sheetData>
  <sheetProtection/>
  <mergeCells count="18">
    <mergeCell ref="A2:N2"/>
    <mergeCell ref="A4:B8"/>
    <mergeCell ref="C4:E8"/>
    <mergeCell ref="F4:F8"/>
    <mergeCell ref="G4:G8"/>
    <mergeCell ref="H4:M4"/>
    <mergeCell ref="N4:N8"/>
    <mergeCell ref="H5:H8"/>
    <mergeCell ref="I5:J6"/>
    <mergeCell ref="K5:M5"/>
    <mergeCell ref="A34:N34"/>
    <mergeCell ref="A61:N61"/>
    <mergeCell ref="K6:K8"/>
    <mergeCell ref="L6:L8"/>
    <mergeCell ref="M6:M8"/>
    <mergeCell ref="I7:I8"/>
    <mergeCell ref="J7:J8"/>
    <mergeCell ref="A11:N11"/>
  </mergeCells>
  <printOptions/>
  <pageMargins left="0.3937007874015748" right="0.4724409448818898" top="0.5905511811023623" bottom="0.7874015748031497" header="0.3937007874015748" footer="0"/>
  <pageSetup horizontalDpi="600" verticalDpi="600" orientation="portrait" paperSize="9" scale="94" r:id="rId1"/>
  <headerFooter alignWithMargins="0">
    <oddFooter>&amp;C46</oddFooter>
  </headerFooter>
</worksheet>
</file>

<file path=xl/worksheets/sheet45.xml><?xml version="1.0" encoding="utf-8"?>
<worksheet xmlns="http://schemas.openxmlformats.org/spreadsheetml/2006/main" xmlns:r="http://schemas.openxmlformats.org/officeDocument/2006/relationships">
  <dimension ref="A1:N138"/>
  <sheetViews>
    <sheetView zoomScaleSheetLayoutView="100" zoomScalePageLayoutView="0" workbookViewId="0" topLeftCell="A1">
      <selection activeCell="M41" sqref="M41"/>
    </sheetView>
  </sheetViews>
  <sheetFormatPr defaultColWidth="11.421875" defaultRowHeight="15"/>
  <cols>
    <col min="1" max="1" width="7.7109375" style="127" customWidth="1"/>
    <col min="2" max="2" width="10.8515625" style="127" customWidth="1"/>
    <col min="3" max="3" width="10.7109375" style="127" customWidth="1"/>
    <col min="4" max="12" width="7.7109375" style="127" customWidth="1"/>
    <col min="13" max="13" width="0.85546875" style="127" customWidth="1"/>
    <col min="14" max="14" width="2.7109375" style="127" customWidth="1"/>
    <col min="15" max="16384" width="11.421875" style="127" customWidth="1"/>
  </cols>
  <sheetData>
    <row r="1" spans="1:14" ht="11.25">
      <c r="A1" s="100"/>
      <c r="B1" s="100"/>
      <c r="C1" s="100"/>
      <c r="D1" s="100"/>
      <c r="E1" s="100"/>
      <c r="F1" s="100"/>
      <c r="G1" s="100"/>
      <c r="H1" s="100"/>
      <c r="I1" s="100"/>
      <c r="J1" s="100"/>
      <c r="K1" s="100"/>
      <c r="L1" s="100"/>
      <c r="M1" s="100"/>
      <c r="N1" s="825"/>
    </row>
    <row r="2" spans="1:14" s="78" customFormat="1" ht="12.75">
      <c r="A2" s="1494" t="s">
        <v>935</v>
      </c>
      <c r="B2" s="1494"/>
      <c r="C2" s="1494"/>
      <c r="D2" s="1494"/>
      <c r="E2" s="1494"/>
      <c r="F2" s="1494"/>
      <c r="G2" s="1494"/>
      <c r="H2" s="1494"/>
      <c r="I2" s="1494"/>
      <c r="J2" s="1494"/>
      <c r="K2" s="1494"/>
      <c r="L2" s="1494"/>
      <c r="M2" s="1494"/>
      <c r="N2" s="1494"/>
    </row>
    <row r="3" spans="1:14" ht="9" customHeight="1">
      <c r="A3" s="799"/>
      <c r="B3" s="775"/>
      <c r="C3" s="775"/>
      <c r="D3" s="775"/>
      <c r="E3" s="775"/>
      <c r="F3" s="775"/>
      <c r="G3" s="775"/>
      <c r="H3" s="775"/>
      <c r="I3" s="775"/>
      <c r="J3" s="775"/>
      <c r="K3" s="775"/>
      <c r="L3" s="775"/>
      <c r="M3" s="775"/>
      <c r="N3" s="800"/>
    </row>
    <row r="4" spans="1:14" ht="18" customHeight="1">
      <c r="A4" s="1078" t="s">
        <v>904</v>
      </c>
      <c r="B4" s="1078"/>
      <c r="C4" s="1097"/>
      <c r="D4" s="1086" t="s">
        <v>905</v>
      </c>
      <c r="E4" s="1086"/>
      <c r="F4" s="1086"/>
      <c r="G4" s="1086"/>
      <c r="H4" s="1086"/>
      <c r="I4" s="1086"/>
      <c r="J4" s="1086"/>
      <c r="K4" s="1086"/>
      <c r="L4" s="801"/>
      <c r="M4" s="1072" t="s">
        <v>892</v>
      </c>
      <c r="N4" s="1078"/>
    </row>
    <row r="5" spans="1:14" ht="15" customHeight="1">
      <c r="A5" s="1080"/>
      <c r="B5" s="1080"/>
      <c r="C5" s="1100"/>
      <c r="D5" s="1098" t="s">
        <v>59</v>
      </c>
      <c r="E5" s="1085" t="s">
        <v>206</v>
      </c>
      <c r="F5" s="1086"/>
      <c r="G5" s="1086"/>
      <c r="H5" s="1154"/>
      <c r="I5" s="1086" t="s">
        <v>49</v>
      </c>
      <c r="J5" s="1086"/>
      <c r="K5" s="1086"/>
      <c r="L5" s="1154"/>
      <c r="M5" s="1073"/>
      <c r="N5" s="1098"/>
    </row>
    <row r="6" spans="1:14" ht="21" customHeight="1">
      <c r="A6" s="1098" t="s">
        <v>59</v>
      </c>
      <c r="B6" s="1085" t="s">
        <v>906</v>
      </c>
      <c r="C6" s="1154"/>
      <c r="D6" s="1495"/>
      <c r="E6" s="1085" t="s">
        <v>704</v>
      </c>
      <c r="F6" s="1154"/>
      <c r="G6" s="1086" t="s">
        <v>744</v>
      </c>
      <c r="H6" s="1154"/>
      <c r="I6" s="1072" t="s">
        <v>907</v>
      </c>
      <c r="J6" s="1097"/>
      <c r="K6" s="1086" t="s">
        <v>908</v>
      </c>
      <c r="L6" s="1154"/>
      <c r="M6" s="1073"/>
      <c r="N6" s="1098"/>
    </row>
    <row r="7" spans="1:14" ht="24" customHeight="1">
      <c r="A7" s="1098"/>
      <c r="B7" s="1084" t="s">
        <v>936</v>
      </c>
      <c r="C7" s="1084" t="s">
        <v>910</v>
      </c>
      <c r="D7" s="1495"/>
      <c r="E7" s="1084" t="s">
        <v>911</v>
      </c>
      <c r="F7" s="1099" t="s">
        <v>912</v>
      </c>
      <c r="G7" s="1084" t="s">
        <v>911</v>
      </c>
      <c r="H7" s="1099" t="s">
        <v>912</v>
      </c>
      <c r="I7" s="1074"/>
      <c r="J7" s="1100"/>
      <c r="K7" s="1097" t="s">
        <v>911</v>
      </c>
      <c r="L7" s="1099" t="s">
        <v>912</v>
      </c>
      <c r="M7" s="1073"/>
      <c r="N7" s="1098"/>
    </row>
    <row r="8" spans="1:14" ht="24" customHeight="1">
      <c r="A8" s="1080"/>
      <c r="B8" s="1090"/>
      <c r="C8" s="1090"/>
      <c r="D8" s="1129"/>
      <c r="E8" s="1090"/>
      <c r="F8" s="1100"/>
      <c r="G8" s="1090"/>
      <c r="H8" s="1100"/>
      <c r="I8" s="802" t="s">
        <v>911</v>
      </c>
      <c r="J8" s="802" t="s">
        <v>912</v>
      </c>
      <c r="K8" s="1100"/>
      <c r="L8" s="1100"/>
      <c r="M8" s="1074"/>
      <c r="N8" s="1080"/>
    </row>
    <row r="9" spans="1:14" ht="9.75">
      <c r="A9" s="102"/>
      <c r="B9" s="358"/>
      <c r="C9" s="358"/>
      <c r="D9" s="358"/>
      <c r="E9" s="102"/>
      <c r="F9" s="102"/>
      <c r="G9" s="102"/>
      <c r="H9" s="102"/>
      <c r="I9" s="102"/>
      <c r="J9" s="102"/>
      <c r="K9" s="102"/>
      <c r="L9" s="100"/>
      <c r="M9" s="100"/>
      <c r="N9" s="100"/>
    </row>
    <row r="10" spans="1:14" ht="9.75">
      <c r="A10" s="796"/>
      <c r="B10" s="100"/>
      <c r="C10" s="100"/>
      <c r="D10" s="100"/>
      <c r="E10" s="100"/>
      <c r="F10" s="100"/>
      <c r="G10" s="100"/>
      <c r="H10" s="100"/>
      <c r="I10" s="100"/>
      <c r="J10" s="100"/>
      <c r="K10" s="100"/>
      <c r="L10" s="100"/>
      <c r="M10" s="100"/>
      <c r="N10" s="100"/>
    </row>
    <row r="11" spans="1:14" ht="12.75" customHeight="1">
      <c r="A11" s="1489" t="s">
        <v>52</v>
      </c>
      <c r="B11" s="1489"/>
      <c r="C11" s="1489"/>
      <c r="D11" s="1489"/>
      <c r="E11" s="1489"/>
      <c r="F11" s="1489"/>
      <c r="G11" s="1489"/>
      <c r="H11" s="1489"/>
      <c r="I11" s="1489"/>
      <c r="J11" s="1489"/>
      <c r="K11" s="1489"/>
      <c r="L11" s="1489"/>
      <c r="M11" s="1489"/>
      <c r="N11" s="1489"/>
    </row>
    <row r="12" spans="1:14" ht="12.75" customHeight="1">
      <c r="A12" s="796"/>
      <c r="B12" s="776"/>
      <c r="C12" s="796"/>
      <c r="D12" s="796"/>
      <c r="E12" s="796"/>
      <c r="F12" s="796"/>
      <c r="G12" s="796"/>
      <c r="H12" s="796"/>
      <c r="I12" s="796"/>
      <c r="J12" s="796"/>
      <c r="K12" s="796"/>
      <c r="L12" s="100"/>
      <c r="M12" s="100"/>
      <c r="N12" s="100"/>
    </row>
    <row r="13" spans="1:14" ht="9.75">
      <c r="A13" s="796"/>
      <c r="B13" s="283"/>
      <c r="C13" s="283"/>
      <c r="D13" s="283"/>
      <c r="E13" s="283"/>
      <c r="F13" s="283"/>
      <c r="G13" s="283"/>
      <c r="H13" s="283"/>
      <c r="I13" s="283"/>
      <c r="J13" s="283"/>
      <c r="K13" s="283"/>
      <c r="L13" s="283"/>
      <c r="M13" s="108"/>
      <c r="N13" s="107"/>
    </row>
    <row r="14" spans="1:14" ht="9" customHeight="1">
      <c r="A14" s="796"/>
      <c r="B14" s="283"/>
      <c r="C14" s="283"/>
      <c r="D14" s="283"/>
      <c r="E14" s="283"/>
      <c r="F14" s="283"/>
      <c r="G14" s="283"/>
      <c r="H14" s="283"/>
      <c r="I14" s="283"/>
      <c r="J14" s="283"/>
      <c r="K14" s="283"/>
      <c r="L14" s="283"/>
      <c r="M14" s="108"/>
      <c r="N14" s="107"/>
    </row>
    <row r="15" spans="1:14" ht="12" customHeight="1">
      <c r="A15" s="780">
        <v>297</v>
      </c>
      <c r="B15" s="781">
        <v>130</v>
      </c>
      <c r="C15" s="781">
        <v>106</v>
      </c>
      <c r="D15" s="782">
        <f>SUM(E15,G15)</f>
        <v>241</v>
      </c>
      <c r="E15" s="781">
        <v>211</v>
      </c>
      <c r="F15" s="781">
        <v>50</v>
      </c>
      <c r="G15" s="781">
        <v>30</v>
      </c>
      <c r="H15" s="781">
        <v>4</v>
      </c>
      <c r="I15" s="781">
        <v>132</v>
      </c>
      <c r="J15" s="781">
        <v>11</v>
      </c>
      <c r="K15" s="781">
        <v>88</v>
      </c>
      <c r="L15" s="781">
        <v>4</v>
      </c>
      <c r="M15" s="82"/>
      <c r="N15" s="107">
        <v>1</v>
      </c>
    </row>
    <row r="16" spans="1:14" ht="12" customHeight="1">
      <c r="A16" s="780">
        <v>240</v>
      </c>
      <c r="B16" s="781">
        <v>153</v>
      </c>
      <c r="C16" s="781">
        <v>56</v>
      </c>
      <c r="D16" s="782">
        <f>SUM(E16,G16)</f>
        <v>222</v>
      </c>
      <c r="E16" s="781">
        <v>201</v>
      </c>
      <c r="F16" s="781">
        <v>38</v>
      </c>
      <c r="G16" s="781">
        <v>21</v>
      </c>
      <c r="H16" s="781">
        <v>3</v>
      </c>
      <c r="I16" s="781">
        <v>125</v>
      </c>
      <c r="J16" s="781">
        <v>11</v>
      </c>
      <c r="K16" s="781">
        <v>104</v>
      </c>
      <c r="L16" s="781">
        <v>6</v>
      </c>
      <c r="M16" s="82"/>
      <c r="N16" s="107">
        <v>2</v>
      </c>
    </row>
    <row r="17" spans="1:14" ht="12" customHeight="1">
      <c r="A17" s="780">
        <v>263</v>
      </c>
      <c r="B17" s="781">
        <v>163</v>
      </c>
      <c r="C17" s="781">
        <v>66</v>
      </c>
      <c r="D17" s="782">
        <f>SUM(E17,G17)</f>
        <v>332</v>
      </c>
      <c r="E17" s="781">
        <v>295</v>
      </c>
      <c r="F17" s="781">
        <v>58</v>
      </c>
      <c r="G17" s="781">
        <v>37</v>
      </c>
      <c r="H17" s="781">
        <v>3</v>
      </c>
      <c r="I17" s="781">
        <v>212</v>
      </c>
      <c r="J17" s="781">
        <v>12</v>
      </c>
      <c r="K17" s="781">
        <v>162</v>
      </c>
      <c r="L17" s="781">
        <v>9</v>
      </c>
      <c r="M17" s="82"/>
      <c r="N17" s="107">
        <v>3</v>
      </c>
    </row>
    <row r="18" spans="1:14" ht="12" customHeight="1">
      <c r="A18" s="796"/>
      <c r="B18" s="283"/>
      <c r="C18" s="829"/>
      <c r="D18" s="829"/>
      <c r="E18" s="829"/>
      <c r="F18" s="829"/>
      <c r="G18" s="829"/>
      <c r="H18" s="829"/>
      <c r="I18" s="829"/>
      <c r="J18" s="829"/>
      <c r="K18" s="829"/>
      <c r="L18" s="283"/>
      <c r="M18" s="108"/>
      <c r="N18" s="107"/>
    </row>
    <row r="19" spans="1:14" ht="12" customHeight="1">
      <c r="A19" s="796"/>
      <c r="B19" s="283"/>
      <c r="C19" s="283"/>
      <c r="D19" s="283"/>
      <c r="E19" s="283"/>
      <c r="F19" s="283"/>
      <c r="G19" s="283"/>
      <c r="H19" s="283"/>
      <c r="I19" s="283"/>
      <c r="J19" s="283"/>
      <c r="K19" s="283"/>
      <c r="L19" s="283"/>
      <c r="M19" s="108"/>
      <c r="N19" s="107"/>
    </row>
    <row r="20" spans="1:14" ht="9" customHeight="1">
      <c r="A20" s="796"/>
      <c r="B20" s="283"/>
      <c r="C20" s="283"/>
      <c r="D20" s="283"/>
      <c r="E20" s="283"/>
      <c r="F20" s="283"/>
      <c r="G20" s="283"/>
      <c r="H20" s="283"/>
      <c r="I20" s="283"/>
      <c r="J20" s="283"/>
      <c r="K20" s="283"/>
      <c r="L20" s="283"/>
      <c r="M20" s="108"/>
      <c r="N20" s="107"/>
    </row>
    <row r="21" spans="1:14" ht="12" customHeight="1">
      <c r="A21" s="780">
        <v>539</v>
      </c>
      <c r="B21" s="781">
        <v>291</v>
      </c>
      <c r="C21" s="781">
        <v>195</v>
      </c>
      <c r="D21" s="782">
        <f aca="true" t="shared" si="0" ref="D21:D29">SUM(E21,G21)</f>
        <v>556</v>
      </c>
      <c r="E21" s="781">
        <v>494</v>
      </c>
      <c r="F21" s="781">
        <v>104</v>
      </c>
      <c r="G21" s="781">
        <v>62</v>
      </c>
      <c r="H21" s="781">
        <v>12</v>
      </c>
      <c r="I21" s="781">
        <v>351</v>
      </c>
      <c r="J21" s="781">
        <v>36</v>
      </c>
      <c r="K21" s="781">
        <v>248</v>
      </c>
      <c r="L21" s="781">
        <v>15</v>
      </c>
      <c r="M21" s="82"/>
      <c r="N21" s="107">
        <v>4</v>
      </c>
    </row>
    <row r="22" spans="1:14" ht="12" customHeight="1">
      <c r="A22" s="780">
        <v>363</v>
      </c>
      <c r="B22" s="781">
        <v>239</v>
      </c>
      <c r="C22" s="781">
        <v>111</v>
      </c>
      <c r="D22" s="782">
        <f t="shared" si="0"/>
        <v>357</v>
      </c>
      <c r="E22" s="781">
        <v>316</v>
      </c>
      <c r="F22" s="781">
        <v>72</v>
      </c>
      <c r="G22" s="781">
        <v>41</v>
      </c>
      <c r="H22" s="781">
        <v>6</v>
      </c>
      <c r="I22" s="781">
        <v>192</v>
      </c>
      <c r="J22" s="781">
        <v>15</v>
      </c>
      <c r="K22" s="781">
        <v>145</v>
      </c>
      <c r="L22" s="781">
        <v>8</v>
      </c>
      <c r="M22" s="82"/>
      <c r="N22" s="107">
        <v>5</v>
      </c>
    </row>
    <row r="23" spans="1:14" ht="12" customHeight="1">
      <c r="A23" s="780">
        <v>350</v>
      </c>
      <c r="B23" s="781">
        <v>224</v>
      </c>
      <c r="C23" s="781">
        <v>96</v>
      </c>
      <c r="D23" s="782">
        <f t="shared" si="0"/>
        <v>326</v>
      </c>
      <c r="E23" s="781">
        <v>282</v>
      </c>
      <c r="F23" s="781">
        <v>63</v>
      </c>
      <c r="G23" s="781">
        <v>44</v>
      </c>
      <c r="H23" s="781">
        <v>8</v>
      </c>
      <c r="I23" s="781">
        <v>182</v>
      </c>
      <c r="J23" s="781">
        <v>17</v>
      </c>
      <c r="K23" s="781">
        <v>142</v>
      </c>
      <c r="L23" s="781">
        <v>3</v>
      </c>
      <c r="M23" s="82"/>
      <c r="N23" s="107">
        <v>6</v>
      </c>
    </row>
    <row r="24" spans="1:14" ht="12" customHeight="1">
      <c r="A24" s="780">
        <v>313</v>
      </c>
      <c r="B24" s="781">
        <v>213</v>
      </c>
      <c r="C24" s="781">
        <v>68</v>
      </c>
      <c r="D24" s="782">
        <f t="shared" si="0"/>
        <v>318</v>
      </c>
      <c r="E24" s="781">
        <v>282</v>
      </c>
      <c r="F24" s="781">
        <v>57</v>
      </c>
      <c r="G24" s="781">
        <v>36</v>
      </c>
      <c r="H24" s="781">
        <v>4</v>
      </c>
      <c r="I24" s="781">
        <v>191</v>
      </c>
      <c r="J24" s="781">
        <v>14</v>
      </c>
      <c r="K24" s="781">
        <v>172</v>
      </c>
      <c r="L24" s="781">
        <v>5</v>
      </c>
      <c r="M24" s="82"/>
      <c r="N24" s="107">
        <v>7</v>
      </c>
    </row>
    <row r="25" spans="1:14" ht="12" customHeight="1">
      <c r="A25" s="780">
        <v>417</v>
      </c>
      <c r="B25" s="781">
        <v>226</v>
      </c>
      <c r="C25" s="781">
        <v>160</v>
      </c>
      <c r="D25" s="782">
        <f t="shared" si="0"/>
        <v>411</v>
      </c>
      <c r="E25" s="781">
        <v>366</v>
      </c>
      <c r="F25" s="781">
        <v>79</v>
      </c>
      <c r="G25" s="781">
        <v>45</v>
      </c>
      <c r="H25" s="781">
        <v>5</v>
      </c>
      <c r="I25" s="781">
        <v>249</v>
      </c>
      <c r="J25" s="781">
        <v>22</v>
      </c>
      <c r="K25" s="781">
        <v>184</v>
      </c>
      <c r="L25" s="781">
        <v>7</v>
      </c>
      <c r="M25" s="82"/>
      <c r="N25" s="107">
        <v>8</v>
      </c>
    </row>
    <row r="26" spans="1:14" ht="12" customHeight="1">
      <c r="A26" s="780">
        <v>537</v>
      </c>
      <c r="B26" s="781">
        <v>308</v>
      </c>
      <c r="C26" s="781">
        <v>181</v>
      </c>
      <c r="D26" s="782">
        <f t="shared" si="0"/>
        <v>482</v>
      </c>
      <c r="E26" s="781">
        <v>429</v>
      </c>
      <c r="F26" s="781">
        <v>117</v>
      </c>
      <c r="G26" s="781">
        <v>53</v>
      </c>
      <c r="H26" s="781">
        <v>12</v>
      </c>
      <c r="I26" s="781">
        <v>275</v>
      </c>
      <c r="J26" s="781">
        <v>34</v>
      </c>
      <c r="K26" s="781">
        <v>180</v>
      </c>
      <c r="L26" s="781">
        <v>10</v>
      </c>
      <c r="M26" s="82"/>
      <c r="N26" s="107">
        <v>9</v>
      </c>
    </row>
    <row r="27" spans="1:14" ht="12" customHeight="1">
      <c r="A27" s="780">
        <v>283</v>
      </c>
      <c r="B27" s="781">
        <v>158</v>
      </c>
      <c r="C27" s="781">
        <v>83</v>
      </c>
      <c r="D27" s="782">
        <f t="shared" si="0"/>
        <v>278</v>
      </c>
      <c r="E27" s="781">
        <v>240</v>
      </c>
      <c r="F27" s="781">
        <v>59</v>
      </c>
      <c r="G27" s="781">
        <v>38</v>
      </c>
      <c r="H27" s="781">
        <v>5</v>
      </c>
      <c r="I27" s="781">
        <v>162</v>
      </c>
      <c r="J27" s="781">
        <v>17</v>
      </c>
      <c r="K27" s="781">
        <v>144</v>
      </c>
      <c r="L27" s="781">
        <v>7</v>
      </c>
      <c r="M27" s="82"/>
      <c r="N27" s="107">
        <v>10</v>
      </c>
    </row>
    <row r="28" spans="1:14" ht="12" customHeight="1">
      <c r="A28" s="780">
        <v>416</v>
      </c>
      <c r="B28" s="781">
        <v>220</v>
      </c>
      <c r="C28" s="781">
        <v>154</v>
      </c>
      <c r="D28" s="782">
        <f t="shared" si="0"/>
        <v>366</v>
      </c>
      <c r="E28" s="781">
        <v>321</v>
      </c>
      <c r="F28" s="781">
        <v>59</v>
      </c>
      <c r="G28" s="781">
        <v>45</v>
      </c>
      <c r="H28" s="781">
        <v>3</v>
      </c>
      <c r="I28" s="781">
        <v>212</v>
      </c>
      <c r="J28" s="781">
        <v>17</v>
      </c>
      <c r="K28" s="781">
        <v>181</v>
      </c>
      <c r="L28" s="781">
        <v>4</v>
      </c>
      <c r="M28" s="82"/>
      <c r="N28" s="107">
        <v>11</v>
      </c>
    </row>
    <row r="29" spans="1:14" ht="12" customHeight="1">
      <c r="A29" s="780">
        <v>451</v>
      </c>
      <c r="B29" s="781">
        <v>211</v>
      </c>
      <c r="C29" s="781">
        <v>206</v>
      </c>
      <c r="D29" s="782">
        <f t="shared" si="0"/>
        <v>472</v>
      </c>
      <c r="E29" s="781">
        <v>420</v>
      </c>
      <c r="F29" s="781">
        <v>95</v>
      </c>
      <c r="G29" s="781">
        <v>52</v>
      </c>
      <c r="H29" s="781">
        <v>5</v>
      </c>
      <c r="I29" s="781">
        <v>311</v>
      </c>
      <c r="J29" s="781">
        <v>27</v>
      </c>
      <c r="K29" s="781">
        <v>232</v>
      </c>
      <c r="L29" s="781">
        <v>9</v>
      </c>
      <c r="M29" s="82"/>
      <c r="N29" s="107">
        <v>12</v>
      </c>
    </row>
    <row r="30" spans="1:14" ht="12" customHeight="1">
      <c r="A30" s="796"/>
      <c r="B30" s="283"/>
      <c r="C30" s="782"/>
      <c r="D30" s="782"/>
      <c r="E30" s="782"/>
      <c r="F30" s="782"/>
      <c r="G30" s="782"/>
      <c r="H30" s="782"/>
      <c r="I30" s="782"/>
      <c r="J30" s="782"/>
      <c r="K30" s="817"/>
      <c r="L30" s="283"/>
      <c r="M30" s="108"/>
      <c r="N30" s="107"/>
    </row>
    <row r="31" spans="1:14" ht="12" customHeight="1">
      <c r="A31" s="86">
        <f>SUM(A15:A29)</f>
        <v>4469</v>
      </c>
      <c r="B31" s="789">
        <f>SUM(B15:B29)</f>
        <v>2536</v>
      </c>
      <c r="C31" s="789">
        <f>SUM(C15:C29)</f>
        <v>1482</v>
      </c>
      <c r="D31" s="789">
        <f aca="true" t="shared" si="1" ref="D31:K31">SUM(D15:D29)</f>
        <v>4361</v>
      </c>
      <c r="E31" s="789">
        <f t="shared" si="1"/>
        <v>3857</v>
      </c>
      <c r="F31" s="789">
        <f t="shared" si="1"/>
        <v>851</v>
      </c>
      <c r="G31" s="789">
        <f t="shared" si="1"/>
        <v>504</v>
      </c>
      <c r="H31" s="789">
        <f t="shared" si="1"/>
        <v>70</v>
      </c>
      <c r="I31" s="789">
        <f t="shared" si="1"/>
        <v>2594</v>
      </c>
      <c r="J31" s="789">
        <f t="shared" si="1"/>
        <v>233</v>
      </c>
      <c r="K31" s="789">
        <f t="shared" si="1"/>
        <v>1982</v>
      </c>
      <c r="L31" s="789">
        <f>SUM(L15:L29)</f>
        <v>87</v>
      </c>
      <c r="M31" s="87"/>
      <c r="N31" s="107">
        <v>13</v>
      </c>
    </row>
    <row r="32" spans="1:14" ht="12" customHeight="1">
      <c r="A32" s="796"/>
      <c r="B32" s="100"/>
      <c r="C32" s="784"/>
      <c r="D32" s="784"/>
      <c r="E32" s="784"/>
      <c r="F32" s="784"/>
      <c r="G32" s="784"/>
      <c r="H32" s="784"/>
      <c r="I32" s="784"/>
      <c r="J32" s="784"/>
      <c r="K32" s="783"/>
      <c r="L32" s="100"/>
      <c r="M32" s="100"/>
      <c r="N32" s="100"/>
    </row>
    <row r="33" spans="1:14" ht="12" customHeight="1">
      <c r="A33" s="796"/>
      <c r="B33" s="100"/>
      <c r="C33" s="784"/>
      <c r="D33" s="784"/>
      <c r="E33" s="784"/>
      <c r="F33" s="784"/>
      <c r="G33" s="784"/>
      <c r="H33" s="784"/>
      <c r="I33" s="784"/>
      <c r="J33" s="784"/>
      <c r="K33" s="783"/>
      <c r="L33" s="100"/>
      <c r="M33" s="100"/>
      <c r="N33" s="100"/>
    </row>
    <row r="34" spans="1:14" ht="12" customHeight="1">
      <c r="A34" s="1499" t="s">
        <v>51</v>
      </c>
      <c r="B34" s="1499"/>
      <c r="C34" s="1499"/>
      <c r="D34" s="1499"/>
      <c r="E34" s="1499"/>
      <c r="F34" s="1499"/>
      <c r="G34" s="1499"/>
      <c r="H34" s="1499"/>
      <c r="I34" s="1499"/>
      <c r="J34" s="1499"/>
      <c r="K34" s="1499"/>
      <c r="L34" s="1499"/>
      <c r="M34" s="1499"/>
      <c r="N34" s="1499"/>
    </row>
    <row r="35" spans="1:14" ht="12" customHeight="1">
      <c r="A35" s="796"/>
      <c r="B35" s="100"/>
      <c r="C35" s="784"/>
      <c r="D35" s="784"/>
      <c r="E35" s="784"/>
      <c r="F35" s="784"/>
      <c r="G35" s="784"/>
      <c r="H35" s="784"/>
      <c r="I35" s="784"/>
      <c r="J35" s="784"/>
      <c r="K35" s="783"/>
      <c r="L35" s="100"/>
      <c r="M35" s="100"/>
      <c r="N35" s="100"/>
    </row>
    <row r="36" spans="1:14" ht="12" customHeight="1">
      <c r="A36" s="796"/>
      <c r="B36" s="283"/>
      <c r="C36" s="782"/>
      <c r="D36" s="782"/>
      <c r="E36" s="782"/>
      <c r="F36" s="782"/>
      <c r="G36" s="782"/>
      <c r="H36" s="782"/>
      <c r="I36" s="782"/>
      <c r="J36" s="782"/>
      <c r="K36" s="817"/>
      <c r="L36" s="283"/>
      <c r="M36" s="108"/>
      <c r="N36" s="107"/>
    </row>
    <row r="37" spans="1:14" ht="9" customHeight="1">
      <c r="A37" s="796"/>
      <c r="B37" s="283"/>
      <c r="C37" s="782"/>
      <c r="D37" s="782"/>
      <c r="E37" s="782"/>
      <c r="F37" s="782"/>
      <c r="G37" s="782"/>
      <c r="H37" s="782"/>
      <c r="I37" s="782"/>
      <c r="J37" s="782"/>
      <c r="K37" s="817"/>
      <c r="L37" s="283"/>
      <c r="M37" s="108"/>
      <c r="N37" s="107"/>
    </row>
    <row r="38" spans="1:14" ht="12" customHeight="1">
      <c r="A38" s="780">
        <v>974</v>
      </c>
      <c r="B38" s="781">
        <v>623</v>
      </c>
      <c r="C38" s="781">
        <v>259</v>
      </c>
      <c r="D38" s="782">
        <f>SUM(E38,G38)</f>
        <v>1062</v>
      </c>
      <c r="E38" s="781">
        <v>914</v>
      </c>
      <c r="F38" s="781">
        <v>142</v>
      </c>
      <c r="G38" s="781">
        <v>148</v>
      </c>
      <c r="H38" s="781">
        <v>13</v>
      </c>
      <c r="I38" s="781">
        <v>616</v>
      </c>
      <c r="J38" s="781">
        <v>33</v>
      </c>
      <c r="K38" s="781">
        <v>546</v>
      </c>
      <c r="L38" s="781">
        <v>26</v>
      </c>
      <c r="M38" s="82"/>
      <c r="N38" s="107">
        <v>14</v>
      </c>
    </row>
    <row r="39" spans="1:14" ht="12" customHeight="1">
      <c r="A39" s="780">
        <v>150</v>
      </c>
      <c r="B39" s="781">
        <v>92</v>
      </c>
      <c r="C39" s="781">
        <v>28</v>
      </c>
      <c r="D39" s="782">
        <f>SUM(E39,G39)</f>
        <v>166</v>
      </c>
      <c r="E39" s="781">
        <v>148</v>
      </c>
      <c r="F39" s="781">
        <v>39</v>
      </c>
      <c r="G39" s="781">
        <v>18</v>
      </c>
      <c r="H39" s="781">
        <v>0</v>
      </c>
      <c r="I39" s="781">
        <v>94</v>
      </c>
      <c r="J39" s="781">
        <v>11</v>
      </c>
      <c r="K39" s="781">
        <v>66</v>
      </c>
      <c r="L39" s="781">
        <v>7</v>
      </c>
      <c r="M39" s="82"/>
      <c r="N39" s="107">
        <v>15</v>
      </c>
    </row>
    <row r="40" spans="1:14" ht="12" customHeight="1">
      <c r="A40" s="780">
        <v>256</v>
      </c>
      <c r="B40" s="781">
        <v>168</v>
      </c>
      <c r="C40" s="781">
        <v>52</v>
      </c>
      <c r="D40" s="782">
        <f>SUM(E40,G40)</f>
        <v>283</v>
      </c>
      <c r="E40" s="781">
        <v>253</v>
      </c>
      <c r="F40" s="781">
        <v>58</v>
      </c>
      <c r="G40" s="781">
        <v>30</v>
      </c>
      <c r="H40" s="781">
        <v>3</v>
      </c>
      <c r="I40" s="781">
        <v>165</v>
      </c>
      <c r="J40" s="781">
        <v>21</v>
      </c>
      <c r="K40" s="781">
        <v>130</v>
      </c>
      <c r="L40" s="781">
        <v>12</v>
      </c>
      <c r="M40" s="82"/>
      <c r="N40" s="107">
        <v>16</v>
      </c>
    </row>
    <row r="41" spans="1:14" ht="12" customHeight="1">
      <c r="A41" s="780">
        <v>239</v>
      </c>
      <c r="B41" s="781">
        <v>144</v>
      </c>
      <c r="C41" s="781">
        <v>69</v>
      </c>
      <c r="D41" s="782">
        <f>SUM(E41,G41)</f>
        <v>166</v>
      </c>
      <c r="E41" s="781">
        <v>146</v>
      </c>
      <c r="F41" s="781">
        <v>34</v>
      </c>
      <c r="G41" s="781">
        <v>20</v>
      </c>
      <c r="H41" s="781">
        <v>4</v>
      </c>
      <c r="I41" s="781">
        <v>91</v>
      </c>
      <c r="J41" s="781">
        <v>10</v>
      </c>
      <c r="K41" s="781">
        <v>70</v>
      </c>
      <c r="L41" s="781">
        <v>4</v>
      </c>
      <c r="M41" s="82"/>
      <c r="N41" s="107">
        <v>17</v>
      </c>
    </row>
    <row r="42" spans="1:14" ht="12" customHeight="1">
      <c r="A42" s="796"/>
      <c r="B42" s="283"/>
      <c r="C42" s="782"/>
      <c r="D42" s="782"/>
      <c r="E42" s="782"/>
      <c r="F42" s="782"/>
      <c r="G42" s="782"/>
      <c r="H42" s="782"/>
      <c r="I42" s="782"/>
      <c r="J42" s="782"/>
      <c r="K42" s="817"/>
      <c r="L42" s="283"/>
      <c r="M42" s="108"/>
      <c r="N42" s="107"/>
    </row>
    <row r="43" spans="1:14" ht="12" customHeight="1">
      <c r="A43" s="796"/>
      <c r="B43" s="283"/>
      <c r="C43" s="782"/>
      <c r="D43" s="782"/>
      <c r="E43" s="782"/>
      <c r="F43" s="782"/>
      <c r="G43" s="782"/>
      <c r="H43" s="782"/>
      <c r="I43" s="782"/>
      <c r="J43" s="782"/>
      <c r="K43" s="817"/>
      <c r="L43" s="283"/>
      <c r="M43" s="108"/>
      <c r="N43" s="107"/>
    </row>
    <row r="44" spans="1:14" ht="9" customHeight="1">
      <c r="A44" s="796"/>
      <c r="B44" s="283"/>
      <c r="C44" s="782"/>
      <c r="D44" s="782"/>
      <c r="E44" s="782"/>
      <c r="F44" s="782"/>
      <c r="G44" s="782"/>
      <c r="H44" s="782"/>
      <c r="I44" s="782"/>
      <c r="J44" s="782"/>
      <c r="K44" s="283"/>
      <c r="L44" s="283"/>
      <c r="M44" s="108"/>
      <c r="N44" s="107"/>
    </row>
    <row r="45" spans="1:14" ht="12" customHeight="1">
      <c r="A45" s="780">
        <v>477</v>
      </c>
      <c r="B45" s="781">
        <v>290</v>
      </c>
      <c r="C45" s="781">
        <v>155</v>
      </c>
      <c r="D45" s="782">
        <f aca="true" t="shared" si="2" ref="D45:D54">SUM(E45,G45)</f>
        <v>471</v>
      </c>
      <c r="E45" s="781">
        <v>414</v>
      </c>
      <c r="F45" s="781">
        <v>73</v>
      </c>
      <c r="G45" s="781">
        <v>57</v>
      </c>
      <c r="H45" s="781">
        <v>6</v>
      </c>
      <c r="I45" s="781">
        <v>295</v>
      </c>
      <c r="J45" s="781">
        <v>14</v>
      </c>
      <c r="K45" s="781">
        <v>291</v>
      </c>
      <c r="L45" s="781">
        <v>22</v>
      </c>
      <c r="M45" s="82"/>
      <c r="N45" s="107">
        <v>18</v>
      </c>
    </row>
    <row r="46" spans="1:14" ht="12" customHeight="1">
      <c r="A46" s="780">
        <v>970</v>
      </c>
      <c r="B46" s="781">
        <v>601</v>
      </c>
      <c r="C46" s="781">
        <v>296</v>
      </c>
      <c r="D46" s="782">
        <f t="shared" si="2"/>
        <v>930</v>
      </c>
      <c r="E46" s="781">
        <v>810</v>
      </c>
      <c r="F46" s="781">
        <v>148</v>
      </c>
      <c r="G46" s="781">
        <v>120</v>
      </c>
      <c r="H46" s="781">
        <v>10</v>
      </c>
      <c r="I46" s="781">
        <v>561</v>
      </c>
      <c r="J46" s="781">
        <v>42</v>
      </c>
      <c r="K46" s="781">
        <v>532</v>
      </c>
      <c r="L46" s="781">
        <v>21</v>
      </c>
      <c r="M46" s="82"/>
      <c r="N46" s="107">
        <v>19</v>
      </c>
    </row>
    <row r="47" spans="1:14" ht="12" customHeight="1">
      <c r="A47" s="780">
        <v>469</v>
      </c>
      <c r="B47" s="781">
        <v>249</v>
      </c>
      <c r="C47" s="781">
        <v>183</v>
      </c>
      <c r="D47" s="782">
        <f t="shared" si="2"/>
        <v>359</v>
      </c>
      <c r="E47" s="781">
        <v>303</v>
      </c>
      <c r="F47" s="781">
        <v>74</v>
      </c>
      <c r="G47" s="781">
        <v>56</v>
      </c>
      <c r="H47" s="781">
        <v>7</v>
      </c>
      <c r="I47" s="781">
        <v>200</v>
      </c>
      <c r="J47" s="781">
        <v>17</v>
      </c>
      <c r="K47" s="781">
        <v>191</v>
      </c>
      <c r="L47" s="781">
        <v>12</v>
      </c>
      <c r="M47" s="82"/>
      <c r="N47" s="107">
        <v>20</v>
      </c>
    </row>
    <row r="48" spans="1:14" ht="12" customHeight="1">
      <c r="A48" s="780">
        <v>470</v>
      </c>
      <c r="B48" s="781">
        <v>260</v>
      </c>
      <c r="C48" s="781">
        <v>178</v>
      </c>
      <c r="D48" s="782">
        <f t="shared" si="2"/>
        <v>480</v>
      </c>
      <c r="E48" s="781">
        <v>420</v>
      </c>
      <c r="F48" s="781">
        <v>74</v>
      </c>
      <c r="G48" s="781">
        <v>60</v>
      </c>
      <c r="H48" s="781">
        <v>5</v>
      </c>
      <c r="I48" s="781">
        <v>282</v>
      </c>
      <c r="J48" s="781">
        <v>21</v>
      </c>
      <c r="K48" s="781">
        <v>218</v>
      </c>
      <c r="L48" s="781">
        <v>8</v>
      </c>
      <c r="M48" s="82"/>
      <c r="N48" s="107">
        <v>21</v>
      </c>
    </row>
    <row r="49" spans="1:14" ht="12" customHeight="1">
      <c r="A49" s="780">
        <v>512</v>
      </c>
      <c r="B49" s="781">
        <v>277</v>
      </c>
      <c r="C49" s="781">
        <v>209</v>
      </c>
      <c r="D49" s="782">
        <f t="shared" si="2"/>
        <v>454</v>
      </c>
      <c r="E49" s="781">
        <v>393</v>
      </c>
      <c r="F49" s="781">
        <v>71</v>
      </c>
      <c r="G49" s="781">
        <v>61</v>
      </c>
      <c r="H49" s="781">
        <v>9</v>
      </c>
      <c r="I49" s="781">
        <v>269</v>
      </c>
      <c r="J49" s="781">
        <v>14</v>
      </c>
      <c r="K49" s="781">
        <v>221</v>
      </c>
      <c r="L49" s="781">
        <v>10</v>
      </c>
      <c r="M49" s="82"/>
      <c r="N49" s="107">
        <v>22</v>
      </c>
    </row>
    <row r="50" spans="1:14" ht="12" customHeight="1">
      <c r="A50" s="780">
        <v>243</v>
      </c>
      <c r="B50" s="781">
        <v>139</v>
      </c>
      <c r="C50" s="781">
        <v>69</v>
      </c>
      <c r="D50" s="782">
        <f t="shared" si="2"/>
        <v>242</v>
      </c>
      <c r="E50" s="781">
        <v>223</v>
      </c>
      <c r="F50" s="781">
        <v>40</v>
      </c>
      <c r="G50" s="781">
        <v>19</v>
      </c>
      <c r="H50" s="781">
        <v>1</v>
      </c>
      <c r="I50" s="781">
        <v>166</v>
      </c>
      <c r="J50" s="781">
        <v>10</v>
      </c>
      <c r="K50" s="781">
        <v>115</v>
      </c>
      <c r="L50" s="781">
        <v>4</v>
      </c>
      <c r="M50" s="82"/>
      <c r="N50" s="107">
        <v>23</v>
      </c>
    </row>
    <row r="51" spans="1:14" ht="12" customHeight="1">
      <c r="A51" s="780">
        <v>705</v>
      </c>
      <c r="B51" s="781">
        <v>423</v>
      </c>
      <c r="C51" s="781">
        <v>196</v>
      </c>
      <c r="D51" s="782">
        <f t="shared" si="2"/>
        <v>648</v>
      </c>
      <c r="E51" s="781">
        <v>583</v>
      </c>
      <c r="F51" s="781">
        <v>99</v>
      </c>
      <c r="G51" s="781">
        <v>65</v>
      </c>
      <c r="H51" s="781">
        <v>5</v>
      </c>
      <c r="I51" s="781">
        <v>397</v>
      </c>
      <c r="J51" s="781">
        <v>26</v>
      </c>
      <c r="K51" s="781">
        <v>277</v>
      </c>
      <c r="L51" s="781">
        <v>20</v>
      </c>
      <c r="M51" s="82"/>
      <c r="N51" s="107">
        <v>24</v>
      </c>
    </row>
    <row r="52" spans="1:14" ht="12" customHeight="1">
      <c r="A52" s="780">
        <v>661</v>
      </c>
      <c r="B52" s="781">
        <v>345</v>
      </c>
      <c r="C52" s="781">
        <v>291</v>
      </c>
      <c r="D52" s="782">
        <f t="shared" si="2"/>
        <v>540</v>
      </c>
      <c r="E52" s="781">
        <v>477</v>
      </c>
      <c r="F52" s="781">
        <v>108</v>
      </c>
      <c r="G52" s="781">
        <v>63</v>
      </c>
      <c r="H52" s="781">
        <v>14</v>
      </c>
      <c r="I52" s="781">
        <v>293</v>
      </c>
      <c r="J52" s="781">
        <v>30</v>
      </c>
      <c r="K52" s="781">
        <v>247</v>
      </c>
      <c r="L52" s="781">
        <v>18</v>
      </c>
      <c r="M52" s="82"/>
      <c r="N52" s="107">
        <v>25</v>
      </c>
    </row>
    <row r="53" spans="1:14" ht="12" customHeight="1">
      <c r="A53" s="780">
        <v>572</v>
      </c>
      <c r="B53" s="781">
        <v>359</v>
      </c>
      <c r="C53" s="781">
        <v>175</v>
      </c>
      <c r="D53" s="782">
        <f t="shared" si="2"/>
        <v>486</v>
      </c>
      <c r="E53" s="781">
        <v>420</v>
      </c>
      <c r="F53" s="781">
        <v>103</v>
      </c>
      <c r="G53" s="781">
        <v>66</v>
      </c>
      <c r="H53" s="781">
        <v>9</v>
      </c>
      <c r="I53" s="781">
        <v>285</v>
      </c>
      <c r="J53" s="781">
        <v>25</v>
      </c>
      <c r="K53" s="781">
        <v>214</v>
      </c>
      <c r="L53" s="781">
        <v>13</v>
      </c>
      <c r="M53" s="82"/>
      <c r="N53" s="107">
        <v>26</v>
      </c>
    </row>
    <row r="54" spans="1:14" ht="12" customHeight="1">
      <c r="A54" s="780">
        <v>521</v>
      </c>
      <c r="B54" s="781">
        <v>326</v>
      </c>
      <c r="C54" s="781">
        <v>180</v>
      </c>
      <c r="D54" s="782">
        <f t="shared" si="2"/>
        <v>480</v>
      </c>
      <c r="E54" s="781">
        <v>423</v>
      </c>
      <c r="F54" s="781">
        <v>88</v>
      </c>
      <c r="G54" s="781">
        <v>57</v>
      </c>
      <c r="H54" s="781">
        <v>7</v>
      </c>
      <c r="I54" s="781">
        <v>290</v>
      </c>
      <c r="J54" s="781">
        <v>24</v>
      </c>
      <c r="K54" s="781">
        <v>206</v>
      </c>
      <c r="L54" s="781">
        <v>15</v>
      </c>
      <c r="M54" s="82"/>
      <c r="N54" s="107">
        <v>27</v>
      </c>
    </row>
    <row r="55" spans="1:14" ht="12" customHeight="1">
      <c r="A55" s="796"/>
      <c r="B55" s="283"/>
      <c r="C55" s="782"/>
      <c r="D55" s="782"/>
      <c r="E55" s="782"/>
      <c r="F55" s="782"/>
      <c r="G55" s="782"/>
      <c r="H55" s="782"/>
      <c r="I55" s="782"/>
      <c r="J55" s="782"/>
      <c r="K55" s="817"/>
      <c r="L55" s="283"/>
      <c r="M55" s="108"/>
      <c r="N55" s="107"/>
    </row>
    <row r="56" spans="1:14" ht="12" customHeight="1">
      <c r="A56" s="86">
        <f aca="true" t="shared" si="3" ref="A56:K56">SUM(A38:A54)</f>
        <v>7219</v>
      </c>
      <c r="B56" s="789">
        <f t="shared" si="3"/>
        <v>4296</v>
      </c>
      <c r="C56" s="789">
        <f t="shared" si="3"/>
        <v>2340</v>
      </c>
      <c r="D56" s="789">
        <f t="shared" si="3"/>
        <v>6767</v>
      </c>
      <c r="E56" s="789">
        <f t="shared" si="3"/>
        <v>5927</v>
      </c>
      <c r="F56" s="789">
        <f t="shared" si="3"/>
        <v>1151</v>
      </c>
      <c r="G56" s="789">
        <f t="shared" si="3"/>
        <v>840</v>
      </c>
      <c r="H56" s="789">
        <f t="shared" si="3"/>
        <v>93</v>
      </c>
      <c r="I56" s="789">
        <f t="shared" si="3"/>
        <v>4004</v>
      </c>
      <c r="J56" s="789">
        <f t="shared" si="3"/>
        <v>298</v>
      </c>
      <c r="K56" s="789">
        <f t="shared" si="3"/>
        <v>3324</v>
      </c>
      <c r="L56" s="789">
        <f>SUM(L38:L54)</f>
        <v>192</v>
      </c>
      <c r="M56" s="87"/>
      <c r="N56" s="107">
        <v>28</v>
      </c>
    </row>
    <row r="57" ht="12" customHeight="1">
      <c r="A57" s="806"/>
    </row>
    <row r="58" ht="12" customHeight="1">
      <c r="A58" s="806"/>
    </row>
    <row r="59" ht="12" customHeight="1">
      <c r="A59" s="806"/>
    </row>
    <row r="60" ht="12" customHeight="1">
      <c r="A60" s="806"/>
    </row>
    <row r="61" ht="12" customHeight="1">
      <c r="A61" s="806"/>
    </row>
    <row r="62" ht="12" customHeight="1">
      <c r="A62" s="806"/>
    </row>
    <row r="63" ht="12" customHeight="1">
      <c r="A63" s="806"/>
    </row>
    <row r="64" ht="12" customHeight="1">
      <c r="A64" s="806"/>
    </row>
    <row r="65" ht="9.75">
      <c r="A65" s="806"/>
    </row>
    <row r="66" ht="9.75">
      <c r="A66" s="806"/>
    </row>
    <row r="67" ht="9.75">
      <c r="A67" s="806"/>
    </row>
    <row r="68" ht="9.75">
      <c r="A68" s="806"/>
    </row>
    <row r="69" ht="9.75">
      <c r="A69" s="806"/>
    </row>
    <row r="70" ht="9.75">
      <c r="A70" s="806"/>
    </row>
    <row r="71" ht="9.75">
      <c r="A71" s="806"/>
    </row>
    <row r="72" ht="9.75">
      <c r="A72" s="806"/>
    </row>
    <row r="73" ht="9.75">
      <c r="A73" s="806"/>
    </row>
    <row r="74" ht="9.75">
      <c r="A74" s="806"/>
    </row>
    <row r="75" ht="9.75">
      <c r="A75" s="806"/>
    </row>
    <row r="76" ht="9.75">
      <c r="A76" s="806"/>
    </row>
    <row r="77" ht="9.75">
      <c r="A77" s="806"/>
    </row>
    <row r="78" ht="9.75">
      <c r="A78" s="806"/>
    </row>
    <row r="79" ht="9.75">
      <c r="A79" s="806"/>
    </row>
    <row r="80" ht="9.75">
      <c r="A80" s="806"/>
    </row>
    <row r="81" ht="9.75">
      <c r="A81" s="806"/>
    </row>
    <row r="82" ht="9.75">
      <c r="A82" s="806"/>
    </row>
    <row r="83" ht="9.75">
      <c r="A83" s="806"/>
    </row>
    <row r="84" ht="9.75">
      <c r="A84" s="806"/>
    </row>
    <row r="85" ht="9.75">
      <c r="A85" s="806"/>
    </row>
    <row r="86" ht="9.75">
      <c r="A86" s="806"/>
    </row>
    <row r="87" ht="9.75">
      <c r="A87" s="806"/>
    </row>
    <row r="88" ht="9.75">
      <c r="A88" s="806"/>
    </row>
    <row r="89" ht="9.75">
      <c r="A89" s="806"/>
    </row>
    <row r="90" ht="9.75">
      <c r="A90" s="806"/>
    </row>
    <row r="91" ht="9.75">
      <c r="A91" s="806"/>
    </row>
    <row r="92" ht="9.75">
      <c r="A92" s="806"/>
    </row>
    <row r="93" ht="9.75">
      <c r="A93" s="806"/>
    </row>
    <row r="94" ht="9.75">
      <c r="A94" s="806"/>
    </row>
    <row r="95" ht="9.75">
      <c r="A95" s="806"/>
    </row>
    <row r="96" ht="9.75">
      <c r="A96" s="806"/>
    </row>
    <row r="97" ht="9.75">
      <c r="A97" s="806"/>
    </row>
    <row r="98" ht="9.75">
      <c r="A98" s="806"/>
    </row>
    <row r="99" ht="9.75">
      <c r="A99" s="806"/>
    </row>
    <row r="100" ht="9.75">
      <c r="A100" s="806"/>
    </row>
    <row r="101" ht="9.75">
      <c r="A101" s="806"/>
    </row>
    <row r="102" ht="9.75">
      <c r="A102" s="806"/>
    </row>
    <row r="103" ht="9.75">
      <c r="A103" s="806"/>
    </row>
    <row r="104" ht="9.75">
      <c r="A104" s="806"/>
    </row>
    <row r="105" ht="9.75">
      <c r="A105" s="806"/>
    </row>
    <row r="106" ht="9.75">
      <c r="A106" s="806"/>
    </row>
    <row r="107" ht="9.75">
      <c r="A107" s="806"/>
    </row>
    <row r="108" ht="9.75">
      <c r="A108" s="806"/>
    </row>
    <row r="109" ht="9.75">
      <c r="A109" s="806"/>
    </row>
    <row r="110" ht="9.75">
      <c r="A110" s="806"/>
    </row>
    <row r="111" ht="9.75">
      <c r="A111" s="806"/>
    </row>
    <row r="112" ht="9.75">
      <c r="A112" s="806"/>
    </row>
    <row r="113" ht="9.75">
      <c r="A113" s="806"/>
    </row>
    <row r="114" ht="9.75">
      <c r="A114" s="806"/>
    </row>
    <row r="115" ht="9.75">
      <c r="A115" s="806"/>
    </row>
    <row r="116" ht="9.75">
      <c r="A116" s="806"/>
    </row>
    <row r="117" ht="9.75">
      <c r="A117" s="806"/>
    </row>
    <row r="118" ht="9.75">
      <c r="A118" s="806"/>
    </row>
    <row r="119" ht="9.75">
      <c r="A119" s="806"/>
    </row>
    <row r="120" ht="9.75">
      <c r="A120" s="806"/>
    </row>
    <row r="121" ht="9.75">
      <c r="A121" s="806"/>
    </row>
    <row r="122" ht="9.75">
      <c r="A122" s="806"/>
    </row>
    <row r="123" ht="9.75">
      <c r="A123" s="806"/>
    </row>
    <row r="124" ht="9.75">
      <c r="A124" s="806"/>
    </row>
    <row r="125" ht="9.75">
      <c r="A125" s="806"/>
    </row>
    <row r="126" ht="9.75">
      <c r="A126" s="806"/>
    </row>
    <row r="127" ht="9.75">
      <c r="A127" s="806"/>
    </row>
    <row r="128" ht="9.75">
      <c r="A128" s="806"/>
    </row>
    <row r="129" ht="9.75">
      <c r="A129" s="806"/>
    </row>
    <row r="130" ht="9.75">
      <c r="A130" s="806"/>
    </row>
    <row r="131" ht="9.75">
      <c r="A131" s="806"/>
    </row>
    <row r="132" ht="9.75">
      <c r="A132" s="806"/>
    </row>
    <row r="133" ht="9.75">
      <c r="A133" s="806"/>
    </row>
    <row r="134" ht="9.75">
      <c r="A134" s="806"/>
    </row>
    <row r="135" ht="9.75">
      <c r="A135" s="806"/>
    </row>
    <row r="136" ht="9.75">
      <c r="A136" s="806"/>
    </row>
    <row r="137" ht="9.75">
      <c r="A137" s="806"/>
    </row>
    <row r="138" ht="9.75">
      <c r="A138" s="806"/>
    </row>
  </sheetData>
  <sheetProtection/>
  <mergeCells count="23">
    <mergeCell ref="A2:N2"/>
    <mergeCell ref="A4:C5"/>
    <mergeCell ref="D4:K4"/>
    <mergeCell ref="M4:N8"/>
    <mergeCell ref="D5:D8"/>
    <mergeCell ref="E5:H5"/>
    <mergeCell ref="I5:L5"/>
    <mergeCell ref="A11:N11"/>
    <mergeCell ref="A34:N34"/>
    <mergeCell ref="G6:H6"/>
    <mergeCell ref="I6:J7"/>
    <mergeCell ref="K6:L6"/>
    <mergeCell ref="B7:B8"/>
    <mergeCell ref="C7:C8"/>
    <mergeCell ref="G7:G8"/>
    <mergeCell ref="H7:H8"/>
    <mergeCell ref="K7:K8"/>
    <mergeCell ref="E7:E8"/>
    <mergeCell ref="F7:F8"/>
    <mergeCell ref="E6:F6"/>
    <mergeCell ref="L7:L8"/>
    <mergeCell ref="A6:A8"/>
    <mergeCell ref="B6:C6"/>
  </mergeCells>
  <printOptions/>
  <pageMargins left="0.4724409448818898" right="0.3937007874015748" top="0.5905511811023623" bottom="0.7874015748031497" header="0.3937007874015748" footer="0"/>
  <pageSetup horizontalDpi="600" verticalDpi="600" orientation="portrait" paperSize="9" scale="92" r:id="rId1"/>
  <headerFooter alignWithMargins="0">
    <oddFooter>&amp;C47</oddFooter>
  </headerFooter>
</worksheet>
</file>

<file path=xl/worksheets/sheet46.xml><?xml version="1.0" encoding="utf-8"?>
<worksheet xmlns="http://schemas.openxmlformats.org/spreadsheetml/2006/main" xmlns:r="http://schemas.openxmlformats.org/officeDocument/2006/relationships">
  <dimension ref="A1:AS83"/>
  <sheetViews>
    <sheetView zoomScaleSheetLayoutView="100" zoomScalePageLayoutView="0" workbookViewId="0" topLeftCell="A1">
      <selection activeCell="M41" sqref="M41"/>
    </sheetView>
  </sheetViews>
  <sheetFormatPr defaultColWidth="11.421875" defaultRowHeight="15"/>
  <cols>
    <col min="1" max="1" width="18.140625" style="29" customWidth="1"/>
    <col min="2" max="2" width="0.85546875" style="29" customWidth="1"/>
    <col min="3" max="3" width="13.57421875" style="29" hidden="1" customWidth="1"/>
    <col min="4" max="5" width="15.140625" style="29" customWidth="1"/>
    <col min="6" max="7" width="16.57421875" style="29" customWidth="1"/>
    <col min="8" max="8" width="14.8515625" style="29" customWidth="1"/>
    <col min="9" max="9" width="0.13671875" style="29" customWidth="1"/>
    <col min="10" max="15" width="7.8515625" style="29" customWidth="1"/>
    <col min="16" max="16" width="8.7109375" style="29" customWidth="1"/>
    <col min="17" max="20" width="7.8515625" style="29" customWidth="1"/>
    <col min="21" max="21" width="9.7109375" style="29" customWidth="1"/>
    <col min="22" max="22" width="22.57421875" style="29" customWidth="1"/>
    <col min="23" max="23" width="0.85546875" style="29" customWidth="1"/>
    <col min="24" max="24" width="16.140625" style="29" customWidth="1"/>
    <col min="25" max="28" width="14.28125" style="29" customWidth="1"/>
    <col min="29" max="29" width="16.8515625" style="29" customWidth="1"/>
    <col min="30" max="30" width="0.71875" style="29" customWidth="1"/>
    <col min="31" max="31" width="11.28125" style="29" customWidth="1"/>
    <col min="32" max="32" width="9.7109375" style="29" customWidth="1"/>
    <col min="33" max="33" width="9.7109375" style="833" customWidth="1"/>
    <col min="34" max="38" width="9.7109375" style="29" customWidth="1"/>
    <col min="39" max="39" width="21.7109375" style="29" customWidth="1"/>
    <col min="40" max="40" width="0.85546875" style="29" customWidth="1"/>
    <col min="41" max="44" width="13.00390625" style="29" customWidth="1"/>
    <col min="45" max="45" width="22.57421875" style="29" customWidth="1"/>
    <col min="46" max="16384" width="11.421875" style="29" customWidth="1"/>
  </cols>
  <sheetData>
    <row r="1" spans="1:9" ht="12.75">
      <c r="A1" s="139"/>
      <c r="I1" s="424"/>
    </row>
    <row r="2" spans="1:9" ht="12.75">
      <c r="A2" s="1155" t="s">
        <v>995</v>
      </c>
      <c r="B2" s="1503"/>
      <c r="C2" s="1503"/>
      <c r="D2" s="1503"/>
      <c r="E2" s="1503"/>
      <c r="F2" s="1503"/>
      <c r="G2" s="1503"/>
      <c r="H2" s="1503"/>
      <c r="I2" s="63"/>
    </row>
    <row r="3" spans="1:9" ht="9.75">
      <c r="A3" s="1021" t="s">
        <v>996</v>
      </c>
      <c r="B3" s="1021"/>
      <c r="C3" s="1021"/>
      <c r="D3" s="1021"/>
      <c r="E3" s="1021"/>
      <c r="F3" s="1021"/>
      <c r="G3" s="1021"/>
      <c r="H3" s="1021"/>
      <c r="I3" s="63"/>
    </row>
    <row r="4" spans="1:9" ht="6" customHeight="1">
      <c r="A4" s="63"/>
      <c r="B4" s="63"/>
      <c r="C4" s="63"/>
      <c r="D4" s="63"/>
      <c r="E4" s="63"/>
      <c r="F4" s="63"/>
      <c r="G4" s="63"/>
      <c r="H4" s="63"/>
      <c r="I4" s="63"/>
    </row>
    <row r="5" spans="1:9" ht="12.75">
      <c r="A5" s="1132" t="s">
        <v>997</v>
      </c>
      <c r="B5" s="1503"/>
      <c r="C5" s="1503"/>
      <c r="D5" s="1503"/>
      <c r="E5" s="1503"/>
      <c r="F5" s="1503"/>
      <c r="G5" s="1503"/>
      <c r="H5" s="1503"/>
      <c r="I5" s="63"/>
    </row>
    <row r="6" spans="1:9" ht="9.75">
      <c r="A6" s="1021" t="s">
        <v>998</v>
      </c>
      <c r="B6" s="1021"/>
      <c r="C6" s="1021"/>
      <c r="D6" s="1021"/>
      <c r="E6" s="1021"/>
      <c r="F6" s="1021"/>
      <c r="G6" s="1021"/>
      <c r="H6" s="1021"/>
      <c r="I6" s="63"/>
    </row>
    <row r="7" spans="1:9" ht="6" customHeight="1">
      <c r="A7" s="2"/>
      <c r="B7" s="2"/>
      <c r="C7" s="2"/>
      <c r="D7" s="2"/>
      <c r="E7" s="2"/>
      <c r="F7" s="2"/>
      <c r="G7" s="2"/>
      <c r="H7" s="2"/>
      <c r="I7" s="2"/>
    </row>
    <row r="8" spans="1:9" ht="12.75" customHeight="1">
      <c r="A8" s="1012" t="s">
        <v>1</v>
      </c>
      <c r="B8" s="1012"/>
      <c r="C8" s="335"/>
      <c r="D8" s="1015" t="s">
        <v>2</v>
      </c>
      <c r="E8" s="1015" t="s">
        <v>3</v>
      </c>
      <c r="F8" s="1016" t="s">
        <v>4</v>
      </c>
      <c r="G8" s="1251"/>
      <c r="H8" s="1026" t="s">
        <v>440</v>
      </c>
      <c r="I8" s="8"/>
    </row>
    <row r="9" spans="1:9" ht="12.75" customHeight="1">
      <c r="A9" s="1014"/>
      <c r="B9" s="1014"/>
      <c r="C9" s="63"/>
      <c r="D9" s="1004"/>
      <c r="E9" s="1004"/>
      <c r="F9" s="150" t="s">
        <v>9</v>
      </c>
      <c r="G9" s="7" t="s">
        <v>999</v>
      </c>
      <c r="H9" s="1013"/>
      <c r="I9" s="8"/>
    </row>
    <row r="10" spans="1:9" ht="6" customHeight="1">
      <c r="A10" s="10"/>
      <c r="B10" s="10"/>
      <c r="C10" s="10"/>
      <c r="D10" s="154"/>
      <c r="E10" s="154"/>
      <c r="F10" s="154"/>
      <c r="G10" s="154"/>
      <c r="H10" s="154"/>
      <c r="I10" s="3"/>
    </row>
    <row r="11" spans="1:9" ht="14.25">
      <c r="A11" s="30" t="s">
        <v>1000</v>
      </c>
      <c r="B11" s="15"/>
      <c r="C11" s="2"/>
      <c r="D11" s="830">
        <v>7</v>
      </c>
      <c r="E11" s="830">
        <v>43</v>
      </c>
      <c r="F11" s="830">
        <v>1412</v>
      </c>
      <c r="G11" s="831">
        <v>32.8</v>
      </c>
      <c r="H11" s="830">
        <v>392</v>
      </c>
      <c r="I11" s="832"/>
    </row>
    <row r="12" spans="1:9" ht="14.25">
      <c r="A12" s="30" t="s">
        <v>1001</v>
      </c>
      <c r="B12" s="15"/>
      <c r="C12" s="2"/>
      <c r="D12" s="830">
        <v>12</v>
      </c>
      <c r="E12" s="830">
        <v>56</v>
      </c>
      <c r="F12" s="830">
        <v>1607</v>
      </c>
      <c r="G12" s="831">
        <v>28.7</v>
      </c>
      <c r="H12" s="830">
        <v>446</v>
      </c>
      <c r="I12" s="832"/>
    </row>
    <row r="13" spans="1:9" ht="14.25">
      <c r="A13" s="30" t="s">
        <v>1002</v>
      </c>
      <c r="B13" s="15"/>
      <c r="C13" s="2"/>
      <c r="D13" s="830">
        <v>12</v>
      </c>
      <c r="E13" s="830">
        <v>68</v>
      </c>
      <c r="F13" s="830">
        <v>1750</v>
      </c>
      <c r="G13" s="831">
        <v>25.7</v>
      </c>
      <c r="H13" s="830">
        <v>464</v>
      </c>
      <c r="I13" s="832"/>
    </row>
    <row r="14" spans="1:9" ht="14.25">
      <c r="A14" s="30" t="s">
        <v>1003</v>
      </c>
      <c r="B14" s="15"/>
      <c r="C14" s="2"/>
      <c r="D14" s="830">
        <v>12</v>
      </c>
      <c r="E14" s="830">
        <v>73</v>
      </c>
      <c r="F14" s="830">
        <v>1890</v>
      </c>
      <c r="G14" s="831">
        <v>25.9</v>
      </c>
      <c r="H14" s="830">
        <v>506</v>
      </c>
      <c r="I14" s="832"/>
    </row>
    <row r="15" spans="1:9" ht="14.25">
      <c r="A15" s="30" t="s">
        <v>15</v>
      </c>
      <c r="B15" s="15"/>
      <c r="C15" s="2"/>
      <c r="D15" s="830">
        <v>12</v>
      </c>
      <c r="E15" s="830">
        <v>78</v>
      </c>
      <c r="F15" s="830">
        <v>1922</v>
      </c>
      <c r="G15" s="831">
        <v>24.6</v>
      </c>
      <c r="H15" s="830">
        <v>522</v>
      </c>
      <c r="I15" s="832"/>
    </row>
    <row r="16" spans="1:9" ht="14.25">
      <c r="A16" s="30" t="s">
        <v>16</v>
      </c>
      <c r="B16" s="15"/>
      <c r="C16" s="2"/>
      <c r="D16" s="830">
        <v>13</v>
      </c>
      <c r="E16" s="830">
        <v>80</v>
      </c>
      <c r="F16" s="830">
        <v>1902</v>
      </c>
      <c r="G16" s="831">
        <v>23.8</v>
      </c>
      <c r="H16" s="830">
        <v>463</v>
      </c>
      <c r="I16" s="832"/>
    </row>
    <row r="17" spans="1:9" ht="14.25">
      <c r="A17" s="30" t="s">
        <v>17</v>
      </c>
      <c r="B17" s="15"/>
      <c r="C17" s="2"/>
      <c r="D17" s="830">
        <v>14</v>
      </c>
      <c r="E17" s="830">
        <v>86</v>
      </c>
      <c r="F17" s="830">
        <v>1986</v>
      </c>
      <c r="G17" s="831">
        <v>23.1</v>
      </c>
      <c r="H17" s="830">
        <v>519</v>
      </c>
      <c r="I17" s="832"/>
    </row>
    <row r="18" spans="1:9" ht="14.25">
      <c r="A18" s="30" t="s">
        <v>18</v>
      </c>
      <c r="B18" s="15"/>
      <c r="C18" s="2"/>
      <c r="D18" s="830">
        <v>15</v>
      </c>
      <c r="E18" s="830">
        <v>95</v>
      </c>
      <c r="F18" s="830">
        <v>2091</v>
      </c>
      <c r="G18" s="831">
        <v>22</v>
      </c>
      <c r="H18" s="830">
        <v>528</v>
      </c>
      <c r="I18" s="832"/>
    </row>
    <row r="19" spans="1:9" ht="14.25">
      <c r="A19" s="30" t="s">
        <v>19</v>
      </c>
      <c r="B19" s="15"/>
      <c r="C19" s="2"/>
      <c r="D19" s="830">
        <v>15</v>
      </c>
      <c r="E19" s="830">
        <v>96</v>
      </c>
      <c r="F19" s="830">
        <v>2127</v>
      </c>
      <c r="G19" s="831">
        <v>22.2</v>
      </c>
      <c r="H19" s="830">
        <v>531</v>
      </c>
      <c r="I19" s="832"/>
    </row>
    <row r="20" spans="1:9" ht="14.25">
      <c r="A20" s="30" t="s">
        <v>20</v>
      </c>
      <c r="B20" s="15"/>
      <c r="C20" s="2"/>
      <c r="D20" s="830">
        <v>15</v>
      </c>
      <c r="E20" s="830">
        <v>98</v>
      </c>
      <c r="F20" s="830">
        <v>2145</v>
      </c>
      <c r="G20" s="831">
        <v>21.9</v>
      </c>
      <c r="H20" s="830">
        <v>542</v>
      </c>
      <c r="I20" s="832"/>
    </row>
    <row r="21" spans="1:9" ht="14.25">
      <c r="A21" s="30" t="s">
        <v>21</v>
      </c>
      <c r="B21" s="15"/>
      <c r="C21" s="2"/>
      <c r="D21" s="830">
        <v>15</v>
      </c>
      <c r="E21" s="830">
        <v>99</v>
      </c>
      <c r="F21" s="830">
        <v>2139</v>
      </c>
      <c r="G21" s="831">
        <v>21.6</v>
      </c>
      <c r="H21" s="830">
        <v>524</v>
      </c>
      <c r="I21" s="832"/>
    </row>
    <row r="22" spans="1:9" ht="14.25">
      <c r="A22" s="30" t="s">
        <v>22</v>
      </c>
      <c r="B22" s="15"/>
      <c r="C22" s="2"/>
      <c r="D22" s="830">
        <v>15</v>
      </c>
      <c r="E22" s="830">
        <v>74</v>
      </c>
      <c r="F22" s="830">
        <v>2183</v>
      </c>
      <c r="G22" s="831">
        <v>29.5</v>
      </c>
      <c r="H22" s="830">
        <v>542</v>
      </c>
      <c r="I22" s="832"/>
    </row>
    <row r="23" spans="1:9" ht="14.25">
      <c r="A23" s="30" t="s">
        <v>23</v>
      </c>
      <c r="B23" s="20"/>
      <c r="C23" s="21"/>
      <c r="D23" s="834">
        <v>15</v>
      </c>
      <c r="E23" s="834">
        <v>73</v>
      </c>
      <c r="F23" s="834">
        <v>2186</v>
      </c>
      <c r="G23" s="835">
        <v>29.9</v>
      </c>
      <c r="H23" s="834">
        <v>506</v>
      </c>
      <c r="I23" s="832"/>
    </row>
    <row r="24" spans="1:9" ht="14.25">
      <c r="A24" s="30" t="s">
        <v>24</v>
      </c>
      <c r="B24" s="20"/>
      <c r="C24" s="21"/>
      <c r="D24" s="834">
        <v>16</v>
      </c>
      <c r="E24" s="834">
        <v>77</v>
      </c>
      <c r="F24" s="834">
        <v>2219</v>
      </c>
      <c r="G24" s="835">
        <v>28.8</v>
      </c>
      <c r="H24" s="834">
        <v>535</v>
      </c>
      <c r="I24" s="836"/>
    </row>
    <row r="25" spans="1:33" s="66" customFormat="1" ht="14.25">
      <c r="A25" s="30" t="s">
        <v>1004</v>
      </c>
      <c r="B25" s="20"/>
      <c r="C25" s="21"/>
      <c r="D25" s="834">
        <v>18</v>
      </c>
      <c r="E25" s="834">
        <v>83</v>
      </c>
      <c r="F25" s="834">
        <v>2293</v>
      </c>
      <c r="G25" s="835">
        <v>27.6</v>
      </c>
      <c r="H25" s="834">
        <v>566</v>
      </c>
      <c r="I25" s="836"/>
      <c r="AG25" s="837"/>
    </row>
    <row r="26" spans="1:33" s="69" customFormat="1" ht="14.25">
      <c r="A26" s="30" t="s">
        <v>1005</v>
      </c>
      <c r="B26" s="20"/>
      <c r="C26" s="21"/>
      <c r="D26" s="838">
        <v>18</v>
      </c>
      <c r="E26" s="836">
        <v>84</v>
      </c>
      <c r="F26" s="838">
        <v>2297</v>
      </c>
      <c r="G26" s="839">
        <v>27.3</v>
      </c>
      <c r="H26" s="834">
        <v>551</v>
      </c>
      <c r="I26" s="836"/>
      <c r="AG26" s="840"/>
    </row>
    <row r="27" spans="1:33" s="66" customFormat="1" ht="9.75">
      <c r="A27" s="46" t="s">
        <v>1006</v>
      </c>
      <c r="B27" s="398"/>
      <c r="C27" s="45"/>
      <c r="D27" s="841">
        <v>18</v>
      </c>
      <c r="E27" s="842">
        <v>86</v>
      </c>
      <c r="F27" s="841">
        <v>2350</v>
      </c>
      <c r="G27" s="843">
        <v>27.3</v>
      </c>
      <c r="H27" s="844">
        <v>574</v>
      </c>
      <c r="I27" s="836"/>
      <c r="AG27" s="837"/>
    </row>
    <row r="28" spans="1:33" s="66" customFormat="1" ht="9.75">
      <c r="A28" s="46" t="s">
        <v>1007</v>
      </c>
      <c r="B28" s="398"/>
      <c r="C28" s="45"/>
      <c r="D28" s="841">
        <v>18</v>
      </c>
      <c r="E28" s="842">
        <v>87</v>
      </c>
      <c r="F28" s="841">
        <v>2397</v>
      </c>
      <c r="G28" s="843">
        <v>27.6</v>
      </c>
      <c r="H28" s="844">
        <v>579</v>
      </c>
      <c r="I28" s="842"/>
      <c r="AG28" s="837"/>
    </row>
    <row r="29" spans="1:33" s="66" customFormat="1" ht="9.75">
      <c r="A29" s="46" t="s">
        <v>1008</v>
      </c>
      <c r="B29" s="34"/>
      <c r="C29" s="34"/>
      <c r="D29" s="841">
        <v>18</v>
      </c>
      <c r="E29" s="842">
        <v>88</v>
      </c>
      <c r="F29" s="841">
        <v>2401</v>
      </c>
      <c r="G29" s="843">
        <v>27.3</v>
      </c>
      <c r="H29" s="844">
        <v>579</v>
      </c>
      <c r="I29" s="842"/>
      <c r="AG29" s="837"/>
    </row>
    <row r="30" spans="1:33" s="72" customFormat="1" ht="11.25" customHeight="1">
      <c r="A30" s="46" t="s">
        <v>32</v>
      </c>
      <c r="B30" s="34"/>
      <c r="C30" s="34"/>
      <c r="D30" s="841">
        <v>18</v>
      </c>
      <c r="E30" s="842">
        <v>88</v>
      </c>
      <c r="F30" s="841">
        <v>2407</v>
      </c>
      <c r="G30" s="843">
        <v>27.4</v>
      </c>
      <c r="H30" s="844">
        <v>583</v>
      </c>
      <c r="I30" s="842"/>
      <c r="AG30" s="845"/>
    </row>
    <row r="31" spans="1:33" s="72" customFormat="1" ht="11.25" customHeight="1">
      <c r="A31" s="46" t="s">
        <v>1009</v>
      </c>
      <c r="B31" s="34"/>
      <c r="D31" s="841">
        <v>18</v>
      </c>
      <c r="E31" s="842">
        <v>94</v>
      </c>
      <c r="F31" s="841">
        <v>2460</v>
      </c>
      <c r="G31" s="843">
        <v>26.2</v>
      </c>
      <c r="H31" s="844">
        <v>617</v>
      </c>
      <c r="I31" s="842"/>
      <c r="AG31" s="845"/>
    </row>
    <row r="32" spans="1:33" s="72" customFormat="1" ht="11.25" customHeight="1">
      <c r="A32" s="46" t="s">
        <v>34</v>
      </c>
      <c r="B32" s="34"/>
      <c r="D32" s="841">
        <v>19</v>
      </c>
      <c r="E32" s="842">
        <v>100</v>
      </c>
      <c r="F32" s="841">
        <v>2529</v>
      </c>
      <c r="G32" s="843">
        <v>25.3</v>
      </c>
      <c r="H32" s="844">
        <v>604</v>
      </c>
      <c r="I32" s="846"/>
      <c r="AG32" s="845"/>
    </row>
    <row r="33" spans="1:33" s="72" customFormat="1" ht="11.25" customHeight="1">
      <c r="A33" s="46" t="s">
        <v>35</v>
      </c>
      <c r="B33" s="34"/>
      <c r="D33" s="847">
        <v>20</v>
      </c>
      <c r="E33" s="846">
        <v>102</v>
      </c>
      <c r="F33" s="847">
        <v>2552</v>
      </c>
      <c r="G33" s="848">
        <v>25</v>
      </c>
      <c r="H33" s="849">
        <v>580</v>
      </c>
      <c r="I33" s="846"/>
      <c r="J33" s="174"/>
      <c r="K33" s="174"/>
      <c r="AG33" s="845"/>
    </row>
    <row r="34" spans="1:33" s="72" customFormat="1" ht="11.25" customHeight="1">
      <c r="A34" s="46" t="s">
        <v>36</v>
      </c>
      <c r="B34" s="34"/>
      <c r="D34" s="847">
        <v>20</v>
      </c>
      <c r="E34" s="846">
        <v>105</v>
      </c>
      <c r="F34" s="847">
        <v>2528</v>
      </c>
      <c r="G34" s="848">
        <v>24.1</v>
      </c>
      <c r="H34" s="849">
        <v>574</v>
      </c>
      <c r="I34" s="846"/>
      <c r="J34" s="174"/>
      <c r="K34" s="174"/>
      <c r="AG34" s="845"/>
    </row>
    <row r="35" spans="1:33" s="72" customFormat="1" ht="11.25" customHeight="1">
      <c r="A35" s="46" t="s">
        <v>37</v>
      </c>
      <c r="B35" s="34"/>
      <c r="D35" s="847">
        <v>21</v>
      </c>
      <c r="E35" s="846">
        <v>106</v>
      </c>
      <c r="F35" s="847">
        <v>2538</v>
      </c>
      <c r="G35" s="848">
        <v>23.9</v>
      </c>
      <c r="H35" s="849">
        <v>590</v>
      </c>
      <c r="I35" s="846"/>
      <c r="J35" s="174"/>
      <c r="K35" s="174"/>
      <c r="AG35" s="845"/>
    </row>
    <row r="36" spans="1:33" s="72" customFormat="1" ht="11.25" customHeight="1">
      <c r="A36" s="46" t="s">
        <v>38</v>
      </c>
      <c r="B36" s="34"/>
      <c r="D36" s="847">
        <v>21</v>
      </c>
      <c r="E36" s="846">
        <v>105</v>
      </c>
      <c r="F36" s="847">
        <v>2545</v>
      </c>
      <c r="G36" s="848">
        <v>23.9</v>
      </c>
      <c r="H36" s="849">
        <v>580</v>
      </c>
      <c r="I36" s="846"/>
      <c r="J36" s="174"/>
      <c r="K36" s="174"/>
      <c r="AG36" s="845"/>
    </row>
    <row r="37" spans="1:33" s="72" customFormat="1" ht="11.25" customHeight="1">
      <c r="A37" s="46" t="s">
        <v>39</v>
      </c>
      <c r="B37" s="34"/>
      <c r="D37" s="847">
        <v>21</v>
      </c>
      <c r="E37" s="846">
        <v>107</v>
      </c>
      <c r="F37" s="847">
        <v>2527</v>
      </c>
      <c r="G37" s="848">
        <v>23.6</v>
      </c>
      <c r="H37" s="849">
        <v>565</v>
      </c>
      <c r="I37" s="846"/>
      <c r="J37" s="174"/>
      <c r="K37" s="174"/>
      <c r="AG37" s="845"/>
    </row>
    <row r="38" spans="1:33" s="72" customFormat="1" ht="11.25" customHeight="1">
      <c r="A38" s="46" t="s">
        <v>40</v>
      </c>
      <c r="B38" s="34"/>
      <c r="D38" s="847">
        <v>21</v>
      </c>
      <c r="E38" s="846">
        <v>104</v>
      </c>
      <c r="F38" s="847">
        <v>2494</v>
      </c>
      <c r="G38" s="848">
        <v>23.98076923076923</v>
      </c>
      <c r="H38" s="849">
        <v>576</v>
      </c>
      <c r="I38" s="846"/>
      <c r="J38" s="174"/>
      <c r="K38" s="174"/>
      <c r="AG38" s="845"/>
    </row>
    <row r="39" spans="1:33" s="72" customFormat="1" ht="11.25" customHeight="1">
      <c r="A39" s="46" t="s">
        <v>41</v>
      </c>
      <c r="B39" s="34"/>
      <c r="C39" s="34"/>
      <c r="D39" s="841">
        <v>22</v>
      </c>
      <c r="E39" s="842">
        <v>108</v>
      </c>
      <c r="F39" s="841">
        <v>2556</v>
      </c>
      <c r="G39" s="843">
        <v>23.666666666666668</v>
      </c>
      <c r="H39" s="844">
        <v>634</v>
      </c>
      <c r="I39" s="846"/>
      <c r="J39" s="174"/>
      <c r="K39" s="174"/>
      <c r="AG39" s="845"/>
    </row>
    <row r="40" spans="1:33" s="72" customFormat="1" ht="11.25" customHeight="1">
      <c r="A40" s="46" t="s">
        <v>42</v>
      </c>
      <c r="B40" s="34"/>
      <c r="C40" s="34"/>
      <c r="D40" s="841">
        <v>22</v>
      </c>
      <c r="E40" s="842">
        <v>110</v>
      </c>
      <c r="F40" s="841">
        <v>2574</v>
      </c>
      <c r="G40" s="843">
        <v>23.4</v>
      </c>
      <c r="H40" s="844">
        <v>626</v>
      </c>
      <c r="I40" s="846"/>
      <c r="J40" s="174"/>
      <c r="K40" s="174"/>
      <c r="AG40" s="845"/>
    </row>
    <row r="41" spans="1:11" ht="11.25" customHeight="1">
      <c r="A41" s="73" t="s">
        <v>43</v>
      </c>
      <c r="B41" s="2"/>
      <c r="D41" s="850">
        <v>23</v>
      </c>
      <c r="E41" s="851">
        <v>114</v>
      </c>
      <c r="F41" s="850">
        <v>2781</v>
      </c>
      <c r="G41" s="852">
        <f>F41/E41</f>
        <v>24.394736842105264</v>
      </c>
      <c r="H41" s="853">
        <v>719</v>
      </c>
      <c r="I41" s="851"/>
      <c r="J41" s="147"/>
      <c r="K41" s="147"/>
    </row>
    <row r="42" spans="4:9" ht="3.75" customHeight="1">
      <c r="D42" s="851"/>
      <c r="E42" s="851"/>
      <c r="F42" s="851"/>
      <c r="G42" s="852"/>
      <c r="H42" s="851"/>
      <c r="I42" s="851"/>
    </row>
    <row r="43" spans="10:21" ht="14.25" customHeight="1">
      <c r="J43" s="1132" t="s">
        <v>1010</v>
      </c>
      <c r="K43" s="1132"/>
      <c r="L43" s="1021"/>
      <c r="M43" s="1021"/>
      <c r="N43" s="1021"/>
      <c r="O43" s="1021"/>
      <c r="P43" s="1021"/>
      <c r="Q43" s="1021"/>
      <c r="R43" s="1021"/>
      <c r="S43" s="1021"/>
      <c r="T43" s="1021"/>
      <c r="U43" s="1021"/>
    </row>
    <row r="44" spans="10:21" ht="14.25" customHeight="1">
      <c r="J44" s="1155" t="s">
        <v>1011</v>
      </c>
      <c r="K44" s="1155"/>
      <c r="L44" s="1021"/>
      <c r="M44" s="1021"/>
      <c r="N44" s="1021"/>
      <c r="O44" s="1021"/>
      <c r="P44" s="1021"/>
      <c r="Q44" s="1021"/>
      <c r="R44" s="1021"/>
      <c r="S44" s="1021"/>
      <c r="T44" s="1021"/>
      <c r="U44" s="1021"/>
    </row>
    <row r="45" spans="10:21" ht="5.25" customHeight="1">
      <c r="J45" s="2"/>
      <c r="K45" s="2"/>
      <c r="L45" s="2"/>
      <c r="M45" s="2"/>
      <c r="N45" s="2"/>
      <c r="O45" s="2"/>
      <c r="P45" s="2"/>
      <c r="Q45" s="2"/>
      <c r="R45" s="2"/>
      <c r="S45" s="2"/>
      <c r="T45" s="2"/>
      <c r="U45" s="2"/>
    </row>
    <row r="46" spans="8:21" ht="14.25" customHeight="1">
      <c r="H46" s="147"/>
      <c r="I46" s="147"/>
      <c r="J46" s="1017" t="s">
        <v>1012</v>
      </c>
      <c r="K46" s="1017"/>
      <c r="L46" s="1017"/>
      <c r="M46" s="1017"/>
      <c r="N46" s="1017"/>
      <c r="O46" s="1017"/>
      <c r="P46" s="1002" t="s">
        <v>341</v>
      </c>
      <c r="Q46" s="1016" t="s">
        <v>309</v>
      </c>
      <c r="R46" s="1017"/>
      <c r="S46" s="1017"/>
      <c r="T46" s="1017"/>
      <c r="U46" s="1017"/>
    </row>
    <row r="47" spans="10:21" ht="14.25" customHeight="1">
      <c r="J47" s="8">
        <v>1</v>
      </c>
      <c r="K47" s="854" t="s">
        <v>1013</v>
      </c>
      <c r="L47" s="179">
        <v>2</v>
      </c>
      <c r="M47" s="179">
        <v>3</v>
      </c>
      <c r="N47" s="854" t="s">
        <v>1014</v>
      </c>
      <c r="O47" s="179">
        <v>4</v>
      </c>
      <c r="P47" s="1168"/>
      <c r="Q47" s="7" t="s">
        <v>1015</v>
      </c>
      <c r="R47" s="7" t="s">
        <v>405</v>
      </c>
      <c r="S47" s="7" t="s">
        <v>406</v>
      </c>
      <c r="T47" s="7" t="s">
        <v>1016</v>
      </c>
      <c r="U47" s="7" t="s">
        <v>1017</v>
      </c>
    </row>
    <row r="48" spans="10:21" ht="5.25" customHeight="1">
      <c r="J48" s="10"/>
      <c r="K48" s="154"/>
      <c r="L48" s="154"/>
      <c r="M48" s="154"/>
      <c r="N48" s="154"/>
      <c r="O48" s="154"/>
      <c r="P48" s="154"/>
      <c r="Q48" s="154"/>
      <c r="R48" s="154"/>
      <c r="S48" s="154"/>
      <c r="T48" s="154"/>
      <c r="U48" s="154"/>
    </row>
    <row r="49" spans="10:21" ht="11.25">
      <c r="J49" s="855">
        <v>28</v>
      </c>
      <c r="K49" s="856">
        <v>1</v>
      </c>
      <c r="L49" s="856">
        <v>28</v>
      </c>
      <c r="M49" s="856">
        <v>29</v>
      </c>
      <c r="N49" s="856">
        <v>1</v>
      </c>
      <c r="O49" s="856">
        <v>27</v>
      </c>
      <c r="P49" s="857">
        <f>IF(SUM(J49:O49)=SUM(Q49:U49),SUM(J49:O49),"fehler")</f>
        <v>114</v>
      </c>
      <c r="Q49" s="856">
        <v>35</v>
      </c>
      <c r="R49" s="856">
        <v>28</v>
      </c>
      <c r="S49" s="856">
        <v>30</v>
      </c>
      <c r="T49" s="856">
        <v>14</v>
      </c>
      <c r="U49" s="856">
        <v>7</v>
      </c>
    </row>
    <row r="50" spans="10:21" ht="4.5" customHeight="1">
      <c r="J50" s="147"/>
      <c r="K50" s="147"/>
      <c r="L50" s="147"/>
      <c r="M50" s="147"/>
      <c r="N50" s="147"/>
      <c r="O50" s="147"/>
      <c r="P50" s="147"/>
      <c r="Q50" s="147"/>
      <c r="R50" s="147"/>
      <c r="S50" s="147"/>
      <c r="T50" s="147"/>
      <c r="U50" s="147"/>
    </row>
    <row r="51" spans="10:28" ht="14.25" customHeight="1">
      <c r="J51" s="147"/>
      <c r="K51" s="147"/>
      <c r="L51" s="147"/>
      <c r="M51" s="147"/>
      <c r="N51" s="147"/>
      <c r="O51" s="147"/>
      <c r="P51" s="147"/>
      <c r="Q51" s="147"/>
      <c r="R51" s="147"/>
      <c r="S51" s="147"/>
      <c r="T51" s="147"/>
      <c r="U51" s="147"/>
      <c r="V51" s="260" t="s">
        <v>1018</v>
      </c>
      <c r="W51" s="541"/>
      <c r="X51" s="63"/>
      <c r="Y51" s="63"/>
      <c r="Z51" s="63"/>
      <c r="AA51" s="63"/>
      <c r="AB51" s="63"/>
    </row>
    <row r="52" spans="22:28" ht="5.25" customHeight="1">
      <c r="V52" s="2"/>
      <c r="W52" s="2"/>
      <c r="X52" s="2"/>
      <c r="Y52" s="2"/>
      <c r="Z52" s="2"/>
      <c r="AA52" s="2"/>
      <c r="AB52" s="2"/>
    </row>
    <row r="53" spans="22:28" ht="14.25" customHeight="1">
      <c r="V53" s="1107" t="s">
        <v>65</v>
      </c>
      <c r="W53" s="1022"/>
      <c r="X53" s="1002" t="s">
        <v>503</v>
      </c>
      <c r="Y53" s="1016" t="s">
        <v>549</v>
      </c>
      <c r="Z53" s="1017"/>
      <c r="AA53" s="1017"/>
      <c r="AB53" s="1017"/>
    </row>
    <row r="54" spans="22:28" ht="14.25" customHeight="1">
      <c r="V54" s="1502"/>
      <c r="W54" s="1025"/>
      <c r="X54" s="1168"/>
      <c r="Y54" s="7">
        <v>1</v>
      </c>
      <c r="Z54" s="7">
        <v>2</v>
      </c>
      <c r="AA54" s="7">
        <v>3</v>
      </c>
      <c r="AB54" s="7">
        <v>4</v>
      </c>
    </row>
    <row r="55" spans="22:28" ht="6" customHeight="1">
      <c r="V55" s="10"/>
      <c r="W55" s="10"/>
      <c r="X55" s="154"/>
      <c r="Y55" s="154"/>
      <c r="Z55" s="154"/>
      <c r="AA55" s="154"/>
      <c r="AB55" s="154"/>
    </row>
    <row r="56" spans="22:28" ht="11.25">
      <c r="V56" s="15" t="s">
        <v>132</v>
      </c>
      <c r="W56" s="2"/>
      <c r="X56" s="857">
        <f>SUM(Y56:AB56)</f>
        <v>1421</v>
      </c>
      <c r="Y56" s="856">
        <v>360</v>
      </c>
      <c r="Z56" s="856">
        <v>344</v>
      </c>
      <c r="AA56" s="856">
        <v>357</v>
      </c>
      <c r="AB56" s="856">
        <v>360</v>
      </c>
    </row>
    <row r="57" spans="22:28" ht="11.25">
      <c r="V57" s="15" t="s">
        <v>133</v>
      </c>
      <c r="W57" s="2"/>
      <c r="X57" s="857">
        <f>SUM(Y57:AB57)</f>
        <v>1360</v>
      </c>
      <c r="Y57" s="856">
        <v>361</v>
      </c>
      <c r="Z57" s="856">
        <v>306</v>
      </c>
      <c r="AA57" s="856">
        <v>363</v>
      </c>
      <c r="AB57" s="856">
        <v>330</v>
      </c>
    </row>
    <row r="58" spans="22:32" ht="11.25" customHeight="1">
      <c r="V58" s="436" t="s">
        <v>83</v>
      </c>
      <c r="W58" s="2"/>
      <c r="X58" s="858">
        <f>SUM(X56:X57)</f>
        <v>2781</v>
      </c>
      <c r="Y58" s="858">
        <f>SUM(Y56:Y57)</f>
        <v>721</v>
      </c>
      <c r="Z58" s="858">
        <f>SUM(Z56:Z57)</f>
        <v>650</v>
      </c>
      <c r="AA58" s="858">
        <f>SUM(AA56:AA57)</f>
        <v>720</v>
      </c>
      <c r="AB58" s="858">
        <f>SUM(AB56:AB57)</f>
        <v>690</v>
      </c>
      <c r="AE58" s="153"/>
      <c r="AF58" s="153"/>
    </row>
    <row r="59" spans="22:28" ht="6" customHeight="1">
      <c r="V59" s="2"/>
      <c r="W59" s="2"/>
      <c r="X59" s="2"/>
      <c r="Y59" s="2"/>
      <c r="Z59" s="2"/>
      <c r="AA59" s="2"/>
      <c r="AB59" s="2"/>
    </row>
    <row r="60" spans="29:38" ht="14.25" customHeight="1">
      <c r="AC60" s="1132" t="s">
        <v>1019</v>
      </c>
      <c r="AD60" s="1132"/>
      <c r="AE60" s="1132"/>
      <c r="AF60" s="1132"/>
      <c r="AG60" s="1132"/>
      <c r="AH60" s="1132"/>
      <c r="AI60" s="1132"/>
      <c r="AJ60" s="1132"/>
      <c r="AK60" s="1132"/>
      <c r="AL60" s="1132"/>
    </row>
    <row r="61" spans="29:38" ht="5.25" customHeight="1">
      <c r="AC61" s="2"/>
      <c r="AD61" s="2"/>
      <c r="AE61" s="2"/>
      <c r="AF61" s="2"/>
      <c r="AG61" s="6"/>
      <c r="AH61" s="2"/>
      <c r="AI61" s="2"/>
      <c r="AJ61" s="2"/>
      <c r="AK61" s="2"/>
      <c r="AL61" s="2"/>
    </row>
    <row r="62" spans="29:38" ht="14.25" customHeight="1">
      <c r="AC62" s="1107" t="s">
        <v>65</v>
      </c>
      <c r="AD62" s="1006"/>
      <c r="AE62" s="1002" t="s">
        <v>503</v>
      </c>
      <c r="AF62" s="1026" t="s">
        <v>1020</v>
      </c>
      <c r="AG62" s="1501"/>
      <c r="AH62" s="1501"/>
      <c r="AI62" s="1501"/>
      <c r="AJ62" s="1501"/>
      <c r="AK62" s="1501"/>
      <c r="AL62" s="1501"/>
    </row>
    <row r="63" spans="29:38" ht="14.25" customHeight="1">
      <c r="AC63" s="1114"/>
      <c r="AD63" s="1010"/>
      <c r="AE63" s="1168"/>
      <c r="AF63" s="859">
        <v>2011</v>
      </c>
      <c r="AG63" s="859">
        <v>2010</v>
      </c>
      <c r="AH63" s="859">
        <v>2009</v>
      </c>
      <c r="AI63" s="859">
        <v>2008</v>
      </c>
      <c r="AJ63" s="859">
        <v>2007</v>
      </c>
      <c r="AK63" s="859">
        <v>2006</v>
      </c>
      <c r="AL63" s="859">
        <v>2005</v>
      </c>
    </row>
    <row r="64" spans="29:38" ht="5.25" customHeight="1">
      <c r="AC64" s="10"/>
      <c r="AD64" s="10"/>
      <c r="AE64" s="154"/>
      <c r="AF64" s="7"/>
      <c r="AG64" s="7"/>
      <c r="AH64" s="154"/>
      <c r="AI64" s="154"/>
      <c r="AJ64" s="154"/>
      <c r="AK64" s="154"/>
      <c r="AL64" s="154"/>
    </row>
    <row r="65" spans="29:38" ht="11.25">
      <c r="AC65" s="15" t="s">
        <v>132</v>
      </c>
      <c r="AD65" s="15"/>
      <c r="AE65" s="857">
        <f>SUM(AF65:AL65)</f>
        <v>1421</v>
      </c>
      <c r="AF65" s="856">
        <v>0</v>
      </c>
      <c r="AG65" s="856">
        <v>158</v>
      </c>
      <c r="AH65" s="856">
        <v>367</v>
      </c>
      <c r="AI65" s="856">
        <v>361</v>
      </c>
      <c r="AJ65" s="856">
        <v>346</v>
      </c>
      <c r="AK65" s="856">
        <v>182</v>
      </c>
      <c r="AL65" s="856">
        <v>7</v>
      </c>
    </row>
    <row r="66" spans="29:38" ht="11.25">
      <c r="AC66" s="15" t="s">
        <v>133</v>
      </c>
      <c r="AD66" s="15"/>
      <c r="AE66" s="857">
        <f>SUM(AF66:AL66)</f>
        <v>1360</v>
      </c>
      <c r="AF66" s="856">
        <v>1</v>
      </c>
      <c r="AG66" s="856">
        <v>199</v>
      </c>
      <c r="AH66" s="856">
        <v>325</v>
      </c>
      <c r="AI66" s="856">
        <v>334</v>
      </c>
      <c r="AJ66" s="856">
        <v>355</v>
      </c>
      <c r="AK66" s="856">
        <v>140</v>
      </c>
      <c r="AL66" s="856">
        <v>6</v>
      </c>
    </row>
    <row r="67" spans="29:38" ht="11.25" customHeight="1">
      <c r="AC67" s="436" t="s">
        <v>83</v>
      </c>
      <c r="AD67" s="436"/>
      <c r="AE67" s="858">
        <f aca="true" t="shared" si="0" ref="AE67:AL67">SUM(AE65:AE66)</f>
        <v>2781</v>
      </c>
      <c r="AF67" s="858">
        <f t="shared" si="0"/>
        <v>1</v>
      </c>
      <c r="AG67" s="858">
        <f t="shared" si="0"/>
        <v>357</v>
      </c>
      <c r="AH67" s="858">
        <f t="shared" si="0"/>
        <v>692</v>
      </c>
      <c r="AI67" s="858">
        <f t="shared" si="0"/>
        <v>695</v>
      </c>
      <c r="AJ67" s="858">
        <f t="shared" si="0"/>
        <v>701</v>
      </c>
      <c r="AK67" s="858">
        <f t="shared" si="0"/>
        <v>322</v>
      </c>
      <c r="AL67" s="858">
        <f t="shared" si="0"/>
        <v>13</v>
      </c>
    </row>
    <row r="68" ht="6" customHeight="1"/>
    <row r="69" spans="1:45" ht="14.25" customHeight="1">
      <c r="A69" s="498"/>
      <c r="B69" s="860"/>
      <c r="C69" s="324"/>
      <c r="D69" s="324"/>
      <c r="E69" s="324"/>
      <c r="F69" s="324"/>
      <c r="G69" s="324"/>
      <c r="AM69" s="1020" t="s">
        <v>1021</v>
      </c>
      <c r="AN69" s="1020"/>
      <c r="AO69" s="1020"/>
      <c r="AP69" s="1020"/>
      <c r="AQ69" s="1020"/>
      <c r="AR69" s="1020"/>
      <c r="AS69" s="1020"/>
    </row>
    <row r="70" spans="1:45" ht="5.25" customHeight="1">
      <c r="A70" s="147"/>
      <c r="B70" s="147"/>
      <c r="C70" s="147"/>
      <c r="D70" s="147"/>
      <c r="E70" s="147"/>
      <c r="F70" s="147"/>
      <c r="G70" s="147"/>
      <c r="H70" s="147"/>
      <c r="I70" s="147"/>
      <c r="AM70" s="2"/>
      <c r="AN70" s="2"/>
      <c r="AO70" s="2"/>
      <c r="AP70" s="2"/>
      <c r="AQ70" s="2"/>
      <c r="AR70" s="2"/>
      <c r="AS70" s="2"/>
    </row>
    <row r="71" spans="1:45" ht="13.5" customHeight="1">
      <c r="A71" s="147"/>
      <c r="B71" s="147"/>
      <c r="C71" s="325"/>
      <c r="D71" s="325"/>
      <c r="E71" s="325"/>
      <c r="F71" s="325"/>
      <c r="G71" s="325"/>
      <c r="H71" s="147"/>
      <c r="I71" s="147"/>
      <c r="AM71" s="1107" t="s">
        <v>503</v>
      </c>
      <c r="AN71" s="1022"/>
      <c r="AO71" s="150" t="s">
        <v>206</v>
      </c>
      <c r="AP71" s="335"/>
      <c r="AQ71" s="335"/>
      <c r="AR71" s="335"/>
      <c r="AS71" s="335"/>
    </row>
    <row r="72" spans="1:45" ht="13.5" customHeight="1">
      <c r="A72" s="147"/>
      <c r="B72" s="147"/>
      <c r="C72" s="147"/>
      <c r="D72" s="147"/>
      <c r="E72" s="147"/>
      <c r="F72" s="147"/>
      <c r="G72" s="861"/>
      <c r="H72" s="147"/>
      <c r="I72" s="147"/>
      <c r="AM72" s="1021"/>
      <c r="AN72" s="1024"/>
      <c r="AO72" s="1002" t="s">
        <v>504</v>
      </c>
      <c r="AP72" s="1002" t="s">
        <v>1022</v>
      </c>
      <c r="AQ72" s="1002" t="s">
        <v>1023</v>
      </c>
      <c r="AR72" s="1002" t="s">
        <v>507</v>
      </c>
      <c r="AS72" s="1011" t="s">
        <v>1024</v>
      </c>
    </row>
    <row r="73" spans="1:45" ht="12" customHeight="1">
      <c r="A73" s="147"/>
      <c r="B73" s="147"/>
      <c r="C73" s="147"/>
      <c r="D73" s="147"/>
      <c r="E73" s="147"/>
      <c r="F73" s="147"/>
      <c r="G73" s="325"/>
      <c r="H73" s="147"/>
      <c r="I73" s="147"/>
      <c r="AM73" s="1014"/>
      <c r="AN73" s="1025"/>
      <c r="AO73" s="1168"/>
      <c r="AP73" s="1168"/>
      <c r="AQ73" s="1168"/>
      <c r="AR73" s="1168"/>
      <c r="AS73" s="1013"/>
    </row>
    <row r="74" spans="1:45" ht="5.25" customHeight="1">
      <c r="A74" s="147"/>
      <c r="B74" s="147"/>
      <c r="C74" s="147"/>
      <c r="D74" s="147"/>
      <c r="E74" s="147"/>
      <c r="F74" s="147"/>
      <c r="G74" s="147"/>
      <c r="H74" s="147"/>
      <c r="I74" s="147"/>
      <c r="AM74" s="10"/>
      <c r="AN74" s="10"/>
      <c r="AO74" s="154"/>
      <c r="AP74" s="154"/>
      <c r="AQ74" s="154"/>
      <c r="AR74" s="154"/>
      <c r="AS74" s="154"/>
    </row>
    <row r="75" spans="1:45" ht="11.25">
      <c r="A75" s="862"/>
      <c r="B75" s="863"/>
      <c r="C75" s="863"/>
      <c r="D75" s="863"/>
      <c r="E75" s="863"/>
      <c r="F75" s="863"/>
      <c r="G75" s="863"/>
      <c r="H75" s="147"/>
      <c r="I75" s="147"/>
      <c r="AM75" s="864">
        <f>SUM(AO75:AS75)</f>
        <v>2781</v>
      </c>
      <c r="AN75" s="864"/>
      <c r="AO75" s="865">
        <v>719</v>
      </c>
      <c r="AP75" s="865">
        <v>713</v>
      </c>
      <c r="AQ75" s="865">
        <v>24</v>
      </c>
      <c r="AR75" s="865">
        <v>17</v>
      </c>
      <c r="AS75" s="866">
        <v>1308</v>
      </c>
    </row>
    <row r="76" spans="1:45" ht="6" customHeight="1">
      <c r="A76" s="867"/>
      <c r="B76" s="147"/>
      <c r="C76" s="147"/>
      <c r="D76" s="147"/>
      <c r="E76" s="147"/>
      <c r="F76" s="147"/>
      <c r="G76" s="147"/>
      <c r="H76" s="147"/>
      <c r="I76" s="147"/>
      <c r="AM76" s="74" t="s">
        <v>46</v>
      </c>
      <c r="AN76" s="2"/>
      <c r="AO76" s="147"/>
      <c r="AP76" s="147"/>
      <c r="AQ76" s="147"/>
      <c r="AR76" s="147"/>
      <c r="AS76" s="147"/>
    </row>
    <row r="77" spans="1:45" ht="12">
      <c r="A77" s="469"/>
      <c r="AM77" s="1500" t="s">
        <v>1025</v>
      </c>
      <c r="AN77" s="1500"/>
      <c r="AO77" s="1500"/>
      <c r="AP77" s="1500"/>
      <c r="AQ77" s="1500"/>
      <c r="AR77" s="1500"/>
      <c r="AS77" s="1500"/>
    </row>
    <row r="78" ht="11.25"/>
    <row r="79" ht="11.25"/>
    <row r="80" ht="11.25"/>
    <row r="83" spans="3:33" ht="6" customHeight="1">
      <c r="C83" s="3"/>
      <c r="D83" s="3"/>
      <c r="E83" s="3"/>
      <c r="F83" s="3"/>
      <c r="G83" s="3"/>
      <c r="H83" s="3"/>
      <c r="I83" s="3"/>
      <c r="J83" s="3"/>
      <c r="K83" s="3"/>
      <c r="L83" s="147"/>
      <c r="M83" s="147"/>
      <c r="N83" s="147"/>
      <c r="O83" s="75"/>
      <c r="P83" s="75"/>
      <c r="Q83" s="75"/>
      <c r="R83" s="75"/>
      <c r="S83" s="75"/>
      <c r="T83" s="75"/>
      <c r="U83" s="75"/>
      <c r="V83" s="75"/>
      <c r="W83" s="75"/>
      <c r="X83" s="75"/>
      <c r="AG83" s="29"/>
    </row>
  </sheetData>
  <sheetProtection formatCells="0"/>
  <mergeCells count="31">
    <mergeCell ref="A2:H2"/>
    <mergeCell ref="A3:H3"/>
    <mergeCell ref="A5:H5"/>
    <mergeCell ref="A6:H6"/>
    <mergeCell ref="A8:A9"/>
    <mergeCell ref="B8:B9"/>
    <mergeCell ref="D8:D9"/>
    <mergeCell ref="E8:E9"/>
    <mergeCell ref="F8:G8"/>
    <mergeCell ref="H8:H9"/>
    <mergeCell ref="J43:U43"/>
    <mergeCell ref="J44:U44"/>
    <mergeCell ref="J46:O46"/>
    <mergeCell ref="P46:P47"/>
    <mergeCell ref="Q46:U46"/>
    <mergeCell ref="V53:V54"/>
    <mergeCell ref="W53:W54"/>
    <mergeCell ref="X53:X54"/>
    <mergeCell ref="Y53:AB53"/>
    <mergeCell ref="AC60:AL60"/>
    <mergeCell ref="AC62:AD63"/>
    <mergeCell ref="AE62:AE63"/>
    <mergeCell ref="AF62:AL62"/>
    <mergeCell ref="AM77:AS77"/>
    <mergeCell ref="AM69:AS69"/>
    <mergeCell ref="AM71:AN73"/>
    <mergeCell ref="AO72:AO73"/>
    <mergeCell ref="AP72:AP73"/>
    <mergeCell ref="AQ72:AQ73"/>
    <mergeCell ref="AR72:AR73"/>
    <mergeCell ref="AS72:AS73"/>
  </mergeCells>
  <printOptions/>
  <pageMargins left="0.5511811023622047" right="0.5905511811023623" top="0.5118110236220472" bottom="0.3937007874015748" header="0.5118110236220472" footer="0.4330708661417323"/>
  <pageSetup horizontalDpi="600" verticalDpi="600" orientation="portrait" paperSize="9" r:id="rId3"/>
  <headerFooter alignWithMargins="0">
    <oddFooter>&amp;C48</oddFooter>
  </headerFooter>
  <colBreaks count="1" manualBreakCount="1">
    <brk id="9" max="65535" man="1"/>
  </colBreaks>
  <drawing r:id="rId2"/>
  <legacyDrawing r:id="rId1"/>
</worksheet>
</file>

<file path=xl/worksheets/sheet5.xml><?xml version="1.0" encoding="utf-8"?>
<worksheet xmlns="http://schemas.openxmlformats.org/spreadsheetml/2006/main" xmlns:r="http://schemas.openxmlformats.org/officeDocument/2006/relationships">
  <dimension ref="A1:W27"/>
  <sheetViews>
    <sheetView zoomScalePageLayoutView="0" workbookViewId="0" topLeftCell="A1">
      <selection activeCell="M41" sqref="M41"/>
    </sheetView>
  </sheetViews>
  <sheetFormatPr defaultColWidth="11.421875" defaultRowHeight="15"/>
  <cols>
    <col min="1" max="1" width="35.7109375" style="95" customWidth="1"/>
    <col min="2" max="2" width="0.85546875" style="95" customWidth="1"/>
    <col min="3" max="3" width="11.00390625" style="95" customWidth="1"/>
    <col min="4" max="5" width="9.57421875" style="95" customWidth="1"/>
    <col min="6" max="6" width="9.7109375" style="95" customWidth="1"/>
    <col min="7" max="7" width="9.57421875" style="95" customWidth="1"/>
    <col min="8" max="10" width="9.421875" style="95" customWidth="1"/>
    <col min="11" max="11" width="0.5625" style="95" customWidth="1"/>
    <col min="12" max="12" width="3.8515625" style="95" customWidth="1"/>
    <col min="13" max="13" width="1.8515625" style="120" customWidth="1"/>
    <col min="14" max="23" width="11.421875" style="120" customWidth="1"/>
    <col min="24" max="16384" width="11.421875" style="95" customWidth="1"/>
  </cols>
  <sheetData>
    <row r="1" spans="10:12" ht="3" customHeight="1">
      <c r="J1" s="124"/>
      <c r="K1" s="124"/>
      <c r="L1" s="124"/>
    </row>
    <row r="2" ht="3" customHeight="1"/>
    <row r="3" spans="1:12" ht="12.75" customHeight="1">
      <c r="A3" s="1077" t="s">
        <v>85</v>
      </c>
      <c r="B3" s="1077"/>
      <c r="C3" s="1077"/>
      <c r="D3" s="1077"/>
      <c r="E3" s="1077"/>
      <c r="F3" s="1077"/>
      <c r="G3" s="1077"/>
      <c r="H3" s="1077"/>
      <c r="I3" s="1077"/>
      <c r="J3" s="1077"/>
      <c r="K3" s="125"/>
      <c r="L3" s="125"/>
    </row>
    <row r="4" spans="1:12" ht="12.75" customHeight="1">
      <c r="A4" s="1077" t="s">
        <v>86</v>
      </c>
      <c r="B4" s="1077"/>
      <c r="C4" s="1077"/>
      <c r="D4" s="1077"/>
      <c r="E4" s="1077"/>
      <c r="F4" s="1077"/>
      <c r="G4" s="1077"/>
      <c r="H4" s="1077"/>
      <c r="I4" s="1077"/>
      <c r="J4" s="1077"/>
      <c r="K4" s="125"/>
      <c r="L4" s="125"/>
    </row>
    <row r="5" spans="1:10" ht="4.5" customHeight="1">
      <c r="A5" s="98"/>
      <c r="B5" s="98"/>
      <c r="C5" s="98"/>
      <c r="D5" s="98"/>
      <c r="E5" s="98"/>
      <c r="F5" s="98"/>
      <c r="G5" s="98"/>
      <c r="H5" s="98"/>
      <c r="I5" s="98"/>
      <c r="J5" s="98"/>
    </row>
    <row r="6" spans="1:23" s="101" customFormat="1" ht="13.5" customHeight="1">
      <c r="A6" s="1078" t="s">
        <v>87</v>
      </c>
      <c r="B6" s="1081"/>
      <c r="C6" s="1084" t="s">
        <v>88</v>
      </c>
      <c r="D6" s="1085" t="s">
        <v>89</v>
      </c>
      <c r="E6" s="1086"/>
      <c r="F6" s="1086"/>
      <c r="G6" s="1086"/>
      <c r="H6" s="1086"/>
      <c r="I6" s="1086"/>
      <c r="J6" s="1086"/>
      <c r="K6" s="126"/>
      <c r="L6" s="126"/>
      <c r="M6" s="127"/>
      <c r="N6" s="127"/>
      <c r="O6" s="127"/>
      <c r="P6" s="127"/>
      <c r="Q6" s="127"/>
      <c r="R6" s="127"/>
      <c r="S6" s="127"/>
      <c r="T6" s="127"/>
      <c r="U6" s="127"/>
      <c r="V6" s="127"/>
      <c r="W6" s="127"/>
    </row>
    <row r="7" spans="1:23" s="101" customFormat="1" ht="10.5" customHeight="1">
      <c r="A7" s="1079"/>
      <c r="B7" s="1082"/>
      <c r="C7" s="1070"/>
      <c r="D7" s="1084" t="s">
        <v>90</v>
      </c>
      <c r="E7" s="1069" t="s">
        <v>91</v>
      </c>
      <c r="F7" s="1084" t="s">
        <v>92</v>
      </c>
      <c r="G7" s="1069" t="s">
        <v>93</v>
      </c>
      <c r="H7" s="1069" t="s">
        <v>94</v>
      </c>
      <c r="I7" s="1069" t="s">
        <v>95</v>
      </c>
      <c r="J7" s="1072" t="s">
        <v>96</v>
      </c>
      <c r="K7" s="128"/>
      <c r="L7" s="128"/>
      <c r="M7" s="127"/>
      <c r="N7" s="127"/>
      <c r="O7" s="127"/>
      <c r="P7" s="127"/>
      <c r="Q7" s="127"/>
      <c r="R7" s="127"/>
      <c r="S7" s="127"/>
      <c r="T7" s="127"/>
      <c r="U7" s="127"/>
      <c r="V7" s="127"/>
      <c r="W7" s="127"/>
    </row>
    <row r="8" spans="1:23" s="101" customFormat="1" ht="10.5" customHeight="1">
      <c r="A8" s="1079"/>
      <c r="B8" s="1082"/>
      <c r="C8" s="1070"/>
      <c r="D8" s="1087"/>
      <c r="E8" s="1070"/>
      <c r="F8" s="1089"/>
      <c r="G8" s="1070"/>
      <c r="H8" s="1070"/>
      <c r="I8" s="1070"/>
      <c r="J8" s="1073"/>
      <c r="K8" s="129"/>
      <c r="L8" s="129"/>
      <c r="M8" s="127"/>
      <c r="N8" s="127"/>
      <c r="O8" s="127"/>
      <c r="P8" s="127"/>
      <c r="Q8" s="127"/>
      <c r="R8" s="127"/>
      <c r="S8" s="127"/>
      <c r="T8" s="127"/>
      <c r="U8" s="127"/>
      <c r="V8" s="127"/>
      <c r="W8" s="127"/>
    </row>
    <row r="9" spans="1:23" s="101" customFormat="1" ht="15.75" customHeight="1">
      <c r="A9" s="1080"/>
      <c r="B9" s="1083"/>
      <c r="C9" s="1071"/>
      <c r="D9" s="1088"/>
      <c r="E9" s="1071"/>
      <c r="F9" s="1090"/>
      <c r="G9" s="1071"/>
      <c r="H9" s="1071"/>
      <c r="I9" s="1071"/>
      <c r="J9" s="1074"/>
      <c r="K9" s="129"/>
      <c r="L9" s="129"/>
      <c r="M9" s="127"/>
      <c r="N9" s="127"/>
      <c r="O9" s="127"/>
      <c r="P9" s="127"/>
      <c r="Q9" s="127"/>
      <c r="R9" s="127"/>
      <c r="S9" s="127"/>
      <c r="T9" s="127"/>
      <c r="U9" s="127"/>
      <c r="V9" s="127"/>
      <c r="W9" s="127"/>
    </row>
    <row r="10" spans="1:23" s="101" customFormat="1" ht="4.5" customHeight="1">
      <c r="A10" s="99"/>
      <c r="B10" s="99"/>
      <c r="C10" s="105"/>
      <c r="D10" s="105"/>
      <c r="E10" s="105"/>
      <c r="F10" s="105"/>
      <c r="G10" s="105"/>
      <c r="H10" s="105"/>
      <c r="I10" s="105"/>
      <c r="J10" s="105"/>
      <c r="K10" s="130"/>
      <c r="L10" s="130"/>
      <c r="M10" s="127"/>
      <c r="N10" s="127"/>
      <c r="O10" s="127"/>
      <c r="P10" s="127"/>
      <c r="Q10" s="127"/>
      <c r="R10" s="127"/>
      <c r="S10" s="127"/>
      <c r="T10" s="127"/>
      <c r="U10" s="127"/>
      <c r="V10" s="127"/>
      <c r="W10" s="127"/>
    </row>
    <row r="11" spans="1:23" s="101" customFormat="1" ht="9.75">
      <c r="A11" s="110" t="s">
        <v>97</v>
      </c>
      <c r="B11" s="131"/>
      <c r="C11" s="82">
        <f>SUM(D11:J11)</f>
        <v>1956</v>
      </c>
      <c r="D11" s="81">
        <v>108</v>
      </c>
      <c r="E11" s="81">
        <v>66</v>
      </c>
      <c r="F11" s="81">
        <v>140</v>
      </c>
      <c r="G11" s="81">
        <v>8</v>
      </c>
      <c r="H11" s="81">
        <v>5</v>
      </c>
      <c r="I11" s="81">
        <v>90</v>
      </c>
      <c r="J11" s="81">
        <v>1539</v>
      </c>
      <c r="K11" s="130"/>
      <c r="L11" s="130"/>
      <c r="M11" s="127"/>
      <c r="N11" s="127"/>
      <c r="O11" s="127"/>
      <c r="P11" s="127"/>
      <c r="Q11" s="127"/>
      <c r="R11" s="127"/>
      <c r="S11" s="127"/>
      <c r="T11" s="127"/>
      <c r="U11" s="127"/>
      <c r="V11" s="127"/>
      <c r="W11" s="127"/>
    </row>
    <row r="12" spans="1:23" s="101" customFormat="1" ht="10.5" customHeight="1">
      <c r="A12" s="132" t="s">
        <v>98</v>
      </c>
      <c r="B12" s="107"/>
      <c r="C12" s="82"/>
      <c r="D12" s="82"/>
      <c r="E12" s="82"/>
      <c r="F12" s="82"/>
      <c r="G12" s="82"/>
      <c r="H12" s="82"/>
      <c r="I12" s="82"/>
      <c r="J12" s="82"/>
      <c r="K12" s="130"/>
      <c r="L12" s="130"/>
      <c r="M12" s="127"/>
      <c r="N12" s="127"/>
      <c r="O12" s="127"/>
      <c r="P12" s="127"/>
      <c r="Q12" s="127"/>
      <c r="R12" s="127"/>
      <c r="S12" s="127"/>
      <c r="T12" s="127"/>
      <c r="U12" s="127"/>
      <c r="V12" s="127"/>
      <c r="W12" s="127"/>
    </row>
    <row r="13" spans="1:23" s="101" customFormat="1" ht="10.5" customHeight="1">
      <c r="A13" s="133" t="s">
        <v>99</v>
      </c>
      <c r="B13" s="134"/>
      <c r="C13" s="135"/>
      <c r="D13" s="82"/>
      <c r="E13" s="82"/>
      <c r="F13" s="82"/>
      <c r="G13" s="82"/>
      <c r="H13" s="82"/>
      <c r="I13" s="82"/>
      <c r="J13" s="82"/>
      <c r="K13" s="130"/>
      <c r="L13" s="130"/>
      <c r="M13" s="127"/>
      <c r="N13" s="127"/>
      <c r="O13" s="127"/>
      <c r="P13" s="127"/>
      <c r="Q13" s="127"/>
      <c r="R13" s="127"/>
      <c r="S13" s="127"/>
      <c r="T13" s="127"/>
      <c r="U13" s="127"/>
      <c r="V13" s="127"/>
      <c r="W13" s="127"/>
    </row>
    <row r="14" spans="1:23" s="101" customFormat="1" ht="11.25">
      <c r="A14" s="133" t="s">
        <v>100</v>
      </c>
      <c r="B14" s="131"/>
      <c r="C14" s="82">
        <f>SUM(D14:J14)</f>
        <v>0</v>
      </c>
      <c r="D14" s="81">
        <v>0</v>
      </c>
      <c r="E14" s="81">
        <v>0</v>
      </c>
      <c r="F14" s="81">
        <v>0</v>
      </c>
      <c r="G14" s="81">
        <v>0</v>
      </c>
      <c r="H14" s="81">
        <v>0</v>
      </c>
      <c r="I14" s="81">
        <v>0</v>
      </c>
      <c r="J14" s="81">
        <v>0</v>
      </c>
      <c r="K14" s="130"/>
      <c r="L14" s="130"/>
      <c r="M14" s="127"/>
      <c r="N14" s="127"/>
      <c r="O14" s="127"/>
      <c r="P14" s="127"/>
      <c r="Q14" s="127"/>
      <c r="R14" s="127"/>
      <c r="S14" s="127"/>
      <c r="T14" s="127"/>
      <c r="U14" s="127"/>
      <c r="V14" s="127"/>
      <c r="W14" s="127"/>
    </row>
    <row r="15" spans="1:23" s="101" customFormat="1" ht="4.5" customHeight="1">
      <c r="A15" s="100"/>
      <c r="B15" s="107"/>
      <c r="C15" s="82" t="s">
        <v>45</v>
      </c>
      <c r="D15" s="82"/>
      <c r="E15" s="82"/>
      <c r="F15" s="82"/>
      <c r="G15" s="82"/>
      <c r="H15" s="82"/>
      <c r="I15" s="82"/>
      <c r="J15" s="82"/>
      <c r="K15" s="130"/>
      <c r="L15" s="130"/>
      <c r="M15" s="127"/>
      <c r="N15" s="127"/>
      <c r="O15" s="127"/>
      <c r="P15" s="127"/>
      <c r="Q15" s="127"/>
      <c r="R15" s="127"/>
      <c r="S15" s="127"/>
      <c r="T15" s="127"/>
      <c r="U15" s="127"/>
      <c r="V15" s="127"/>
      <c r="W15" s="127"/>
    </row>
    <row r="16" spans="1:23" s="101" customFormat="1" ht="10.5" customHeight="1">
      <c r="A16" s="110" t="s">
        <v>101</v>
      </c>
      <c r="B16" s="136"/>
      <c r="C16" s="82">
        <f>SUM(D16:J16)</f>
        <v>3982</v>
      </c>
      <c r="D16" s="81">
        <v>262</v>
      </c>
      <c r="E16" s="81">
        <v>275</v>
      </c>
      <c r="F16" s="81">
        <v>692</v>
      </c>
      <c r="G16" s="81">
        <v>38</v>
      </c>
      <c r="H16" s="81">
        <v>22</v>
      </c>
      <c r="I16" s="81">
        <v>742</v>
      </c>
      <c r="J16" s="81">
        <v>1951</v>
      </c>
      <c r="K16" s="130"/>
      <c r="L16" s="130"/>
      <c r="M16" s="127"/>
      <c r="N16" s="127"/>
      <c r="O16" s="127"/>
      <c r="P16" s="127"/>
      <c r="Q16" s="127"/>
      <c r="R16" s="127"/>
      <c r="S16" s="127"/>
      <c r="T16" s="127"/>
      <c r="U16" s="127"/>
      <c r="V16" s="127"/>
      <c r="W16" s="127"/>
    </row>
    <row r="17" spans="1:23" s="101" customFormat="1" ht="10.5" customHeight="1">
      <c r="A17" s="132" t="s">
        <v>98</v>
      </c>
      <c r="B17" s="107"/>
      <c r="C17" s="82"/>
      <c r="D17" s="82"/>
      <c r="E17" s="82"/>
      <c r="F17" s="82"/>
      <c r="G17" s="82"/>
      <c r="H17" s="82"/>
      <c r="I17" s="82"/>
      <c r="J17" s="82"/>
      <c r="K17" s="130"/>
      <c r="L17" s="130"/>
      <c r="M17" s="127"/>
      <c r="N17" s="127"/>
      <c r="O17" s="127"/>
      <c r="P17" s="127"/>
      <c r="Q17" s="127"/>
      <c r="R17" s="127"/>
      <c r="S17" s="127"/>
      <c r="T17" s="127"/>
      <c r="U17" s="127"/>
      <c r="V17" s="127"/>
      <c r="W17" s="127"/>
    </row>
    <row r="18" spans="1:23" s="101" customFormat="1" ht="11.25" customHeight="1">
      <c r="A18" s="132" t="s">
        <v>102</v>
      </c>
      <c r="B18" s="107"/>
      <c r="C18" s="82"/>
      <c r="D18" s="82"/>
      <c r="E18" s="82"/>
      <c r="F18" s="82"/>
      <c r="G18" s="82"/>
      <c r="H18" s="82"/>
      <c r="I18" s="82"/>
      <c r="J18" s="82"/>
      <c r="K18" s="130"/>
      <c r="L18" s="130"/>
      <c r="M18" s="127"/>
      <c r="N18" s="127"/>
      <c r="O18" s="127"/>
      <c r="P18" s="127"/>
      <c r="Q18" s="127"/>
      <c r="R18" s="127"/>
      <c r="S18" s="127"/>
      <c r="T18" s="127"/>
      <c r="U18" s="127"/>
      <c r="V18" s="127"/>
      <c r="W18" s="127"/>
    </row>
    <row r="19" spans="1:23" s="101" customFormat="1" ht="10.5" customHeight="1">
      <c r="A19" s="137" t="s">
        <v>103</v>
      </c>
      <c r="B19" s="107"/>
      <c r="C19" s="82">
        <f>SUM(D19:J20)</f>
        <v>2115</v>
      </c>
      <c r="D19" s="81">
        <v>133</v>
      </c>
      <c r="E19" s="81">
        <v>152</v>
      </c>
      <c r="F19" s="81">
        <v>380</v>
      </c>
      <c r="G19" s="81">
        <v>21</v>
      </c>
      <c r="H19" s="81">
        <v>9</v>
      </c>
      <c r="I19" s="81">
        <v>421</v>
      </c>
      <c r="J19" s="81">
        <v>999</v>
      </c>
      <c r="K19" s="130"/>
      <c r="L19" s="130"/>
      <c r="M19" s="127"/>
      <c r="N19" s="127"/>
      <c r="O19" s="127"/>
      <c r="P19" s="127"/>
      <c r="Q19" s="127"/>
      <c r="R19" s="127"/>
      <c r="S19" s="127"/>
      <c r="T19" s="127"/>
      <c r="U19" s="127"/>
      <c r="V19" s="127"/>
      <c r="W19" s="127"/>
    </row>
    <row r="20" spans="1:23" s="101" customFormat="1" ht="4.5" customHeight="1">
      <c r="A20" s="100"/>
      <c r="B20" s="107"/>
      <c r="C20" s="82"/>
      <c r="D20" s="82"/>
      <c r="E20" s="82"/>
      <c r="F20" s="82"/>
      <c r="G20" s="82"/>
      <c r="H20" s="82"/>
      <c r="I20" s="82"/>
      <c r="J20" s="82"/>
      <c r="K20" s="130"/>
      <c r="L20" s="130"/>
      <c r="M20" s="127"/>
      <c r="N20" s="127"/>
      <c r="O20" s="127"/>
      <c r="P20" s="127"/>
      <c r="Q20" s="127"/>
      <c r="R20" s="127"/>
      <c r="S20" s="127"/>
      <c r="T20" s="127"/>
      <c r="U20" s="127"/>
      <c r="V20" s="127"/>
      <c r="W20" s="127"/>
    </row>
    <row r="21" spans="1:23" s="101" customFormat="1" ht="10.5" customHeight="1">
      <c r="A21" s="110" t="s">
        <v>104</v>
      </c>
      <c r="B21" s="107"/>
      <c r="C21" s="82">
        <f>SUM(D21:J21)</f>
        <v>1816</v>
      </c>
      <c r="D21" s="81">
        <v>137</v>
      </c>
      <c r="E21" s="81">
        <v>104</v>
      </c>
      <c r="F21" s="81">
        <v>345</v>
      </c>
      <c r="G21" s="81">
        <v>9</v>
      </c>
      <c r="H21" s="81">
        <v>12</v>
      </c>
      <c r="I21" s="81">
        <v>465</v>
      </c>
      <c r="J21" s="81">
        <v>744</v>
      </c>
      <c r="K21" s="130"/>
      <c r="L21" s="130"/>
      <c r="M21" s="127"/>
      <c r="N21" s="127"/>
      <c r="O21" s="127"/>
      <c r="P21" s="127"/>
      <c r="Q21" s="127"/>
      <c r="R21" s="127"/>
      <c r="S21" s="127"/>
      <c r="T21" s="127"/>
      <c r="U21" s="127"/>
      <c r="V21" s="127"/>
      <c r="W21" s="127"/>
    </row>
    <row r="22" spans="1:23" s="101" customFormat="1" ht="3" customHeight="1">
      <c r="A22" s="100"/>
      <c r="B22" s="107"/>
      <c r="C22" s="82"/>
      <c r="D22" s="82"/>
      <c r="E22" s="82"/>
      <c r="F22" s="82"/>
      <c r="G22" s="82"/>
      <c r="H22" s="82"/>
      <c r="I22" s="82"/>
      <c r="J22" s="82"/>
      <c r="K22" s="130"/>
      <c r="L22" s="130"/>
      <c r="M22" s="127"/>
      <c r="N22" s="127"/>
      <c r="O22" s="127"/>
      <c r="P22" s="127"/>
      <c r="Q22" s="127"/>
      <c r="R22" s="127"/>
      <c r="S22" s="127"/>
      <c r="T22" s="127"/>
      <c r="U22" s="127"/>
      <c r="V22" s="127"/>
      <c r="W22" s="127"/>
    </row>
    <row r="23" spans="1:23" s="101" customFormat="1" ht="11.25" customHeight="1">
      <c r="A23" s="113" t="s">
        <v>83</v>
      </c>
      <c r="B23" s="118"/>
      <c r="C23" s="87">
        <f>SUM(C11,C16,C21,)</f>
        <v>7754</v>
      </c>
      <c r="D23" s="87">
        <f aca="true" t="shared" si="0" ref="D23:J23">SUM(D11,D16,D21,)</f>
        <v>507</v>
      </c>
      <c r="E23" s="87">
        <f t="shared" si="0"/>
        <v>445</v>
      </c>
      <c r="F23" s="87">
        <f t="shared" si="0"/>
        <v>1177</v>
      </c>
      <c r="G23" s="87">
        <f t="shared" si="0"/>
        <v>55</v>
      </c>
      <c r="H23" s="87">
        <f t="shared" si="0"/>
        <v>39</v>
      </c>
      <c r="I23" s="87">
        <f t="shared" si="0"/>
        <v>1297</v>
      </c>
      <c r="J23" s="87">
        <f t="shared" si="0"/>
        <v>4234</v>
      </c>
      <c r="K23" s="114"/>
      <c r="L23" s="114"/>
      <c r="M23" s="127"/>
      <c r="N23" s="127"/>
      <c r="O23" s="127"/>
      <c r="P23" s="127"/>
      <c r="Q23" s="127"/>
      <c r="R23" s="127"/>
      <c r="S23" s="127"/>
      <c r="T23" s="127"/>
      <c r="U23" s="127"/>
      <c r="V23" s="127"/>
      <c r="W23" s="127"/>
    </row>
    <row r="24" spans="1:12" ht="4.5" customHeight="1">
      <c r="A24" s="117" t="s">
        <v>46</v>
      </c>
      <c r="B24" s="118"/>
      <c r="C24" s="119"/>
      <c r="D24" s="119"/>
      <c r="E24" s="119"/>
      <c r="F24" s="119"/>
      <c r="G24" s="119"/>
      <c r="H24" s="119"/>
      <c r="I24" s="119"/>
      <c r="J24" s="119"/>
      <c r="K24" s="138"/>
      <c r="L24" s="138"/>
    </row>
    <row r="25" spans="1:23" s="79" customFormat="1" ht="20.25" customHeight="1">
      <c r="A25" s="1075" t="s">
        <v>105</v>
      </c>
      <c r="B25" s="1076"/>
      <c r="C25" s="1076"/>
      <c r="D25" s="1076"/>
      <c r="E25" s="1076"/>
      <c r="F25" s="1076"/>
      <c r="G25" s="1076"/>
      <c r="H25" s="1076"/>
      <c r="I25" s="1076"/>
      <c r="J25" s="1076"/>
      <c r="M25" s="120"/>
      <c r="N25" s="120"/>
      <c r="O25" s="120"/>
      <c r="P25" s="120"/>
      <c r="Q25" s="120"/>
      <c r="R25" s="120"/>
      <c r="S25" s="120"/>
      <c r="T25" s="120"/>
      <c r="U25" s="120"/>
      <c r="V25" s="120"/>
      <c r="W25" s="120"/>
    </row>
    <row r="26" spans="1:23" s="79" customFormat="1" ht="2.25" customHeight="1">
      <c r="A26" s="1076"/>
      <c r="B26" s="1076"/>
      <c r="C26" s="1076"/>
      <c r="D26" s="1076"/>
      <c r="E26" s="1076"/>
      <c r="F26" s="1076"/>
      <c r="G26" s="1076"/>
      <c r="H26" s="1076"/>
      <c r="I26" s="1076"/>
      <c r="J26" s="1076"/>
      <c r="M26" s="120"/>
      <c r="N26" s="120"/>
      <c r="O26" s="120"/>
      <c r="P26" s="120"/>
      <c r="Q26" s="120"/>
      <c r="R26" s="120"/>
      <c r="S26" s="120"/>
      <c r="T26" s="120"/>
      <c r="U26" s="120"/>
      <c r="V26" s="120"/>
      <c r="W26" s="120"/>
    </row>
    <row r="27" spans="13:23" s="79" customFormat="1" ht="12.75">
      <c r="M27" s="120"/>
      <c r="N27" s="120"/>
      <c r="O27" s="120"/>
      <c r="P27" s="120"/>
      <c r="Q27" s="120"/>
      <c r="R27" s="120"/>
      <c r="S27" s="120"/>
      <c r="T27" s="120"/>
      <c r="U27" s="120"/>
      <c r="V27" s="120"/>
      <c r="W27" s="120"/>
    </row>
    <row r="30" ht="6" customHeight="1"/>
    <row r="31" ht="16.5" customHeight="1"/>
    <row r="32" ht="10.5" customHeight="1"/>
    <row r="33" ht="10.5" customHeight="1"/>
    <row r="34" ht="6" customHeight="1"/>
    <row r="35" ht="11.25" customHeight="1"/>
    <row r="36" ht="11.25" customHeight="1"/>
    <row r="37" ht="11.25" customHeight="1"/>
    <row r="38" ht="6" customHeight="1"/>
    <row r="39" ht="11.25" customHeight="1"/>
    <row r="40" ht="11.25" customHeight="1"/>
    <row r="41" ht="11.25" customHeight="1"/>
    <row r="42" ht="6" customHeight="1"/>
    <row r="43" ht="11.25" customHeight="1"/>
    <row r="44" ht="11.25" customHeight="1"/>
    <row r="45" ht="11.25" customHeight="1"/>
    <row r="46" ht="6" customHeight="1"/>
    <row r="47" ht="11.25" customHeight="1"/>
    <row r="48" ht="11.25" customHeight="1"/>
    <row r="49" ht="11.25" customHeight="1"/>
    <row r="50" ht="6" customHeight="1"/>
    <row r="51" ht="11.25" customHeight="1"/>
    <row r="52" ht="11.25" customHeight="1"/>
    <row r="53" ht="11.25" customHeight="1"/>
    <row r="54" ht="6" customHeight="1"/>
    <row r="55" ht="11.25" customHeight="1"/>
    <row r="56" ht="11.25" customHeight="1"/>
    <row r="57" ht="11.25" customHeight="1"/>
    <row r="58" ht="11.25" customHeight="1"/>
    <row r="59" ht="11.25" customHeight="1"/>
    <row r="60" ht="6" customHeight="1"/>
    <row r="61" ht="11.25" customHeight="1"/>
    <row r="62" ht="11.25" customHeight="1"/>
    <row r="63" ht="11.25" customHeight="1"/>
    <row r="64" ht="6" customHeight="1"/>
    <row r="65" ht="11.25" customHeight="1"/>
    <row r="66" ht="11.25" customHeight="1"/>
    <row r="67" ht="11.25" customHeight="1"/>
    <row r="68" ht="6" customHeight="1"/>
    <row r="69" ht="11.25" customHeight="1"/>
    <row r="70" ht="11.25" customHeight="1"/>
    <row r="71" ht="11.25" customHeight="1"/>
    <row r="72" ht="6" customHeight="1"/>
    <row r="73" ht="11.25" customHeight="1"/>
    <row r="74" ht="11.25" customHeight="1"/>
    <row r="75" ht="11.25" customHeight="1"/>
    <row r="76" ht="11.25" customHeight="1"/>
    <row r="77" ht="11.25" customHeight="1"/>
    <row r="78" ht="11.25" customHeight="1"/>
    <row r="79" ht="11.25" customHeight="1"/>
    <row r="80" ht="6" customHeight="1"/>
  </sheetData>
  <sheetProtection/>
  <mergeCells count="14">
    <mergeCell ref="D7:D9"/>
    <mergeCell ref="E7:E9"/>
    <mergeCell ref="F7:F9"/>
    <mergeCell ref="G7:G9"/>
    <mergeCell ref="H7:H9"/>
    <mergeCell ref="I7:I9"/>
    <mergeCell ref="J7:J9"/>
    <mergeCell ref="A25:J26"/>
    <mergeCell ref="A3:J3"/>
    <mergeCell ref="A4:J4"/>
    <mergeCell ref="A6:A9"/>
    <mergeCell ref="B6:B9"/>
    <mergeCell ref="C6:C9"/>
    <mergeCell ref="D6:J6"/>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W94"/>
  <sheetViews>
    <sheetView zoomScaleSheetLayoutView="100" workbookViewId="0" topLeftCell="A13">
      <selection activeCell="M41" sqref="M41"/>
    </sheetView>
  </sheetViews>
  <sheetFormatPr defaultColWidth="11.421875" defaultRowHeight="15"/>
  <cols>
    <col min="1" max="1" width="1.8515625" style="95" customWidth="1"/>
    <col min="2" max="2" width="20.7109375" style="95" customWidth="1"/>
    <col min="3" max="4" width="0.85546875" style="95" customWidth="1"/>
    <col min="5" max="5" width="9.28125" style="95" customWidth="1"/>
    <col min="6" max="6" width="10.140625" style="95" customWidth="1"/>
    <col min="7" max="13" width="8.7109375" style="95" customWidth="1"/>
    <col min="14" max="14" width="0.71875" style="95" customWidth="1"/>
    <col min="15" max="16384" width="11.421875" style="95" customWidth="1"/>
  </cols>
  <sheetData>
    <row r="1" ht="11.25" customHeight="1">
      <c r="M1" s="94"/>
    </row>
    <row r="16" ht="13.5" customHeight="1"/>
    <row r="17" ht="13.5" customHeight="1"/>
    <row r="18" ht="13.5" customHeight="1"/>
    <row r="19" ht="13.5" customHeight="1"/>
    <row r="20" ht="7.5" customHeight="1"/>
    <row r="21" spans="1:14" ht="12.75" customHeight="1">
      <c r="A21" s="91" t="s">
        <v>62</v>
      </c>
      <c r="B21" s="96"/>
      <c r="C21" s="97"/>
      <c r="D21" s="97"/>
      <c r="E21" s="96"/>
      <c r="F21" s="96"/>
      <c r="G21" s="96"/>
      <c r="H21" s="96"/>
      <c r="I21" s="96"/>
      <c r="J21" s="96"/>
      <c r="K21" s="96"/>
      <c r="L21" s="96"/>
      <c r="M21" s="96"/>
      <c r="N21" s="98"/>
    </row>
    <row r="22" spans="1:14" ht="12.75" customHeight="1">
      <c r="A22" s="91" t="s">
        <v>63</v>
      </c>
      <c r="B22" s="96"/>
      <c r="C22" s="97"/>
      <c r="D22" s="97"/>
      <c r="E22" s="96"/>
      <c r="F22" s="96"/>
      <c r="G22" s="96"/>
      <c r="H22" s="96"/>
      <c r="I22" s="96"/>
      <c r="J22" s="96"/>
      <c r="K22" s="96"/>
      <c r="L22" s="96"/>
      <c r="M22" s="96"/>
      <c r="N22" s="98"/>
    </row>
    <row r="23" spans="1:14" ht="4.5" customHeight="1">
      <c r="A23" s="98"/>
      <c r="B23" s="98"/>
      <c r="C23" s="98"/>
      <c r="D23" s="98"/>
      <c r="E23" s="98"/>
      <c r="F23" s="98"/>
      <c r="G23" s="98"/>
      <c r="H23" s="98"/>
      <c r="I23" s="98"/>
      <c r="J23" s="98"/>
      <c r="K23" s="98"/>
      <c r="L23" s="98"/>
      <c r="M23" s="98"/>
      <c r="N23" s="98"/>
    </row>
    <row r="24" spans="1:14" s="101" customFormat="1" ht="13.5" customHeight="1">
      <c r="A24" s="1078" t="s">
        <v>64</v>
      </c>
      <c r="B24" s="1078"/>
      <c r="C24" s="1097"/>
      <c r="D24" s="1072" t="s">
        <v>65</v>
      </c>
      <c r="E24" s="1097"/>
      <c r="F24" s="90" t="s">
        <v>66</v>
      </c>
      <c r="G24" s="90"/>
      <c r="H24" s="90"/>
      <c r="I24" s="90"/>
      <c r="J24" s="90"/>
      <c r="K24" s="90"/>
      <c r="L24" s="90"/>
      <c r="M24" s="99"/>
      <c r="N24" s="100"/>
    </row>
    <row r="25" spans="1:14" s="101" customFormat="1" ht="11.25" customHeight="1">
      <c r="A25" s="1098"/>
      <c r="B25" s="1098"/>
      <c r="C25" s="1099"/>
      <c r="D25" s="1073"/>
      <c r="E25" s="1099"/>
      <c r="F25" s="1084" t="s">
        <v>59</v>
      </c>
      <c r="G25" s="90" t="s">
        <v>61</v>
      </c>
      <c r="H25" s="90"/>
      <c r="I25" s="90"/>
      <c r="J25" s="90"/>
      <c r="K25" s="90"/>
      <c r="L25" s="90"/>
      <c r="M25" s="99"/>
      <c r="N25" s="100"/>
    </row>
    <row r="26" spans="1:14" s="101" customFormat="1" ht="23.25" customHeight="1">
      <c r="A26" s="1080"/>
      <c r="B26" s="1080"/>
      <c r="C26" s="1100"/>
      <c r="D26" s="1074"/>
      <c r="E26" s="1100"/>
      <c r="F26" s="1071"/>
      <c r="G26" s="103" t="s">
        <v>67</v>
      </c>
      <c r="H26" s="104">
        <v>5</v>
      </c>
      <c r="I26" s="104">
        <v>6</v>
      </c>
      <c r="J26" s="104">
        <v>7</v>
      </c>
      <c r="K26" s="104">
        <v>8</v>
      </c>
      <c r="L26" s="104">
        <v>9</v>
      </c>
      <c r="M26" s="104">
        <v>10</v>
      </c>
      <c r="N26" s="100"/>
    </row>
    <row r="27" spans="1:14" s="101" customFormat="1" ht="3" customHeight="1">
      <c r="A27" s="99"/>
      <c r="B27" s="99"/>
      <c r="C27" s="99"/>
      <c r="D27" s="105"/>
      <c r="E27" s="99"/>
      <c r="F27" s="105"/>
      <c r="G27" s="106"/>
      <c r="H27" s="105"/>
      <c r="I27" s="105"/>
      <c r="J27" s="105"/>
      <c r="K27" s="105"/>
      <c r="L27" s="105"/>
      <c r="M27" s="105"/>
      <c r="N27" s="100"/>
    </row>
    <row r="28" spans="1:14" s="101" customFormat="1" ht="9.75">
      <c r="A28" s="107"/>
      <c r="B28" s="107"/>
      <c r="C28" s="107"/>
      <c r="D28" s="108"/>
      <c r="E28" s="107"/>
      <c r="F28" s="108"/>
      <c r="G28" s="109"/>
      <c r="H28" s="108"/>
      <c r="I28" s="108"/>
      <c r="J28" s="108"/>
      <c r="K28" s="108"/>
      <c r="L28" s="108"/>
      <c r="M28" s="108"/>
      <c r="N28" s="100"/>
    </row>
    <row r="29" spans="1:14" s="101" customFormat="1" ht="11.25" customHeight="1">
      <c r="A29" s="1101" t="s">
        <v>68</v>
      </c>
      <c r="B29" s="1101"/>
      <c r="C29" s="100" t="s">
        <v>45</v>
      </c>
      <c r="D29" s="108"/>
      <c r="E29" s="107" t="s">
        <v>69</v>
      </c>
      <c r="F29" s="82">
        <f>SUM(G29:M29)</f>
        <v>1877</v>
      </c>
      <c r="G29" s="81">
        <v>1379</v>
      </c>
      <c r="H29" s="81">
        <v>164</v>
      </c>
      <c r="I29" s="81">
        <v>146</v>
      </c>
      <c r="J29" s="81">
        <v>105</v>
      </c>
      <c r="K29" s="81">
        <v>62</v>
      </c>
      <c r="L29" s="81">
        <v>21</v>
      </c>
      <c r="M29" s="81">
        <v>0</v>
      </c>
      <c r="N29" s="100"/>
    </row>
    <row r="30" spans="1:14" s="101" customFormat="1" ht="11.25" customHeight="1">
      <c r="A30" s="100"/>
      <c r="B30" s="100"/>
      <c r="C30" s="107"/>
      <c r="D30" s="108"/>
      <c r="E30" s="107" t="s">
        <v>10</v>
      </c>
      <c r="F30" s="82">
        <f>SUM(G30:M30)</f>
        <v>1246</v>
      </c>
      <c r="G30" s="81">
        <v>971</v>
      </c>
      <c r="H30" s="81">
        <v>97</v>
      </c>
      <c r="I30" s="81">
        <v>75</v>
      </c>
      <c r="J30" s="81">
        <v>57</v>
      </c>
      <c r="K30" s="81">
        <v>31</v>
      </c>
      <c r="L30" s="81">
        <v>15</v>
      </c>
      <c r="M30" s="81">
        <v>0</v>
      </c>
      <c r="N30" s="100"/>
    </row>
    <row r="31" spans="1:14" s="101" customFormat="1" ht="11.25" customHeight="1">
      <c r="A31" s="100"/>
      <c r="B31" s="100"/>
      <c r="C31" s="107"/>
      <c r="D31" s="108"/>
      <c r="E31" s="107" t="s">
        <v>9</v>
      </c>
      <c r="F31" s="82">
        <f>SUM(F29:F30)</f>
        <v>3123</v>
      </c>
      <c r="G31" s="82">
        <f>SUM(G29:G30)</f>
        <v>2350</v>
      </c>
      <c r="H31" s="82">
        <f aca="true" t="shared" si="0" ref="H31:M31">SUM(H29:H30)</f>
        <v>261</v>
      </c>
      <c r="I31" s="82">
        <f t="shared" si="0"/>
        <v>221</v>
      </c>
      <c r="J31" s="82">
        <f t="shared" si="0"/>
        <v>162</v>
      </c>
      <c r="K31" s="82">
        <f t="shared" si="0"/>
        <v>93</v>
      </c>
      <c r="L31" s="82">
        <f t="shared" si="0"/>
        <v>36</v>
      </c>
      <c r="M31" s="82">
        <f t="shared" si="0"/>
        <v>0</v>
      </c>
      <c r="N31" s="100"/>
    </row>
    <row r="32" spans="1:14" s="101" customFormat="1" ht="3" customHeight="1">
      <c r="A32" s="100"/>
      <c r="B32" s="100"/>
      <c r="C32" s="107"/>
      <c r="D32" s="108"/>
      <c r="E32" s="107"/>
      <c r="F32" s="82"/>
      <c r="G32" s="82"/>
      <c r="H32" s="82"/>
      <c r="I32" s="82"/>
      <c r="J32" s="82"/>
      <c r="K32" s="82"/>
      <c r="L32" s="82"/>
      <c r="M32" s="82"/>
      <c r="N32" s="100"/>
    </row>
    <row r="33" spans="1:14" s="101" customFormat="1" ht="11.25" customHeight="1">
      <c r="A33" s="1093" t="s">
        <v>70</v>
      </c>
      <c r="B33" s="1094"/>
      <c r="C33" s="100" t="s">
        <v>45</v>
      </c>
      <c r="D33" s="108"/>
      <c r="E33" s="107" t="s">
        <v>69</v>
      </c>
      <c r="F33" s="82">
        <f>SUM(G33:M33)</f>
        <v>16313</v>
      </c>
      <c r="G33" s="81">
        <v>14989</v>
      </c>
      <c r="H33" s="81">
        <v>827</v>
      </c>
      <c r="I33" s="81">
        <v>250</v>
      </c>
      <c r="J33" s="81">
        <v>124</v>
      </c>
      <c r="K33" s="81">
        <v>59</v>
      </c>
      <c r="L33" s="81">
        <v>61</v>
      </c>
      <c r="M33" s="81">
        <v>3</v>
      </c>
      <c r="N33" s="100"/>
    </row>
    <row r="34" spans="1:14" s="101" customFormat="1" ht="11.25" customHeight="1">
      <c r="A34" s="100"/>
      <c r="B34" s="100"/>
      <c r="C34" s="107"/>
      <c r="D34" s="108"/>
      <c r="E34" s="107" t="s">
        <v>10</v>
      </c>
      <c r="F34" s="82">
        <f>SUM(G34:M34)</f>
        <v>16369</v>
      </c>
      <c r="G34" s="81">
        <v>14825</v>
      </c>
      <c r="H34" s="81">
        <v>1002</v>
      </c>
      <c r="I34" s="81">
        <v>274</v>
      </c>
      <c r="J34" s="81">
        <v>147</v>
      </c>
      <c r="K34" s="81">
        <v>69</v>
      </c>
      <c r="L34" s="81">
        <v>47</v>
      </c>
      <c r="M34" s="81">
        <v>5</v>
      </c>
      <c r="N34" s="100"/>
    </row>
    <row r="35" spans="1:14" s="101" customFormat="1" ht="11.25" customHeight="1">
      <c r="A35" s="100"/>
      <c r="B35" s="100"/>
      <c r="C35" s="107"/>
      <c r="D35" s="108"/>
      <c r="E35" s="107" t="s">
        <v>9</v>
      </c>
      <c r="F35" s="82">
        <f>SUM(F33:F34)</f>
        <v>32682</v>
      </c>
      <c r="G35" s="82">
        <f>SUM(G33:G34)</f>
        <v>29814</v>
      </c>
      <c r="H35" s="82">
        <f aca="true" t="shared" si="1" ref="H35:M35">SUM(H33:H34)</f>
        <v>1829</v>
      </c>
      <c r="I35" s="82">
        <f t="shared" si="1"/>
        <v>524</v>
      </c>
      <c r="J35" s="82">
        <f t="shared" si="1"/>
        <v>271</v>
      </c>
      <c r="K35" s="82">
        <f t="shared" si="1"/>
        <v>128</v>
      </c>
      <c r="L35" s="82">
        <f t="shared" si="1"/>
        <v>108</v>
      </c>
      <c r="M35" s="82">
        <f t="shared" si="1"/>
        <v>8</v>
      </c>
      <c r="N35" s="100"/>
    </row>
    <row r="36" spans="1:14" s="101" customFormat="1" ht="3" customHeight="1">
      <c r="A36" s="100"/>
      <c r="B36" s="100"/>
      <c r="C36" s="107"/>
      <c r="D36" s="108"/>
      <c r="E36" s="107"/>
      <c r="F36" s="82"/>
      <c r="G36" s="82"/>
      <c r="H36" s="82"/>
      <c r="I36" s="82"/>
      <c r="J36" s="82"/>
      <c r="K36" s="82"/>
      <c r="L36" s="82"/>
      <c r="M36" s="82"/>
      <c r="N36" s="100"/>
    </row>
    <row r="37" spans="1:14" s="101" customFormat="1" ht="11.25" customHeight="1">
      <c r="A37" s="100"/>
      <c r="B37" s="110" t="s">
        <v>71</v>
      </c>
      <c r="C37" s="100" t="s">
        <v>45</v>
      </c>
      <c r="D37" s="108"/>
      <c r="E37" s="107" t="s">
        <v>69</v>
      </c>
      <c r="F37" s="82">
        <f>SUM(G37:M37)</f>
        <v>1017</v>
      </c>
      <c r="G37" s="81">
        <v>687</v>
      </c>
      <c r="H37" s="81">
        <v>131</v>
      </c>
      <c r="I37" s="81">
        <v>76</v>
      </c>
      <c r="J37" s="81">
        <v>65</v>
      </c>
      <c r="K37" s="81">
        <v>31</v>
      </c>
      <c r="L37" s="81">
        <v>26</v>
      </c>
      <c r="M37" s="81">
        <v>1</v>
      </c>
      <c r="N37" s="100"/>
    </row>
    <row r="38" spans="1:14" s="101" customFormat="1" ht="11.25" customHeight="1">
      <c r="A38" s="100"/>
      <c r="B38" s="100"/>
      <c r="C38" s="107"/>
      <c r="D38" s="108"/>
      <c r="E38" s="107" t="s">
        <v>10</v>
      </c>
      <c r="F38" s="82">
        <f>SUM(G38:M38)</f>
        <v>1112</v>
      </c>
      <c r="G38" s="81">
        <v>743</v>
      </c>
      <c r="H38" s="81">
        <v>152</v>
      </c>
      <c r="I38" s="81">
        <v>101</v>
      </c>
      <c r="J38" s="81">
        <v>59</v>
      </c>
      <c r="K38" s="81">
        <v>36</v>
      </c>
      <c r="L38" s="81">
        <v>21</v>
      </c>
      <c r="M38" s="81">
        <v>0</v>
      </c>
      <c r="N38" s="100"/>
    </row>
    <row r="39" spans="1:14" s="101" customFormat="1" ht="11.25" customHeight="1">
      <c r="A39" s="100"/>
      <c r="B39" s="100"/>
      <c r="C39" s="107"/>
      <c r="D39" s="108"/>
      <c r="E39" s="107" t="s">
        <v>9</v>
      </c>
      <c r="F39" s="82">
        <f>SUM(F37:F38)</f>
        <v>2129</v>
      </c>
      <c r="G39" s="82">
        <f aca="true" t="shared" si="2" ref="G39:M39">SUM(G37:G38)</f>
        <v>1430</v>
      </c>
      <c r="H39" s="82">
        <f t="shared" si="2"/>
        <v>283</v>
      </c>
      <c r="I39" s="82">
        <f t="shared" si="2"/>
        <v>177</v>
      </c>
      <c r="J39" s="82">
        <f t="shared" si="2"/>
        <v>124</v>
      </c>
      <c r="K39" s="82">
        <f t="shared" si="2"/>
        <v>67</v>
      </c>
      <c r="L39" s="82">
        <f t="shared" si="2"/>
        <v>47</v>
      </c>
      <c r="M39" s="82">
        <f t="shared" si="2"/>
        <v>1</v>
      </c>
      <c r="N39" s="100"/>
    </row>
    <row r="40" spans="1:14" s="101" customFormat="1" ht="3" customHeight="1">
      <c r="A40" s="100"/>
      <c r="B40" s="100"/>
      <c r="C40" s="107"/>
      <c r="D40" s="108"/>
      <c r="E40" s="107"/>
      <c r="F40" s="82"/>
      <c r="G40" s="82"/>
      <c r="H40" s="82"/>
      <c r="I40" s="82"/>
      <c r="J40" s="82"/>
      <c r="K40" s="82"/>
      <c r="L40" s="82"/>
      <c r="M40" s="82"/>
      <c r="N40" s="100"/>
    </row>
    <row r="41" spans="1:14" s="101" customFormat="1" ht="9.75">
      <c r="A41" s="1091" t="s">
        <v>72</v>
      </c>
      <c r="B41" s="1092"/>
      <c r="C41" s="107"/>
      <c r="D41" s="108"/>
      <c r="E41" s="107"/>
      <c r="F41" s="82"/>
      <c r="G41" s="82"/>
      <c r="H41" s="82"/>
      <c r="I41" s="82"/>
      <c r="J41" s="82"/>
      <c r="K41" s="82"/>
      <c r="L41" s="82"/>
      <c r="M41" s="82"/>
      <c r="N41" s="100"/>
    </row>
    <row r="42" spans="1:14" s="101" customFormat="1" ht="11.25" customHeight="1">
      <c r="A42" s="100"/>
      <c r="B42" s="110" t="s">
        <v>73</v>
      </c>
      <c r="C42" s="100" t="s">
        <v>45</v>
      </c>
      <c r="D42" s="108"/>
      <c r="E42" s="107" t="s">
        <v>69</v>
      </c>
      <c r="F42" s="82">
        <f>SUM(G42:M42)</f>
        <v>4</v>
      </c>
      <c r="G42" s="81">
        <v>4</v>
      </c>
      <c r="H42" s="81">
        <v>0</v>
      </c>
      <c r="I42" s="81">
        <v>0</v>
      </c>
      <c r="J42" s="81">
        <v>0</v>
      </c>
      <c r="K42" s="81">
        <v>0</v>
      </c>
      <c r="L42" s="81">
        <v>0</v>
      </c>
      <c r="M42" s="81">
        <v>0</v>
      </c>
      <c r="N42" s="100"/>
    </row>
    <row r="43" spans="1:14" s="101" customFormat="1" ht="11.25" customHeight="1">
      <c r="A43" s="100"/>
      <c r="B43" s="100"/>
      <c r="C43" s="107"/>
      <c r="D43" s="108"/>
      <c r="E43" s="107" t="s">
        <v>10</v>
      </c>
      <c r="F43" s="82">
        <f>SUM(G43:M43)</f>
        <v>5</v>
      </c>
      <c r="G43" s="81">
        <v>5</v>
      </c>
      <c r="H43" s="81">
        <v>0</v>
      </c>
      <c r="I43" s="81">
        <v>0</v>
      </c>
      <c r="J43" s="81">
        <v>0</v>
      </c>
      <c r="K43" s="81">
        <v>0</v>
      </c>
      <c r="L43" s="81">
        <v>0</v>
      </c>
      <c r="M43" s="81">
        <v>0</v>
      </c>
      <c r="N43" s="100"/>
    </row>
    <row r="44" spans="1:14" s="101" customFormat="1" ht="11.25" customHeight="1">
      <c r="A44" s="100"/>
      <c r="B44" s="100"/>
      <c r="C44" s="107"/>
      <c r="D44" s="108"/>
      <c r="E44" s="107" t="s">
        <v>9</v>
      </c>
      <c r="F44" s="82">
        <f>SUM(F42:F43)</f>
        <v>9</v>
      </c>
      <c r="G44" s="82">
        <f>SUM(G42:G43)</f>
        <v>9</v>
      </c>
      <c r="H44" s="82">
        <f aca="true" t="shared" si="3" ref="H44:M44">SUM(H42:H43)</f>
        <v>0</v>
      </c>
      <c r="I44" s="82">
        <f t="shared" si="3"/>
        <v>0</v>
      </c>
      <c r="J44" s="82">
        <f t="shared" si="3"/>
        <v>0</v>
      </c>
      <c r="K44" s="82">
        <f t="shared" si="3"/>
        <v>0</v>
      </c>
      <c r="L44" s="82">
        <f t="shared" si="3"/>
        <v>0</v>
      </c>
      <c r="M44" s="82">
        <f t="shared" si="3"/>
        <v>0</v>
      </c>
      <c r="N44" s="100"/>
    </row>
    <row r="45" spans="1:14" s="101" customFormat="1" ht="3" customHeight="1">
      <c r="A45" s="100"/>
      <c r="B45" s="100"/>
      <c r="C45" s="107"/>
      <c r="D45" s="108"/>
      <c r="E45" s="107"/>
      <c r="F45" s="82"/>
      <c r="G45" s="82"/>
      <c r="H45" s="82"/>
      <c r="I45" s="82"/>
      <c r="J45" s="82"/>
      <c r="K45" s="82"/>
      <c r="L45" s="82"/>
      <c r="M45" s="82"/>
      <c r="N45" s="100"/>
    </row>
    <row r="46" spans="1:14" s="101" customFormat="1" ht="11.25" customHeight="1">
      <c r="A46" s="1093" t="s">
        <v>74</v>
      </c>
      <c r="B46" s="1094"/>
      <c r="C46" s="100" t="s">
        <v>45</v>
      </c>
      <c r="D46" s="108"/>
      <c r="E46" s="107" t="s">
        <v>69</v>
      </c>
      <c r="F46" s="82">
        <f>SUM(G46:M46)</f>
        <v>20244</v>
      </c>
      <c r="G46" s="81">
        <v>19871</v>
      </c>
      <c r="H46" s="81">
        <v>139</v>
      </c>
      <c r="I46" s="81">
        <v>32</v>
      </c>
      <c r="J46" s="81">
        <v>45</v>
      </c>
      <c r="K46" s="81">
        <v>28</v>
      </c>
      <c r="L46" s="81">
        <v>47</v>
      </c>
      <c r="M46" s="81">
        <v>82</v>
      </c>
      <c r="N46" s="100"/>
    </row>
    <row r="47" spans="1:14" s="101" customFormat="1" ht="11.25" customHeight="1">
      <c r="A47" s="100"/>
      <c r="B47" s="100"/>
      <c r="C47" s="107"/>
      <c r="D47" s="108"/>
      <c r="E47" s="107" t="s">
        <v>10</v>
      </c>
      <c r="F47" s="82">
        <f>SUM(G47:M47)</f>
        <v>21403</v>
      </c>
      <c r="G47" s="81">
        <v>21020</v>
      </c>
      <c r="H47" s="81">
        <v>133</v>
      </c>
      <c r="I47" s="81">
        <v>39</v>
      </c>
      <c r="J47" s="81">
        <v>29</v>
      </c>
      <c r="K47" s="81">
        <v>37</v>
      </c>
      <c r="L47" s="81">
        <v>30</v>
      </c>
      <c r="M47" s="81">
        <v>115</v>
      </c>
      <c r="N47" s="100"/>
    </row>
    <row r="48" spans="1:14" s="101" customFormat="1" ht="11.25" customHeight="1">
      <c r="A48" s="100"/>
      <c r="B48" s="100"/>
      <c r="C48" s="107"/>
      <c r="D48" s="108"/>
      <c r="E48" s="107" t="s">
        <v>9</v>
      </c>
      <c r="F48" s="82">
        <f>SUM(F46:F47)</f>
        <v>41647</v>
      </c>
      <c r="G48" s="82">
        <f>SUM(G46:G47)</f>
        <v>40891</v>
      </c>
      <c r="H48" s="82">
        <f aca="true" t="shared" si="4" ref="H48:M48">SUM(H46:H47)</f>
        <v>272</v>
      </c>
      <c r="I48" s="82">
        <f t="shared" si="4"/>
        <v>71</v>
      </c>
      <c r="J48" s="82">
        <f t="shared" si="4"/>
        <v>74</v>
      </c>
      <c r="K48" s="82">
        <f t="shared" si="4"/>
        <v>65</v>
      </c>
      <c r="L48" s="82">
        <f t="shared" si="4"/>
        <v>77</v>
      </c>
      <c r="M48" s="82">
        <f t="shared" si="4"/>
        <v>197</v>
      </c>
      <c r="N48" s="100"/>
    </row>
    <row r="49" spans="1:14" s="101" customFormat="1" ht="3" customHeight="1">
      <c r="A49" s="100"/>
      <c r="B49" s="100"/>
      <c r="C49" s="107"/>
      <c r="D49" s="108"/>
      <c r="E49" s="107"/>
      <c r="F49" s="82"/>
      <c r="G49" s="82"/>
      <c r="H49" s="82"/>
      <c r="I49" s="82"/>
      <c r="J49" s="82"/>
      <c r="K49" s="82"/>
      <c r="L49" s="82"/>
      <c r="M49" s="82"/>
      <c r="N49" s="100"/>
    </row>
    <row r="50" spans="1:14" s="101" customFormat="1" ht="11.25" customHeight="1">
      <c r="A50" s="100"/>
      <c r="B50" s="110" t="s">
        <v>71</v>
      </c>
      <c r="C50" s="100" t="s">
        <v>45</v>
      </c>
      <c r="D50" s="108"/>
      <c r="E50" s="107" t="s">
        <v>69</v>
      </c>
      <c r="F50" s="82">
        <f>SUM(G50:M50)</f>
        <v>1118</v>
      </c>
      <c r="G50" s="81">
        <v>941</v>
      </c>
      <c r="H50" s="81">
        <v>45</v>
      </c>
      <c r="I50" s="81">
        <v>21</v>
      </c>
      <c r="J50" s="81">
        <v>33</v>
      </c>
      <c r="K50" s="81">
        <v>25</v>
      </c>
      <c r="L50" s="81">
        <v>44</v>
      </c>
      <c r="M50" s="81">
        <v>9</v>
      </c>
      <c r="N50" s="100"/>
    </row>
    <row r="51" spans="1:14" s="101" customFormat="1" ht="11.25" customHeight="1">
      <c r="A51" s="100"/>
      <c r="B51" s="100"/>
      <c r="C51" s="107"/>
      <c r="D51" s="108"/>
      <c r="E51" s="107" t="s">
        <v>10</v>
      </c>
      <c r="F51" s="82">
        <f>SUM(G51:M51)</f>
        <v>1320</v>
      </c>
      <c r="G51" s="81">
        <v>1139</v>
      </c>
      <c r="H51" s="81">
        <v>47</v>
      </c>
      <c r="I51" s="81">
        <v>27</v>
      </c>
      <c r="J51" s="81">
        <v>23</v>
      </c>
      <c r="K51" s="81">
        <v>33</v>
      </c>
      <c r="L51" s="81">
        <v>27</v>
      </c>
      <c r="M51" s="81">
        <v>24</v>
      </c>
      <c r="N51" s="100"/>
    </row>
    <row r="52" spans="1:14" s="101" customFormat="1" ht="11.25" customHeight="1">
      <c r="A52" s="100"/>
      <c r="B52" s="100"/>
      <c r="C52" s="107"/>
      <c r="D52" s="108"/>
      <c r="E52" s="107" t="s">
        <v>9</v>
      </c>
      <c r="F52" s="82">
        <f>SUM(F50:F51)</f>
        <v>2438</v>
      </c>
      <c r="G52" s="82">
        <f>SUM(G50:G51)</f>
        <v>2080</v>
      </c>
      <c r="H52" s="82">
        <f aca="true" t="shared" si="5" ref="H52:M52">SUM(H50:H51)</f>
        <v>92</v>
      </c>
      <c r="I52" s="82">
        <f t="shared" si="5"/>
        <v>48</v>
      </c>
      <c r="J52" s="82">
        <f t="shared" si="5"/>
        <v>56</v>
      </c>
      <c r="K52" s="82">
        <f t="shared" si="5"/>
        <v>58</v>
      </c>
      <c r="L52" s="82">
        <f t="shared" si="5"/>
        <v>71</v>
      </c>
      <c r="M52" s="82">
        <f t="shared" si="5"/>
        <v>33</v>
      </c>
      <c r="N52" s="100"/>
    </row>
    <row r="53" spans="1:14" s="101" customFormat="1" ht="3" customHeight="1">
      <c r="A53" s="100"/>
      <c r="B53" s="100"/>
      <c r="C53" s="107"/>
      <c r="D53" s="108"/>
      <c r="E53" s="107"/>
      <c r="F53" s="82"/>
      <c r="G53" s="82"/>
      <c r="H53" s="82"/>
      <c r="I53" s="82"/>
      <c r="J53" s="82"/>
      <c r="K53" s="82"/>
      <c r="L53" s="82"/>
      <c r="M53" s="82"/>
      <c r="N53" s="100"/>
    </row>
    <row r="54" spans="1:14" s="101" customFormat="1" ht="11.25" customHeight="1">
      <c r="A54" s="84" t="s">
        <v>75</v>
      </c>
      <c r="B54" s="100"/>
      <c r="C54" s="107"/>
      <c r="D54" s="108"/>
      <c r="E54" s="107"/>
      <c r="F54" s="82"/>
      <c r="G54" s="82"/>
      <c r="H54" s="82"/>
      <c r="I54" s="82"/>
      <c r="J54" s="82"/>
      <c r="K54" s="82"/>
      <c r="L54" s="82"/>
      <c r="M54" s="82"/>
      <c r="N54" s="100"/>
    </row>
    <row r="55" spans="1:14" s="101" customFormat="1" ht="11.25" customHeight="1">
      <c r="A55" s="100"/>
      <c r="B55" s="112" t="s">
        <v>76</v>
      </c>
      <c r="C55" s="107"/>
      <c r="D55" s="108"/>
      <c r="E55" s="107"/>
      <c r="F55" s="82"/>
      <c r="G55" s="82"/>
      <c r="H55" s="82"/>
      <c r="I55" s="82"/>
      <c r="J55" s="82"/>
      <c r="K55" s="82"/>
      <c r="L55" s="82"/>
      <c r="M55" s="82"/>
      <c r="N55" s="100"/>
    </row>
    <row r="56" spans="1:14" s="101" customFormat="1" ht="11.25" customHeight="1">
      <c r="A56" s="100"/>
      <c r="B56" s="84" t="s">
        <v>77</v>
      </c>
      <c r="C56" s="107"/>
      <c r="D56" s="108"/>
      <c r="E56" s="107"/>
      <c r="F56" s="82"/>
      <c r="G56" s="82"/>
      <c r="H56" s="82"/>
      <c r="I56" s="82"/>
      <c r="J56" s="82"/>
      <c r="K56" s="82"/>
      <c r="L56" s="82"/>
      <c r="M56" s="82"/>
      <c r="N56" s="100"/>
    </row>
    <row r="57" spans="1:14" s="101" customFormat="1" ht="11.25" customHeight="1">
      <c r="A57" s="100"/>
      <c r="B57" s="84" t="s">
        <v>78</v>
      </c>
      <c r="C57" s="107"/>
      <c r="D57" s="108"/>
      <c r="E57" s="107"/>
      <c r="F57" s="82"/>
      <c r="G57" s="82"/>
      <c r="H57" s="82"/>
      <c r="I57" s="82"/>
      <c r="J57" s="82"/>
      <c r="K57" s="82"/>
      <c r="L57" s="82"/>
      <c r="M57" s="82"/>
      <c r="N57" s="100"/>
    </row>
    <row r="58" spans="1:14" s="101" customFormat="1" ht="11.25" customHeight="1">
      <c r="A58" s="100"/>
      <c r="B58" s="111" t="s">
        <v>79</v>
      </c>
      <c r="C58" s="100" t="s">
        <v>45</v>
      </c>
      <c r="D58" s="108"/>
      <c r="E58" s="107" t="s">
        <v>69</v>
      </c>
      <c r="F58" s="82">
        <f>SUM(G58:M58)</f>
        <v>685</v>
      </c>
      <c r="G58" s="81">
        <v>477</v>
      </c>
      <c r="H58" s="81">
        <v>74</v>
      </c>
      <c r="I58" s="81">
        <v>34</v>
      </c>
      <c r="J58" s="81">
        <v>10</v>
      </c>
      <c r="K58" s="81">
        <v>10</v>
      </c>
      <c r="L58" s="81">
        <v>62</v>
      </c>
      <c r="M58" s="81">
        <v>18</v>
      </c>
      <c r="N58" s="100"/>
    </row>
    <row r="59" spans="1:14" s="101" customFormat="1" ht="11.25" customHeight="1">
      <c r="A59" s="100"/>
      <c r="B59" s="100"/>
      <c r="C59" s="107"/>
      <c r="D59" s="108"/>
      <c r="E59" s="107" t="s">
        <v>10</v>
      </c>
      <c r="F59" s="82">
        <f>SUM(G59:M59)</f>
        <v>680</v>
      </c>
      <c r="G59" s="81">
        <v>447</v>
      </c>
      <c r="H59" s="81">
        <v>71</v>
      </c>
      <c r="I59" s="81">
        <v>37</v>
      </c>
      <c r="J59" s="81">
        <v>18</v>
      </c>
      <c r="K59" s="81">
        <v>11</v>
      </c>
      <c r="L59" s="81">
        <v>74</v>
      </c>
      <c r="M59" s="81">
        <v>22</v>
      </c>
      <c r="N59" s="100"/>
    </row>
    <row r="60" spans="1:14" s="101" customFormat="1" ht="11.25" customHeight="1">
      <c r="A60" s="100"/>
      <c r="B60" s="100"/>
      <c r="C60" s="107"/>
      <c r="D60" s="108"/>
      <c r="E60" s="107" t="s">
        <v>9</v>
      </c>
      <c r="F60" s="82">
        <f>SUM(F58:F59)</f>
        <v>1365</v>
      </c>
      <c r="G60" s="82">
        <f>SUM(G58:G59)</f>
        <v>924</v>
      </c>
      <c r="H60" s="82">
        <f aca="true" t="shared" si="6" ref="H60:M60">SUM(H58:H59)</f>
        <v>145</v>
      </c>
      <c r="I60" s="82">
        <f t="shared" si="6"/>
        <v>71</v>
      </c>
      <c r="J60" s="82">
        <f t="shared" si="6"/>
        <v>28</v>
      </c>
      <c r="K60" s="82">
        <f t="shared" si="6"/>
        <v>21</v>
      </c>
      <c r="L60" s="82">
        <f t="shared" si="6"/>
        <v>136</v>
      </c>
      <c r="M60" s="82">
        <f t="shared" si="6"/>
        <v>40</v>
      </c>
      <c r="N60" s="100"/>
    </row>
    <row r="61" spans="1:14" s="101" customFormat="1" ht="3" customHeight="1">
      <c r="A61" s="100"/>
      <c r="B61" s="100"/>
      <c r="C61" s="107"/>
      <c r="D61" s="108"/>
      <c r="E61" s="107"/>
      <c r="F61" s="82"/>
      <c r="G61" s="82"/>
      <c r="H61" s="82"/>
      <c r="I61" s="82"/>
      <c r="J61" s="82"/>
      <c r="K61" s="82"/>
      <c r="L61" s="82"/>
      <c r="M61" s="82"/>
      <c r="N61" s="100"/>
    </row>
    <row r="62" spans="1:14" s="101" customFormat="1" ht="11.25" customHeight="1">
      <c r="A62" s="100"/>
      <c r="B62" s="110" t="s">
        <v>71</v>
      </c>
      <c r="C62" s="100" t="s">
        <v>45</v>
      </c>
      <c r="D62" s="108"/>
      <c r="E62" s="107" t="s">
        <v>69</v>
      </c>
      <c r="F62" s="82">
        <f>SUM(G62:M62)</f>
        <v>210</v>
      </c>
      <c r="G62" s="81">
        <v>69</v>
      </c>
      <c r="H62" s="81">
        <v>48</v>
      </c>
      <c r="I62" s="81">
        <v>28</v>
      </c>
      <c r="J62" s="81">
        <v>2</v>
      </c>
      <c r="K62" s="81">
        <v>8</v>
      </c>
      <c r="L62" s="81">
        <v>38</v>
      </c>
      <c r="M62" s="81">
        <v>17</v>
      </c>
      <c r="N62" s="100"/>
    </row>
    <row r="63" spans="1:14" s="101" customFormat="1" ht="11.25" customHeight="1">
      <c r="A63" s="100"/>
      <c r="B63" s="100"/>
      <c r="C63" s="107"/>
      <c r="D63" s="108"/>
      <c r="E63" s="107" t="s">
        <v>10</v>
      </c>
      <c r="F63" s="82">
        <f>SUM(G63:M63)</f>
        <v>229</v>
      </c>
      <c r="G63" s="81">
        <v>74</v>
      </c>
      <c r="H63" s="81">
        <v>39</v>
      </c>
      <c r="I63" s="81">
        <v>27</v>
      </c>
      <c r="J63" s="81">
        <v>17</v>
      </c>
      <c r="K63" s="81">
        <v>5</v>
      </c>
      <c r="L63" s="81">
        <v>48</v>
      </c>
      <c r="M63" s="81">
        <v>19</v>
      </c>
      <c r="N63" s="100"/>
    </row>
    <row r="64" spans="1:14" s="101" customFormat="1" ht="11.25" customHeight="1">
      <c r="A64" s="100"/>
      <c r="B64" s="100"/>
      <c r="C64" s="107"/>
      <c r="D64" s="108"/>
      <c r="E64" s="107" t="s">
        <v>9</v>
      </c>
      <c r="F64" s="82">
        <f>SUM(F62:F63)</f>
        <v>439</v>
      </c>
      <c r="G64" s="82">
        <f>SUM(G62:G63)</f>
        <v>143</v>
      </c>
      <c r="H64" s="82">
        <f aca="true" t="shared" si="7" ref="H64:M64">SUM(H62:H63)</f>
        <v>87</v>
      </c>
      <c r="I64" s="82">
        <f t="shared" si="7"/>
        <v>55</v>
      </c>
      <c r="J64" s="82">
        <f t="shared" si="7"/>
        <v>19</v>
      </c>
      <c r="K64" s="82">
        <f t="shared" si="7"/>
        <v>13</v>
      </c>
      <c r="L64" s="82">
        <f t="shared" si="7"/>
        <v>86</v>
      </c>
      <c r="M64" s="82">
        <f t="shared" si="7"/>
        <v>36</v>
      </c>
      <c r="N64" s="100"/>
    </row>
    <row r="65" spans="1:14" s="101" customFormat="1" ht="3" customHeight="1">
      <c r="A65" s="100"/>
      <c r="B65" s="100"/>
      <c r="C65" s="107"/>
      <c r="D65" s="108"/>
      <c r="E65" s="107"/>
      <c r="F65" s="82"/>
      <c r="G65" s="82"/>
      <c r="H65" s="82"/>
      <c r="I65" s="82"/>
      <c r="J65" s="82"/>
      <c r="K65" s="82"/>
      <c r="L65" s="82"/>
      <c r="M65" s="82"/>
      <c r="N65" s="100"/>
    </row>
    <row r="66" spans="1:14" s="101" customFormat="1" ht="11.25" customHeight="1">
      <c r="A66" s="1093" t="s">
        <v>80</v>
      </c>
      <c r="B66" s="1093"/>
      <c r="C66" s="100" t="s">
        <v>45</v>
      </c>
      <c r="D66" s="108"/>
      <c r="E66" s="107" t="s">
        <v>69</v>
      </c>
      <c r="F66" s="82">
        <f>SUM(G66:M66)</f>
        <v>1604</v>
      </c>
      <c r="G66" s="81">
        <v>0</v>
      </c>
      <c r="H66" s="81">
        <v>50</v>
      </c>
      <c r="I66" s="81">
        <v>491</v>
      </c>
      <c r="J66" s="81">
        <v>268</v>
      </c>
      <c r="K66" s="81">
        <v>79</v>
      </c>
      <c r="L66" s="81">
        <v>689</v>
      </c>
      <c r="M66" s="81">
        <v>27</v>
      </c>
      <c r="N66" s="100"/>
    </row>
    <row r="67" spans="1:14" s="101" customFormat="1" ht="11.25" customHeight="1">
      <c r="A67" s="100"/>
      <c r="B67" s="100"/>
      <c r="C67" s="107"/>
      <c r="D67" s="108"/>
      <c r="E67" s="107" t="s">
        <v>10</v>
      </c>
      <c r="F67" s="82">
        <f>SUM(G67:M67)</f>
        <v>1624</v>
      </c>
      <c r="G67" s="81">
        <v>0</v>
      </c>
      <c r="H67" s="81">
        <v>35</v>
      </c>
      <c r="I67" s="81">
        <v>549</v>
      </c>
      <c r="J67" s="81">
        <v>274</v>
      </c>
      <c r="K67" s="81">
        <v>87</v>
      </c>
      <c r="L67" s="81">
        <v>655</v>
      </c>
      <c r="M67" s="81">
        <v>24</v>
      </c>
      <c r="N67" s="100"/>
    </row>
    <row r="68" spans="1:14" s="101" customFormat="1" ht="11.25" customHeight="1">
      <c r="A68" s="100"/>
      <c r="B68" s="100"/>
      <c r="C68" s="107"/>
      <c r="D68" s="108"/>
      <c r="E68" s="107" t="s">
        <v>9</v>
      </c>
      <c r="F68" s="82">
        <f>SUM(F66:F67)</f>
        <v>3228</v>
      </c>
      <c r="G68" s="82">
        <f>SUM(G66:G67)</f>
        <v>0</v>
      </c>
      <c r="H68" s="82">
        <f aca="true" t="shared" si="8" ref="H68:M68">SUM(H66:H67)</f>
        <v>85</v>
      </c>
      <c r="I68" s="82">
        <f t="shared" si="8"/>
        <v>1040</v>
      </c>
      <c r="J68" s="82">
        <f t="shared" si="8"/>
        <v>542</v>
      </c>
      <c r="K68" s="82">
        <f t="shared" si="8"/>
        <v>166</v>
      </c>
      <c r="L68" s="82">
        <f t="shared" si="8"/>
        <v>1344</v>
      </c>
      <c r="M68" s="82">
        <f t="shared" si="8"/>
        <v>51</v>
      </c>
      <c r="N68" s="100"/>
    </row>
    <row r="69" spans="1:14" s="101" customFormat="1" ht="3" customHeight="1">
      <c r="A69" s="100"/>
      <c r="B69" s="100"/>
      <c r="C69" s="107"/>
      <c r="D69" s="108"/>
      <c r="E69" s="107"/>
      <c r="F69" s="82"/>
      <c r="G69" s="82"/>
      <c r="H69" s="82"/>
      <c r="I69" s="82"/>
      <c r="J69" s="82"/>
      <c r="K69" s="82"/>
      <c r="L69" s="82"/>
      <c r="M69" s="82"/>
      <c r="N69" s="100"/>
    </row>
    <row r="70" spans="1:14" s="101" customFormat="1" ht="11.25" customHeight="1">
      <c r="A70" s="100"/>
      <c r="B70" s="110" t="s">
        <v>71</v>
      </c>
      <c r="C70" s="100" t="s">
        <v>45</v>
      </c>
      <c r="D70" s="108"/>
      <c r="E70" s="107" t="s">
        <v>69</v>
      </c>
      <c r="F70" s="82">
        <f>SUM(G70:M70)</f>
        <v>214</v>
      </c>
      <c r="G70" s="81">
        <v>0</v>
      </c>
      <c r="H70" s="81">
        <v>2</v>
      </c>
      <c r="I70" s="81">
        <v>25</v>
      </c>
      <c r="J70" s="81">
        <v>30</v>
      </c>
      <c r="K70" s="81">
        <v>12</v>
      </c>
      <c r="L70" s="81">
        <v>141</v>
      </c>
      <c r="M70" s="81">
        <v>4</v>
      </c>
      <c r="N70" s="100"/>
    </row>
    <row r="71" spans="1:14" s="101" customFormat="1" ht="11.25" customHeight="1">
      <c r="A71" s="100"/>
      <c r="B71" s="100"/>
      <c r="C71" s="107"/>
      <c r="D71" s="108"/>
      <c r="E71" s="107" t="s">
        <v>10</v>
      </c>
      <c r="F71" s="82">
        <f>SUM(G71:M71)</f>
        <v>210</v>
      </c>
      <c r="G71" s="81">
        <v>0</v>
      </c>
      <c r="H71" s="81">
        <v>5</v>
      </c>
      <c r="I71" s="81">
        <v>39</v>
      </c>
      <c r="J71" s="81">
        <v>32</v>
      </c>
      <c r="K71" s="81">
        <v>8</v>
      </c>
      <c r="L71" s="81">
        <v>121</v>
      </c>
      <c r="M71" s="81">
        <v>5</v>
      </c>
      <c r="N71" s="100"/>
    </row>
    <row r="72" spans="1:14" s="101" customFormat="1" ht="11.25" customHeight="1">
      <c r="A72" s="100"/>
      <c r="B72" s="100"/>
      <c r="C72" s="107"/>
      <c r="D72" s="108"/>
      <c r="E72" s="107" t="s">
        <v>9</v>
      </c>
      <c r="F72" s="82">
        <f>SUM(F70:F71)</f>
        <v>424</v>
      </c>
      <c r="G72" s="82">
        <f>SUM(G70:G71)</f>
        <v>0</v>
      </c>
      <c r="H72" s="82">
        <f aca="true" t="shared" si="9" ref="H72:M72">SUM(H70:H71)</f>
        <v>7</v>
      </c>
      <c r="I72" s="82">
        <f t="shared" si="9"/>
        <v>64</v>
      </c>
      <c r="J72" s="82">
        <f t="shared" si="9"/>
        <v>62</v>
      </c>
      <c r="K72" s="82">
        <f t="shared" si="9"/>
        <v>20</v>
      </c>
      <c r="L72" s="82">
        <f t="shared" si="9"/>
        <v>262</v>
      </c>
      <c r="M72" s="82">
        <f t="shared" si="9"/>
        <v>9</v>
      </c>
      <c r="N72" s="100"/>
    </row>
    <row r="73" spans="1:14" s="101" customFormat="1" ht="3" customHeight="1">
      <c r="A73" s="100"/>
      <c r="B73" s="100"/>
      <c r="C73" s="107"/>
      <c r="D73" s="108"/>
      <c r="E73" s="107"/>
      <c r="F73" s="82"/>
      <c r="G73" s="82"/>
      <c r="H73" s="82"/>
      <c r="I73" s="82"/>
      <c r="J73" s="82"/>
      <c r="K73" s="82"/>
      <c r="L73" s="82"/>
      <c r="M73" s="82"/>
      <c r="N73" s="100"/>
    </row>
    <row r="74" spans="1:14" s="101" customFormat="1" ht="11.25" customHeight="1">
      <c r="A74" s="1093" t="s">
        <v>81</v>
      </c>
      <c r="B74" s="1094"/>
      <c r="C74" s="100" t="s">
        <v>45</v>
      </c>
      <c r="D74" s="108"/>
      <c r="E74" s="107" t="s">
        <v>69</v>
      </c>
      <c r="F74" s="82">
        <f>SUM(G74:M74)</f>
        <v>1138</v>
      </c>
      <c r="G74" s="81">
        <v>0</v>
      </c>
      <c r="H74" s="81">
        <v>0</v>
      </c>
      <c r="I74" s="81">
        <v>0</v>
      </c>
      <c r="J74" s="81">
        <v>0</v>
      </c>
      <c r="K74" s="81">
        <v>0</v>
      </c>
      <c r="L74" s="81">
        <v>0</v>
      </c>
      <c r="M74" s="81">
        <v>1138</v>
      </c>
      <c r="N74" s="100"/>
    </row>
    <row r="75" spans="1:14" s="101" customFormat="1" ht="11.25" customHeight="1">
      <c r="A75" s="100"/>
      <c r="B75" s="100"/>
      <c r="C75" s="107"/>
      <c r="D75" s="108"/>
      <c r="E75" s="107" t="s">
        <v>10</v>
      </c>
      <c r="F75" s="82">
        <f>SUM(G75:M75)</f>
        <v>1177</v>
      </c>
      <c r="G75" s="81">
        <v>0</v>
      </c>
      <c r="H75" s="81">
        <v>0</v>
      </c>
      <c r="I75" s="81">
        <v>0</v>
      </c>
      <c r="J75" s="81">
        <v>0</v>
      </c>
      <c r="K75" s="81">
        <v>0</v>
      </c>
      <c r="L75" s="81">
        <v>0</v>
      </c>
      <c r="M75" s="81">
        <v>1177</v>
      </c>
      <c r="N75" s="100"/>
    </row>
    <row r="76" spans="1:14" s="101" customFormat="1" ht="11.25" customHeight="1">
      <c r="A76" s="100"/>
      <c r="B76" s="100"/>
      <c r="C76" s="107"/>
      <c r="D76" s="108"/>
      <c r="E76" s="107" t="s">
        <v>9</v>
      </c>
      <c r="F76" s="82">
        <f>SUM(F74:F75)</f>
        <v>2315</v>
      </c>
      <c r="G76" s="82">
        <f>SUM(G74:G75)</f>
        <v>0</v>
      </c>
      <c r="H76" s="82">
        <f aca="true" t="shared" si="10" ref="H76:M76">SUM(H74:H75)</f>
        <v>0</v>
      </c>
      <c r="I76" s="82">
        <f t="shared" si="10"/>
        <v>0</v>
      </c>
      <c r="J76" s="82">
        <f t="shared" si="10"/>
        <v>0</v>
      </c>
      <c r="K76" s="82">
        <f t="shared" si="10"/>
        <v>0</v>
      </c>
      <c r="L76" s="82">
        <f t="shared" si="10"/>
        <v>0</v>
      </c>
      <c r="M76" s="82">
        <f t="shared" si="10"/>
        <v>2315</v>
      </c>
      <c r="N76" s="100"/>
    </row>
    <row r="77" spans="1:14" s="101" customFormat="1" ht="3" customHeight="1">
      <c r="A77" s="100"/>
      <c r="B77" s="100"/>
      <c r="C77" s="107"/>
      <c r="D77" s="108"/>
      <c r="E77" s="107"/>
      <c r="F77" s="82"/>
      <c r="G77" s="82"/>
      <c r="H77" s="82"/>
      <c r="I77" s="82"/>
      <c r="J77" s="82"/>
      <c r="K77" s="82"/>
      <c r="L77" s="82"/>
      <c r="M77" s="82"/>
      <c r="N77" s="100"/>
    </row>
    <row r="78" spans="1:14" s="101" customFormat="1" ht="11.25" customHeight="1">
      <c r="A78" s="100"/>
      <c r="B78" s="110" t="s">
        <v>71</v>
      </c>
      <c r="C78" s="100" t="s">
        <v>45</v>
      </c>
      <c r="D78" s="108"/>
      <c r="E78" s="107" t="s">
        <v>69</v>
      </c>
      <c r="F78" s="82">
        <f>SUM(G78:M78)</f>
        <v>215</v>
      </c>
      <c r="G78" s="81">
        <v>0</v>
      </c>
      <c r="H78" s="81">
        <v>0</v>
      </c>
      <c r="I78" s="81">
        <v>0</v>
      </c>
      <c r="J78" s="81">
        <v>0</v>
      </c>
      <c r="K78" s="81">
        <v>0</v>
      </c>
      <c r="L78" s="81">
        <v>0</v>
      </c>
      <c r="M78" s="81">
        <v>215</v>
      </c>
      <c r="N78" s="100"/>
    </row>
    <row r="79" spans="1:14" s="101" customFormat="1" ht="11.25" customHeight="1">
      <c r="A79" s="100"/>
      <c r="B79" s="100"/>
      <c r="C79" s="107"/>
      <c r="D79" s="108"/>
      <c r="E79" s="107" t="s">
        <v>10</v>
      </c>
      <c r="F79" s="82">
        <f>SUM(G79:M79)</f>
        <v>206</v>
      </c>
      <c r="G79" s="81">
        <v>0</v>
      </c>
      <c r="H79" s="81">
        <v>0</v>
      </c>
      <c r="I79" s="81">
        <v>0</v>
      </c>
      <c r="J79" s="81">
        <v>0</v>
      </c>
      <c r="K79" s="81">
        <v>0</v>
      </c>
      <c r="L79" s="81">
        <v>0</v>
      </c>
      <c r="M79" s="81">
        <v>206</v>
      </c>
      <c r="N79" s="100"/>
    </row>
    <row r="80" spans="1:14" s="101" customFormat="1" ht="11.25" customHeight="1">
      <c r="A80" s="100"/>
      <c r="B80" s="100"/>
      <c r="C80" s="107"/>
      <c r="D80" s="108"/>
      <c r="E80" s="107" t="s">
        <v>9</v>
      </c>
      <c r="F80" s="82">
        <f>SUM(F78:F79)</f>
        <v>421</v>
      </c>
      <c r="G80" s="82">
        <f>SUM(G78:G79)</f>
        <v>0</v>
      </c>
      <c r="H80" s="82">
        <f aca="true" t="shared" si="11" ref="H80:M80">SUM(H78:H79)</f>
        <v>0</v>
      </c>
      <c r="I80" s="82">
        <f t="shared" si="11"/>
        <v>0</v>
      </c>
      <c r="J80" s="82">
        <f t="shared" si="11"/>
        <v>0</v>
      </c>
      <c r="K80" s="82">
        <f t="shared" si="11"/>
        <v>0</v>
      </c>
      <c r="L80" s="82">
        <f t="shared" si="11"/>
        <v>0</v>
      </c>
      <c r="M80" s="82">
        <f t="shared" si="11"/>
        <v>421</v>
      </c>
      <c r="N80" s="100"/>
    </row>
    <row r="81" spans="1:14" s="101" customFormat="1" ht="3" customHeight="1">
      <c r="A81" s="100"/>
      <c r="B81" s="100"/>
      <c r="C81" s="107"/>
      <c r="D81" s="108"/>
      <c r="E81" s="107"/>
      <c r="F81" s="82"/>
      <c r="G81" s="82"/>
      <c r="H81" s="82"/>
      <c r="I81" s="82"/>
      <c r="J81" s="82"/>
      <c r="K81" s="82"/>
      <c r="L81" s="82"/>
      <c r="M81" s="82"/>
      <c r="N81" s="100"/>
    </row>
    <row r="82" spans="1:14" s="101" customFormat="1" ht="11.25" customHeight="1">
      <c r="A82" s="1091" t="s">
        <v>82</v>
      </c>
      <c r="B82" s="1094"/>
      <c r="C82" s="100" t="s">
        <v>45</v>
      </c>
      <c r="D82" s="108"/>
      <c r="E82" s="107" t="s">
        <v>69</v>
      </c>
      <c r="F82" s="82">
        <f>SUM(G82:M82)</f>
        <v>25170</v>
      </c>
      <c r="G82" s="81">
        <v>1446</v>
      </c>
      <c r="H82" s="81">
        <v>220</v>
      </c>
      <c r="I82" s="81">
        <v>213</v>
      </c>
      <c r="J82" s="81">
        <v>450</v>
      </c>
      <c r="K82" s="81">
        <v>1112</v>
      </c>
      <c r="L82" s="81">
        <v>14781</v>
      </c>
      <c r="M82" s="81">
        <v>6948</v>
      </c>
      <c r="N82" s="100"/>
    </row>
    <row r="83" spans="1:14" s="101" customFormat="1" ht="11.25" customHeight="1">
      <c r="A83" s="100"/>
      <c r="B83" s="100"/>
      <c r="C83" s="107"/>
      <c r="D83" s="108"/>
      <c r="E83" s="107" t="s">
        <v>10</v>
      </c>
      <c r="F83" s="82">
        <f>SUM(G83:M83)</f>
        <v>18111</v>
      </c>
      <c r="G83" s="81">
        <v>1358</v>
      </c>
      <c r="H83" s="81">
        <v>171</v>
      </c>
      <c r="I83" s="81">
        <v>193</v>
      </c>
      <c r="J83" s="81">
        <v>256</v>
      </c>
      <c r="K83" s="81">
        <v>568</v>
      </c>
      <c r="L83" s="81">
        <v>9579</v>
      </c>
      <c r="M83" s="81">
        <v>5986</v>
      </c>
      <c r="N83" s="100"/>
    </row>
    <row r="84" spans="1:14" s="101" customFormat="1" ht="11.25" customHeight="1">
      <c r="A84" s="100"/>
      <c r="B84" s="100"/>
      <c r="C84" s="107"/>
      <c r="D84" s="108"/>
      <c r="E84" s="107" t="s">
        <v>9</v>
      </c>
      <c r="F84" s="82">
        <f>SUM(F82:F83)</f>
        <v>43281</v>
      </c>
      <c r="G84" s="82">
        <f>SUM(G82:G83)</f>
        <v>2804</v>
      </c>
      <c r="H84" s="82">
        <f aca="true" t="shared" si="12" ref="H84:M84">SUM(H82:H83)</f>
        <v>391</v>
      </c>
      <c r="I84" s="82">
        <f t="shared" si="12"/>
        <v>406</v>
      </c>
      <c r="J84" s="82">
        <f t="shared" si="12"/>
        <v>706</v>
      </c>
      <c r="K84" s="82">
        <f t="shared" si="12"/>
        <v>1680</v>
      </c>
      <c r="L84" s="82">
        <f t="shared" si="12"/>
        <v>24360</v>
      </c>
      <c r="M84" s="82">
        <f t="shared" si="12"/>
        <v>12934</v>
      </c>
      <c r="N84" s="100"/>
    </row>
    <row r="85" spans="1:14" s="101" customFormat="1" ht="3" customHeight="1">
      <c r="A85" s="100"/>
      <c r="B85" s="100"/>
      <c r="C85" s="107"/>
      <c r="D85" s="108"/>
      <c r="E85" s="107"/>
      <c r="F85" s="82"/>
      <c r="G85" s="82"/>
      <c r="H85" s="82"/>
      <c r="I85" s="82"/>
      <c r="J85" s="82"/>
      <c r="K85" s="82"/>
      <c r="L85" s="82"/>
      <c r="M85" s="82"/>
      <c r="N85" s="100"/>
    </row>
    <row r="86" spans="1:14" s="101" customFormat="1" ht="11.25" customHeight="1">
      <c r="A86" s="100"/>
      <c r="B86" s="113" t="s">
        <v>83</v>
      </c>
      <c r="C86" s="107"/>
      <c r="D86" s="108"/>
      <c r="E86" s="114" t="s">
        <v>69</v>
      </c>
      <c r="F86" s="87">
        <f>SUM(F29,F33,F42,F46,F58,F66,F74,F82)</f>
        <v>67035</v>
      </c>
      <c r="G86" s="87">
        <f aca="true" t="shared" si="13" ref="G86:M87">SUM(G29,G33,G42,G46,G58,G66,G74,G82)</f>
        <v>38166</v>
      </c>
      <c r="H86" s="87">
        <f t="shared" si="13"/>
        <v>1474</v>
      </c>
      <c r="I86" s="87">
        <f t="shared" si="13"/>
        <v>1166</v>
      </c>
      <c r="J86" s="87">
        <f t="shared" si="13"/>
        <v>1002</v>
      </c>
      <c r="K86" s="87">
        <f t="shared" si="13"/>
        <v>1350</v>
      </c>
      <c r="L86" s="87">
        <f t="shared" si="13"/>
        <v>15661</v>
      </c>
      <c r="M86" s="87">
        <f t="shared" si="13"/>
        <v>8216</v>
      </c>
      <c r="N86" s="114"/>
    </row>
    <row r="87" spans="1:14" s="101" customFormat="1" ht="11.25" customHeight="1">
      <c r="A87" s="100"/>
      <c r="B87" s="100"/>
      <c r="C87" s="107"/>
      <c r="D87" s="108"/>
      <c r="E87" s="114" t="s">
        <v>10</v>
      </c>
      <c r="F87" s="87">
        <f>SUM(F30,F34,F43,F47,F59,F67,F75,F83)</f>
        <v>60615</v>
      </c>
      <c r="G87" s="87">
        <f t="shared" si="13"/>
        <v>38626</v>
      </c>
      <c r="H87" s="87">
        <f t="shared" si="13"/>
        <v>1509</v>
      </c>
      <c r="I87" s="87">
        <f t="shared" si="13"/>
        <v>1167</v>
      </c>
      <c r="J87" s="87">
        <f t="shared" si="13"/>
        <v>781</v>
      </c>
      <c r="K87" s="87">
        <f t="shared" si="13"/>
        <v>803</v>
      </c>
      <c r="L87" s="87">
        <f t="shared" si="13"/>
        <v>10400</v>
      </c>
      <c r="M87" s="87">
        <f t="shared" si="13"/>
        <v>7329</v>
      </c>
      <c r="N87" s="100"/>
    </row>
    <row r="88" spans="1:14" s="101" customFormat="1" ht="11.25" customHeight="1">
      <c r="A88" s="100"/>
      <c r="B88" s="100"/>
      <c r="C88" s="115"/>
      <c r="D88" s="116"/>
      <c r="E88" s="116" t="s">
        <v>9</v>
      </c>
      <c r="F88" s="87">
        <f>SUM(F86:F87)</f>
        <v>127650</v>
      </c>
      <c r="G88" s="87">
        <f aca="true" t="shared" si="14" ref="G88:M88">SUM(G86:G87)</f>
        <v>76792</v>
      </c>
      <c r="H88" s="87">
        <f t="shared" si="14"/>
        <v>2983</v>
      </c>
      <c r="I88" s="87">
        <f t="shared" si="14"/>
        <v>2333</v>
      </c>
      <c r="J88" s="87">
        <f t="shared" si="14"/>
        <v>1783</v>
      </c>
      <c r="K88" s="87">
        <f t="shared" si="14"/>
        <v>2153</v>
      </c>
      <c r="L88" s="87">
        <f t="shared" si="14"/>
        <v>26061</v>
      </c>
      <c r="M88" s="87">
        <f t="shared" si="14"/>
        <v>15545</v>
      </c>
      <c r="N88" s="100"/>
    </row>
    <row r="89" spans="1:23" ht="4.5" customHeight="1">
      <c r="A89" s="117" t="s">
        <v>46</v>
      </c>
      <c r="B89" s="118"/>
      <c r="C89" s="119"/>
      <c r="D89" s="119"/>
      <c r="E89" s="119"/>
      <c r="F89" s="119"/>
      <c r="G89" s="119"/>
      <c r="H89" s="119"/>
      <c r="I89" s="119"/>
      <c r="J89" s="119"/>
      <c r="K89" s="119"/>
      <c r="L89" s="119"/>
      <c r="M89" s="98"/>
      <c r="N89" s="98"/>
      <c r="O89" s="120"/>
      <c r="P89" s="120"/>
      <c r="Q89" s="120"/>
      <c r="R89" s="120"/>
      <c r="S89" s="120"/>
      <c r="T89" s="120"/>
      <c r="U89" s="120"/>
      <c r="V89" s="120"/>
      <c r="W89" s="120"/>
    </row>
    <row r="90" spans="1:14" s="122" customFormat="1" ht="12.75">
      <c r="A90" s="1095" t="s">
        <v>84</v>
      </c>
      <c r="B90" s="1096"/>
      <c r="C90" s="1096"/>
      <c r="D90" s="1096"/>
      <c r="E90" s="1096"/>
      <c r="F90" s="1096"/>
      <c r="G90" s="1096"/>
      <c r="H90" s="1096"/>
      <c r="I90" s="1096"/>
      <c r="J90" s="1096"/>
      <c r="K90" s="1096"/>
      <c r="L90" s="1096"/>
      <c r="M90" s="1096"/>
      <c r="N90" s="117"/>
    </row>
    <row r="91" spans="1:14" s="122" customFormat="1" ht="12.75">
      <c r="A91" s="1096"/>
      <c r="B91" s="1096"/>
      <c r="C91" s="1096"/>
      <c r="D91" s="1096"/>
      <c r="E91" s="1096"/>
      <c r="F91" s="1096"/>
      <c r="G91" s="1096"/>
      <c r="H91" s="1096"/>
      <c r="I91" s="1096"/>
      <c r="J91" s="1096"/>
      <c r="K91" s="1096"/>
      <c r="L91" s="1096"/>
      <c r="M91" s="1096"/>
      <c r="N91" s="117"/>
    </row>
    <row r="92" spans="1:14" s="122" customFormat="1" ht="9.75" customHeight="1">
      <c r="A92" s="1096"/>
      <c r="B92" s="1096"/>
      <c r="C92" s="1096"/>
      <c r="D92" s="1096"/>
      <c r="E92" s="1096"/>
      <c r="F92" s="1096"/>
      <c r="G92" s="1096"/>
      <c r="H92" s="1096"/>
      <c r="I92" s="1096"/>
      <c r="J92" s="1096"/>
      <c r="K92" s="1096"/>
      <c r="L92" s="1096"/>
      <c r="M92" s="1096"/>
      <c r="N92" s="117"/>
    </row>
    <row r="93" spans="1:13" s="122" customFormat="1" ht="12.75">
      <c r="A93" s="121"/>
      <c r="B93" s="121"/>
      <c r="C93" s="121"/>
      <c r="D93" s="121"/>
      <c r="E93" s="121"/>
      <c r="F93" s="121"/>
      <c r="G93" s="121"/>
      <c r="H93" s="121"/>
      <c r="I93" s="121"/>
      <c r="J93" s="121"/>
      <c r="K93" s="121"/>
      <c r="L93" s="121"/>
      <c r="M93" s="121"/>
    </row>
    <row r="94" spans="1:13" s="122" customFormat="1" ht="12.75">
      <c r="A94" s="123"/>
      <c r="B94" s="123"/>
      <c r="C94" s="123"/>
      <c r="D94" s="123"/>
      <c r="E94" s="123"/>
      <c r="F94" s="123"/>
      <c r="G94" s="123"/>
      <c r="H94" s="123"/>
      <c r="I94" s="123"/>
      <c r="J94" s="123"/>
      <c r="K94" s="123"/>
      <c r="L94" s="123"/>
      <c r="M94" s="123"/>
    </row>
  </sheetData>
  <sheetProtection/>
  <mergeCells count="11">
    <mergeCell ref="A24:C26"/>
    <mergeCell ref="D24:E26"/>
    <mergeCell ref="F25:F26"/>
    <mergeCell ref="A29:B29"/>
    <mergeCell ref="A33:B33"/>
    <mergeCell ref="A41:B41"/>
    <mergeCell ref="A46:B46"/>
    <mergeCell ref="A66:B66"/>
    <mergeCell ref="A74:B74"/>
    <mergeCell ref="A82:B82"/>
    <mergeCell ref="A90:M92"/>
  </mergeCells>
  <printOptions/>
  <pageMargins left="0.6299212598425197" right="0.5905511811023623" top="0.5905511811023623" bottom="0.7874015748031497" header="0.3937007874015748" footer="0"/>
  <pageSetup horizontalDpi="600" verticalDpi="600" orientation="portrait" paperSize="9" scale="76" r:id="rId1"/>
  <headerFooter alignWithMargins="0">
    <oddFooter>&amp;C11</oddFooter>
  </headerFooter>
</worksheet>
</file>

<file path=xl/worksheets/sheet7.xml><?xml version="1.0" encoding="utf-8"?>
<worksheet xmlns="http://schemas.openxmlformats.org/spreadsheetml/2006/main" xmlns:r="http://schemas.openxmlformats.org/officeDocument/2006/relationships">
  <dimension ref="A1:BB107"/>
  <sheetViews>
    <sheetView zoomScaleSheetLayoutView="100" zoomScalePageLayoutView="0" workbookViewId="0" topLeftCell="A1">
      <selection activeCell="M41" sqref="M41"/>
    </sheetView>
  </sheetViews>
  <sheetFormatPr defaultColWidth="11.421875" defaultRowHeight="15"/>
  <cols>
    <col min="1" max="1" width="4.7109375" style="29" customWidth="1"/>
    <col min="2" max="2" width="18.28125" style="29" customWidth="1"/>
    <col min="3" max="3" width="0.9921875" style="29" customWidth="1"/>
    <col min="4" max="10" width="9.421875" style="29" customWidth="1"/>
    <col min="11" max="11" width="9.00390625" style="29" customWidth="1"/>
    <col min="12" max="12" width="1.28515625" style="29" customWidth="1"/>
    <col min="13" max="13" width="15.7109375" style="29" customWidth="1"/>
    <col min="14" max="14" width="5.28125" style="29" customWidth="1"/>
    <col min="15" max="16" width="0.85546875" style="29" customWidth="1"/>
    <col min="17" max="17" width="8.57421875" style="29" customWidth="1"/>
    <col min="18" max="27" width="6.8515625" style="29" customWidth="1"/>
    <col min="28" max="48" width="11.421875" style="29" customWidth="1"/>
    <col min="49" max="49" width="0.2890625" style="29" customWidth="1"/>
    <col min="50" max="54" width="10.28125" style="29" hidden="1" customWidth="1"/>
    <col min="55" max="16384" width="11.421875" style="29" customWidth="1"/>
  </cols>
  <sheetData>
    <row r="1" spans="1:32" ht="12.75">
      <c r="A1" s="139"/>
      <c r="B1" s="140"/>
      <c r="E1" s="141"/>
      <c r="K1" s="75"/>
      <c r="L1" s="75"/>
      <c r="M1" s="75"/>
      <c r="N1" s="75"/>
      <c r="O1" s="75"/>
      <c r="P1" s="75"/>
      <c r="Q1" s="75"/>
      <c r="R1" s="75"/>
      <c r="S1" s="75"/>
      <c r="T1" s="75"/>
      <c r="U1" s="75"/>
      <c r="V1" s="75"/>
      <c r="W1" s="75"/>
      <c r="X1" s="75"/>
      <c r="Y1" s="75"/>
      <c r="Z1" s="75"/>
      <c r="AA1" s="75"/>
      <c r="AB1" s="75"/>
      <c r="AC1" s="75"/>
      <c r="AD1" s="75"/>
      <c r="AE1" s="75"/>
      <c r="AF1" s="75"/>
    </row>
    <row r="2" spans="1:32" ht="6" customHeight="1">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row>
    <row r="3" spans="2:32" ht="6" customHeight="1">
      <c r="B3" s="142"/>
      <c r="C3" s="142"/>
      <c r="D3" s="142"/>
      <c r="E3" s="142"/>
      <c r="F3" s="142"/>
      <c r="G3" s="142"/>
      <c r="H3" s="142"/>
      <c r="I3" s="142"/>
      <c r="J3" s="142"/>
      <c r="K3" s="142"/>
      <c r="L3" s="142"/>
      <c r="M3" s="75"/>
      <c r="N3" s="75"/>
      <c r="O3" s="75"/>
      <c r="P3" s="75"/>
      <c r="Q3" s="75"/>
      <c r="R3" s="75"/>
      <c r="S3" s="75"/>
      <c r="T3" s="75"/>
      <c r="U3" s="75"/>
      <c r="V3" s="75"/>
      <c r="W3" s="75"/>
      <c r="X3" s="75"/>
      <c r="Y3" s="75"/>
      <c r="Z3" s="75"/>
      <c r="AA3" s="75"/>
      <c r="AB3" s="75"/>
      <c r="AC3" s="75"/>
      <c r="AD3" s="75"/>
      <c r="AE3" s="75"/>
      <c r="AF3" s="75"/>
    </row>
    <row r="4" spans="1:32" ht="13.5" customHeight="1">
      <c r="A4" s="1111" t="s">
        <v>106</v>
      </c>
      <c r="B4" s="1111"/>
      <c r="C4" s="1111"/>
      <c r="D4" s="1111"/>
      <c r="E4" s="1111"/>
      <c r="F4" s="1111"/>
      <c r="G4" s="1111"/>
      <c r="H4" s="1111"/>
      <c r="I4" s="1111"/>
      <c r="J4" s="1111"/>
      <c r="K4" s="1111"/>
      <c r="L4" s="143"/>
      <c r="M4" s="75"/>
      <c r="N4" s="75"/>
      <c r="O4" s="75"/>
      <c r="P4" s="75"/>
      <c r="Q4" s="75"/>
      <c r="R4" s="75"/>
      <c r="S4" s="75"/>
      <c r="T4" s="75"/>
      <c r="U4" s="75"/>
      <c r="V4" s="75"/>
      <c r="W4" s="75"/>
      <c r="X4" s="75"/>
      <c r="Y4" s="75"/>
      <c r="Z4" s="75"/>
      <c r="AA4" s="75"/>
      <c r="AB4" s="75"/>
      <c r="AC4" s="75"/>
      <c r="AD4" s="75"/>
      <c r="AE4" s="75"/>
      <c r="AF4" s="75"/>
    </row>
    <row r="5" spans="1:32" ht="13.5" customHeight="1">
      <c r="A5" s="1112" t="s">
        <v>107</v>
      </c>
      <c r="B5" s="1112"/>
      <c r="C5" s="1112"/>
      <c r="D5" s="1112"/>
      <c r="E5" s="1112"/>
      <c r="F5" s="1112"/>
      <c r="G5" s="1112"/>
      <c r="H5" s="1112"/>
      <c r="I5" s="1112"/>
      <c r="J5" s="1112"/>
      <c r="K5" s="1112"/>
      <c r="L5" s="144"/>
      <c r="M5" s="75"/>
      <c r="N5" s="75"/>
      <c r="O5" s="75"/>
      <c r="P5" s="75"/>
      <c r="Q5" s="75"/>
      <c r="R5" s="75"/>
      <c r="S5" s="75"/>
      <c r="T5" s="75"/>
      <c r="U5" s="75"/>
      <c r="V5" s="75"/>
      <c r="W5" s="75"/>
      <c r="X5" s="75"/>
      <c r="Y5" s="75"/>
      <c r="Z5" s="75"/>
      <c r="AA5" s="75"/>
      <c r="AB5" s="75"/>
      <c r="AC5" s="75"/>
      <c r="AD5" s="75"/>
      <c r="AE5" s="75"/>
      <c r="AF5" s="75"/>
    </row>
    <row r="6" spans="1:13" ht="6" customHeight="1">
      <c r="A6" s="145"/>
      <c r="B6" s="145"/>
      <c r="C6" s="145"/>
      <c r="D6" s="145"/>
      <c r="E6" s="145"/>
      <c r="F6" s="145"/>
      <c r="G6" s="145"/>
      <c r="H6" s="145"/>
      <c r="I6" s="145"/>
      <c r="J6" s="145"/>
      <c r="K6" s="145"/>
      <c r="L6" s="146"/>
      <c r="M6" s="147"/>
    </row>
    <row r="7" spans="1:13" ht="18.75" customHeight="1">
      <c r="A7" s="1107" t="s">
        <v>108</v>
      </c>
      <c r="B7" s="1107"/>
      <c r="C7" s="10"/>
      <c r="D7" s="1115" t="s">
        <v>109</v>
      </c>
      <c r="E7" s="1116"/>
      <c r="F7" s="1116"/>
      <c r="G7" s="1116"/>
      <c r="H7" s="1116"/>
      <c r="I7" s="1116"/>
      <c r="J7" s="1116"/>
      <c r="K7" s="1116"/>
      <c r="L7" s="148"/>
      <c r="M7" s="149"/>
    </row>
    <row r="8" spans="1:13" ht="18.75" customHeight="1">
      <c r="A8" s="1113"/>
      <c r="B8" s="1113"/>
      <c r="C8" s="3"/>
      <c r="D8" s="150" t="s">
        <v>110</v>
      </c>
      <c r="E8" s="150">
        <v>4</v>
      </c>
      <c r="F8" s="150">
        <v>5</v>
      </c>
      <c r="G8" s="150">
        <v>6</v>
      </c>
      <c r="H8" s="150">
        <v>7</v>
      </c>
      <c r="I8" s="151">
        <v>8</v>
      </c>
      <c r="J8" s="152">
        <v>9</v>
      </c>
      <c r="K8" s="9">
        <v>10</v>
      </c>
      <c r="L8" s="12"/>
      <c r="M8" s="147"/>
    </row>
    <row r="9" spans="1:13" ht="18.75" customHeight="1">
      <c r="A9" s="1114"/>
      <c r="B9" s="1114"/>
      <c r="C9" s="3"/>
      <c r="D9" s="1016" t="s">
        <v>1063</v>
      </c>
      <c r="E9" s="1017"/>
      <c r="F9" s="1017"/>
      <c r="G9" s="1017"/>
      <c r="H9" s="1017"/>
      <c r="I9" s="1017"/>
      <c r="J9" s="1017"/>
      <c r="K9" s="1017"/>
      <c r="L9" s="8"/>
      <c r="M9" s="153"/>
    </row>
    <row r="10" spans="1:16" ht="9.75">
      <c r="A10" s="10"/>
      <c r="B10" s="10"/>
      <c r="C10" s="10"/>
      <c r="D10" s="154"/>
      <c r="E10" s="154"/>
      <c r="F10" s="154"/>
      <c r="G10" s="154"/>
      <c r="H10" s="154"/>
      <c r="I10" s="155"/>
      <c r="J10" s="10"/>
      <c r="K10" s="154"/>
      <c r="L10" s="3"/>
      <c r="M10" s="147"/>
      <c r="N10" s="147"/>
      <c r="O10" s="147"/>
      <c r="P10" s="147"/>
    </row>
    <row r="11" spans="1:54" ht="9.75">
      <c r="A11" s="1108" t="s">
        <v>57</v>
      </c>
      <c r="B11" s="1109"/>
      <c r="C11" s="157" t="s">
        <v>111</v>
      </c>
      <c r="D11" s="994">
        <v>0.1</v>
      </c>
      <c r="E11" s="994">
        <v>71.6</v>
      </c>
      <c r="F11" s="994">
        <v>8.2</v>
      </c>
      <c r="G11" s="994">
        <v>4.8</v>
      </c>
      <c r="H11" s="994">
        <v>2.5</v>
      </c>
      <c r="I11" s="994">
        <v>1.1</v>
      </c>
      <c r="J11" s="994">
        <v>3.5</v>
      </c>
      <c r="K11" s="994">
        <v>18.4</v>
      </c>
      <c r="L11" s="158"/>
      <c r="M11" s="147"/>
      <c r="N11" s="147"/>
      <c r="O11" s="147"/>
      <c r="P11" s="147"/>
      <c r="BB11" s="147"/>
    </row>
    <row r="12" spans="1:13" ht="9.75">
      <c r="A12" s="1108" t="s">
        <v>56</v>
      </c>
      <c r="B12" s="1109"/>
      <c r="C12" s="157" t="s">
        <v>111</v>
      </c>
      <c r="D12" s="994">
        <v>0</v>
      </c>
      <c r="E12" s="994">
        <v>64.5</v>
      </c>
      <c r="F12" s="994">
        <v>5.7</v>
      </c>
      <c r="G12" s="994">
        <v>5.3</v>
      </c>
      <c r="H12" s="994">
        <v>1.9</v>
      </c>
      <c r="I12" s="994">
        <v>0.6</v>
      </c>
      <c r="J12" s="994">
        <v>2.6</v>
      </c>
      <c r="K12" s="994">
        <v>11.8</v>
      </c>
      <c r="L12" s="158"/>
      <c r="M12" s="147"/>
    </row>
    <row r="13" spans="1:13" ht="11.25" customHeight="1">
      <c r="A13" s="1108" t="s">
        <v>55</v>
      </c>
      <c r="B13" s="1109"/>
      <c r="C13" s="157" t="s">
        <v>111</v>
      </c>
      <c r="D13" s="994">
        <v>0.1</v>
      </c>
      <c r="E13" s="994">
        <v>65.7</v>
      </c>
      <c r="F13" s="994">
        <v>4.4</v>
      </c>
      <c r="G13" s="994">
        <v>5.5</v>
      </c>
      <c r="H13" s="994">
        <v>2.3</v>
      </c>
      <c r="I13" s="994">
        <v>1</v>
      </c>
      <c r="J13" s="994">
        <v>2.7</v>
      </c>
      <c r="K13" s="994">
        <v>15.5</v>
      </c>
      <c r="L13" s="158"/>
      <c r="M13" s="147"/>
    </row>
    <row r="14" spans="1:13" ht="11.25" customHeight="1">
      <c r="A14" s="1110" t="s">
        <v>54</v>
      </c>
      <c r="B14" s="1109"/>
      <c r="C14" s="157" t="s">
        <v>111</v>
      </c>
      <c r="D14" s="994">
        <v>0.1</v>
      </c>
      <c r="E14" s="994">
        <v>67.8</v>
      </c>
      <c r="F14" s="994">
        <v>7.4</v>
      </c>
      <c r="G14" s="994">
        <v>6.9</v>
      </c>
      <c r="H14" s="994">
        <v>3.3</v>
      </c>
      <c r="I14" s="994">
        <v>1.1</v>
      </c>
      <c r="J14" s="994">
        <v>4.4</v>
      </c>
      <c r="K14" s="994">
        <v>10.2</v>
      </c>
      <c r="L14" s="158"/>
      <c r="M14" s="147"/>
    </row>
    <row r="15" spans="1:13" ht="9.75">
      <c r="A15" s="1110" t="s">
        <v>53</v>
      </c>
      <c r="B15" s="1109"/>
      <c r="C15" s="157" t="s">
        <v>111</v>
      </c>
      <c r="D15" s="994">
        <v>0.1</v>
      </c>
      <c r="E15" s="994">
        <v>66.7</v>
      </c>
      <c r="F15" s="994">
        <v>7.5</v>
      </c>
      <c r="G15" s="994">
        <v>5.5</v>
      </c>
      <c r="H15" s="994">
        <v>3.4</v>
      </c>
      <c r="I15" s="994">
        <v>1.5</v>
      </c>
      <c r="J15" s="994">
        <v>3.4</v>
      </c>
      <c r="K15" s="994">
        <v>19</v>
      </c>
      <c r="L15" s="158"/>
      <c r="M15" s="147"/>
    </row>
    <row r="16" spans="1:13" ht="9.75">
      <c r="A16" s="1110" t="s">
        <v>52</v>
      </c>
      <c r="B16" s="1109"/>
      <c r="C16" s="157" t="s">
        <v>111</v>
      </c>
      <c r="D16" s="994">
        <v>0</v>
      </c>
      <c r="E16" s="994">
        <v>69.4</v>
      </c>
      <c r="F16" s="994">
        <v>6.3</v>
      </c>
      <c r="G16" s="994">
        <v>4.8</v>
      </c>
      <c r="H16" s="994">
        <v>2.4</v>
      </c>
      <c r="I16" s="994">
        <v>1.1</v>
      </c>
      <c r="J16" s="994">
        <v>4.7</v>
      </c>
      <c r="K16" s="994">
        <v>18.5</v>
      </c>
      <c r="L16" s="158"/>
      <c r="M16" s="147"/>
    </row>
    <row r="17" spans="1:13" ht="9.75">
      <c r="A17" s="1110" t="s">
        <v>51</v>
      </c>
      <c r="B17" s="1109"/>
      <c r="C17" s="157" t="s">
        <v>111</v>
      </c>
      <c r="D17" s="994">
        <v>0.1</v>
      </c>
      <c r="E17" s="994">
        <v>66.8</v>
      </c>
      <c r="F17" s="994">
        <v>5.8</v>
      </c>
      <c r="G17" s="994">
        <v>4.5</v>
      </c>
      <c r="H17" s="994">
        <v>2.3</v>
      </c>
      <c r="I17" s="994">
        <v>0.6</v>
      </c>
      <c r="J17" s="994">
        <v>4.4</v>
      </c>
      <c r="K17" s="994">
        <v>16.2</v>
      </c>
      <c r="L17" s="158"/>
      <c r="M17" s="147"/>
    </row>
    <row r="18" spans="1:13" ht="9.75">
      <c r="A18" s="63"/>
      <c r="B18" s="63"/>
      <c r="C18" s="157"/>
      <c r="D18" s="159"/>
      <c r="E18" s="159"/>
      <c r="F18" s="159"/>
      <c r="G18" s="159"/>
      <c r="H18" s="159"/>
      <c r="I18" s="159"/>
      <c r="J18" s="159"/>
      <c r="K18" s="159"/>
      <c r="L18" s="160"/>
      <c r="M18" s="147"/>
    </row>
    <row r="19" spans="1:54" ht="9.75">
      <c r="A19" s="2"/>
      <c r="B19" s="161" t="s">
        <v>112</v>
      </c>
      <c r="C19" s="157" t="s">
        <v>111</v>
      </c>
      <c r="D19" s="995">
        <v>0.1</v>
      </c>
      <c r="E19" s="995">
        <v>68.6</v>
      </c>
      <c r="F19" s="995">
        <v>6.9</v>
      </c>
      <c r="G19" s="995">
        <v>5.1</v>
      </c>
      <c r="H19" s="995">
        <v>2.6</v>
      </c>
      <c r="I19" s="995">
        <v>1</v>
      </c>
      <c r="J19" s="995">
        <v>3.7</v>
      </c>
      <c r="K19" s="995">
        <v>16.5</v>
      </c>
      <c r="L19" s="162"/>
      <c r="M19" s="147"/>
      <c r="BB19" s="163"/>
    </row>
    <row r="20" spans="1:13" ht="9.75">
      <c r="A20" s="63"/>
      <c r="B20" s="63"/>
      <c r="C20" s="157"/>
      <c r="D20" s="159"/>
      <c r="E20" s="159"/>
      <c r="F20" s="159"/>
      <c r="G20" s="159"/>
      <c r="H20" s="159"/>
      <c r="I20" s="159"/>
      <c r="J20" s="159"/>
      <c r="K20" s="159"/>
      <c r="L20" s="160"/>
      <c r="M20" s="147"/>
    </row>
    <row r="21" spans="1:13" ht="9.75">
      <c r="A21" s="2" t="s">
        <v>113</v>
      </c>
      <c r="B21" s="164" t="s">
        <v>114</v>
      </c>
      <c r="C21" s="157" t="s">
        <v>111</v>
      </c>
      <c r="D21" s="994">
        <v>0</v>
      </c>
      <c r="E21" s="994">
        <v>76.4</v>
      </c>
      <c r="F21" s="994">
        <v>13.6</v>
      </c>
      <c r="G21" s="994">
        <v>5.5</v>
      </c>
      <c r="H21" s="994">
        <v>2.7</v>
      </c>
      <c r="I21" s="994">
        <v>1.3</v>
      </c>
      <c r="J21" s="994">
        <v>5.7</v>
      </c>
      <c r="K21" s="994">
        <v>25.1</v>
      </c>
      <c r="L21" s="158"/>
      <c r="M21" s="147"/>
    </row>
    <row r="22" spans="1:13" ht="9.75">
      <c r="A22" s="2"/>
      <c r="B22" s="164" t="s">
        <v>115</v>
      </c>
      <c r="C22" s="157" t="s">
        <v>111</v>
      </c>
      <c r="D22" s="994">
        <v>0</v>
      </c>
      <c r="E22" s="994">
        <v>61.3</v>
      </c>
      <c r="F22" s="994">
        <v>9</v>
      </c>
      <c r="G22" s="994">
        <v>7.5</v>
      </c>
      <c r="H22" s="994">
        <v>3.4</v>
      </c>
      <c r="I22" s="994">
        <v>1.6</v>
      </c>
      <c r="J22" s="994">
        <v>3.5</v>
      </c>
      <c r="K22" s="994">
        <v>28.8</v>
      </c>
      <c r="L22" s="158"/>
      <c r="M22" s="147"/>
    </row>
    <row r="23" spans="1:13" ht="9.75">
      <c r="A23" s="2"/>
      <c r="B23" s="164" t="s">
        <v>116</v>
      </c>
      <c r="C23" s="157" t="s">
        <v>111</v>
      </c>
      <c r="D23" s="994">
        <v>0</v>
      </c>
      <c r="E23" s="994">
        <v>63.7</v>
      </c>
      <c r="F23" s="994">
        <v>10</v>
      </c>
      <c r="G23" s="994">
        <v>5.9</v>
      </c>
      <c r="H23" s="994">
        <v>3.1</v>
      </c>
      <c r="I23" s="994">
        <v>1.1</v>
      </c>
      <c r="J23" s="994">
        <v>4.8</v>
      </c>
      <c r="K23" s="994">
        <v>25.9</v>
      </c>
      <c r="L23" s="158"/>
      <c r="M23" s="147"/>
    </row>
    <row r="24" spans="1:13" ht="9.75">
      <c r="A24" s="2"/>
      <c r="B24" s="164" t="s">
        <v>117</v>
      </c>
      <c r="C24" s="157" t="s">
        <v>111</v>
      </c>
      <c r="D24" s="996">
        <v>0</v>
      </c>
      <c r="E24" s="994">
        <v>76.5</v>
      </c>
      <c r="F24" s="994">
        <v>6.9</v>
      </c>
      <c r="G24" s="994">
        <v>8.3</v>
      </c>
      <c r="H24" s="994">
        <v>5.8</v>
      </c>
      <c r="I24" s="994">
        <v>4.6</v>
      </c>
      <c r="J24" s="994">
        <v>9.2</v>
      </c>
      <c r="K24" s="994">
        <v>2.4</v>
      </c>
      <c r="L24" s="158"/>
      <c r="M24" s="147"/>
    </row>
    <row r="25" spans="1:13" ht="9.75">
      <c r="A25" s="2"/>
      <c r="B25" s="164" t="s">
        <v>118</v>
      </c>
      <c r="C25" s="157" t="s">
        <v>111</v>
      </c>
      <c r="D25" s="994">
        <v>0.2</v>
      </c>
      <c r="E25" s="994">
        <v>71.9</v>
      </c>
      <c r="F25" s="994">
        <v>5.7</v>
      </c>
      <c r="G25" s="994">
        <v>5.7</v>
      </c>
      <c r="H25" s="994">
        <v>1.7</v>
      </c>
      <c r="I25" s="994">
        <v>3.1</v>
      </c>
      <c r="J25" s="994">
        <v>4.3</v>
      </c>
      <c r="K25" s="994">
        <v>39.8</v>
      </c>
      <c r="L25" s="158"/>
      <c r="M25" s="147"/>
    </row>
    <row r="26" spans="1:13" ht="9.75">
      <c r="A26" s="2"/>
      <c r="B26" s="164" t="s">
        <v>119</v>
      </c>
      <c r="C26" s="157" t="s">
        <v>111</v>
      </c>
      <c r="D26" s="994">
        <v>0.1</v>
      </c>
      <c r="E26" s="994">
        <v>65.7</v>
      </c>
      <c r="F26" s="994">
        <v>13.5</v>
      </c>
      <c r="G26" s="994">
        <v>5.3</v>
      </c>
      <c r="H26" s="994">
        <v>2.1</v>
      </c>
      <c r="I26" s="994">
        <v>0.9</v>
      </c>
      <c r="J26" s="994">
        <v>1</v>
      </c>
      <c r="K26" s="994">
        <v>14.7</v>
      </c>
      <c r="L26" s="158"/>
      <c r="M26" s="147"/>
    </row>
    <row r="27" spans="1:13" ht="9.75">
      <c r="A27" s="2"/>
      <c r="B27" s="164" t="s">
        <v>120</v>
      </c>
      <c r="C27" s="157" t="s">
        <v>111</v>
      </c>
      <c r="D27" s="994">
        <v>0.5</v>
      </c>
      <c r="E27" s="994">
        <v>70.4</v>
      </c>
      <c r="F27" s="994">
        <v>8</v>
      </c>
      <c r="G27" s="994">
        <v>8.1</v>
      </c>
      <c r="H27" s="994">
        <v>5.1</v>
      </c>
      <c r="I27" s="994">
        <v>4.8</v>
      </c>
      <c r="J27" s="994">
        <v>5.1</v>
      </c>
      <c r="K27" s="994">
        <v>26.4</v>
      </c>
      <c r="L27" s="158"/>
      <c r="M27" s="147"/>
    </row>
    <row r="28" spans="1:13" ht="9.75">
      <c r="A28" s="2"/>
      <c r="B28" s="164" t="s">
        <v>121</v>
      </c>
      <c r="C28" s="157" t="s">
        <v>111</v>
      </c>
      <c r="D28" s="994">
        <v>0.1</v>
      </c>
      <c r="E28" s="994">
        <v>63.2</v>
      </c>
      <c r="F28" s="994">
        <v>6</v>
      </c>
      <c r="G28" s="994">
        <v>4.5</v>
      </c>
      <c r="H28" s="994">
        <v>4.4</v>
      </c>
      <c r="I28" s="994">
        <v>2.5</v>
      </c>
      <c r="J28" s="994">
        <v>1.4</v>
      </c>
      <c r="K28" s="994">
        <v>14.7</v>
      </c>
      <c r="L28" s="158"/>
      <c r="M28" s="147"/>
    </row>
    <row r="29" spans="1:13" ht="9.75">
      <c r="A29" s="2"/>
      <c r="B29" s="164" t="s">
        <v>122</v>
      </c>
      <c r="C29" s="157" t="s">
        <v>111</v>
      </c>
      <c r="D29" s="994">
        <v>0.1</v>
      </c>
      <c r="E29" s="994">
        <v>64.8</v>
      </c>
      <c r="F29" s="994">
        <v>6.7</v>
      </c>
      <c r="G29" s="994">
        <v>9.6</v>
      </c>
      <c r="H29" s="994">
        <v>5.5</v>
      </c>
      <c r="I29" s="994">
        <v>1.5</v>
      </c>
      <c r="J29" s="994">
        <v>5.8</v>
      </c>
      <c r="K29" s="994">
        <v>16.1</v>
      </c>
      <c r="L29" s="158"/>
      <c r="M29" s="147"/>
    </row>
    <row r="30" spans="1:13" ht="9.75">
      <c r="A30" s="2"/>
      <c r="B30" s="164" t="s">
        <v>123</v>
      </c>
      <c r="C30" s="157" t="s">
        <v>111</v>
      </c>
      <c r="D30" s="994">
        <v>0.1</v>
      </c>
      <c r="E30" s="994">
        <v>68.3</v>
      </c>
      <c r="F30" s="994">
        <v>5.9</v>
      </c>
      <c r="G30" s="994">
        <v>4.5</v>
      </c>
      <c r="H30" s="994">
        <v>2.2</v>
      </c>
      <c r="I30" s="994">
        <v>0.8</v>
      </c>
      <c r="J30" s="994">
        <v>3.2</v>
      </c>
      <c r="K30" s="994">
        <v>14.7</v>
      </c>
      <c r="L30" s="158"/>
      <c r="M30" s="147"/>
    </row>
    <row r="31" spans="1:13" ht="9.75">
      <c r="A31" s="2"/>
      <c r="B31" s="166"/>
      <c r="C31" s="157"/>
      <c r="D31" s="159"/>
      <c r="E31" s="159"/>
      <c r="F31" s="159"/>
      <c r="G31" s="159"/>
      <c r="H31" s="159"/>
      <c r="I31" s="159"/>
      <c r="J31" s="159"/>
      <c r="K31" s="159"/>
      <c r="L31" s="160"/>
      <c r="M31" s="147"/>
    </row>
    <row r="32" spans="1:13" ht="9.75">
      <c r="A32" s="1093" t="s">
        <v>124</v>
      </c>
      <c r="B32" s="1104"/>
      <c r="C32" s="157" t="s">
        <v>111</v>
      </c>
      <c r="D32" s="994">
        <v>0.4</v>
      </c>
      <c r="E32" s="994">
        <v>46.5</v>
      </c>
      <c r="F32" s="994">
        <v>10.8</v>
      </c>
      <c r="G32" s="994">
        <v>5.8</v>
      </c>
      <c r="H32" s="994">
        <v>2.3</v>
      </c>
      <c r="I32" s="994">
        <v>1.5</v>
      </c>
      <c r="J32" s="994">
        <v>8.1</v>
      </c>
      <c r="K32" s="994">
        <v>45.2</v>
      </c>
      <c r="L32" s="158"/>
      <c r="M32" s="147"/>
    </row>
    <row r="33" spans="1:13" ht="9.75">
      <c r="A33" s="2"/>
      <c r="B33" s="2"/>
      <c r="C33" s="157"/>
      <c r="D33" s="168"/>
      <c r="E33" s="169"/>
      <c r="F33" s="169"/>
      <c r="G33" s="169"/>
      <c r="H33" s="169"/>
      <c r="I33" s="168"/>
      <c r="J33" s="169"/>
      <c r="K33" s="169"/>
      <c r="L33" s="170"/>
      <c r="M33" s="147"/>
    </row>
    <row r="34" spans="1:13" ht="9.75">
      <c r="A34" s="2"/>
      <c r="B34" s="171" t="s">
        <v>125</v>
      </c>
      <c r="C34" s="157" t="s">
        <v>111</v>
      </c>
      <c r="D34" s="997">
        <v>0.1</v>
      </c>
      <c r="E34" s="997">
        <v>68.5</v>
      </c>
      <c r="F34" s="997">
        <v>7.4</v>
      </c>
      <c r="G34" s="997">
        <v>5</v>
      </c>
      <c r="H34" s="997">
        <v>2.3</v>
      </c>
      <c r="I34" s="997">
        <v>0.9</v>
      </c>
      <c r="J34" s="997">
        <v>3.9</v>
      </c>
      <c r="K34" s="997">
        <v>17.6</v>
      </c>
      <c r="L34" s="172"/>
      <c r="M34" s="147"/>
    </row>
    <row r="35" spans="1:26" ht="6" customHeight="1">
      <c r="A35" s="74" t="s">
        <v>46</v>
      </c>
      <c r="B35" s="118"/>
      <c r="C35" s="3"/>
      <c r="D35" s="3"/>
      <c r="E35" s="3"/>
      <c r="F35" s="3"/>
      <c r="G35" s="3"/>
      <c r="H35" s="3"/>
      <c r="I35" s="3"/>
      <c r="J35" s="3"/>
      <c r="K35" s="3"/>
      <c r="L35" s="3"/>
      <c r="M35" s="147"/>
      <c r="N35" s="75"/>
      <c r="O35" s="75"/>
      <c r="P35" s="75"/>
      <c r="Q35" s="75"/>
      <c r="R35" s="75"/>
      <c r="S35" s="75"/>
      <c r="T35" s="75"/>
      <c r="U35" s="75"/>
      <c r="V35" s="75"/>
      <c r="W35" s="75"/>
      <c r="X35" s="75"/>
      <c r="Y35" s="75"/>
      <c r="Z35" s="75"/>
    </row>
    <row r="36" spans="1:13" ht="12" customHeight="1">
      <c r="A36" s="1106" t="s">
        <v>126</v>
      </c>
      <c r="B36" s="1106"/>
      <c r="C36" s="1106"/>
      <c r="D36" s="1106"/>
      <c r="E36" s="1106"/>
      <c r="F36" s="1106"/>
      <c r="G36" s="1106"/>
      <c r="H36" s="1106"/>
      <c r="I36" s="1106"/>
      <c r="J36" s="1106"/>
      <c r="K36" s="1106"/>
      <c r="L36" s="173"/>
      <c r="M36" s="147"/>
    </row>
    <row r="37" spans="1:13" ht="12" customHeight="1">
      <c r="A37" s="1106"/>
      <c r="B37" s="1106"/>
      <c r="C37" s="1106"/>
      <c r="D37" s="1106"/>
      <c r="E37" s="1106"/>
      <c r="F37" s="1106"/>
      <c r="G37" s="1106"/>
      <c r="H37" s="1106"/>
      <c r="I37" s="1106"/>
      <c r="J37" s="1106"/>
      <c r="K37" s="1106"/>
      <c r="L37" s="173"/>
      <c r="M37" s="174"/>
    </row>
    <row r="38" spans="1:13" ht="9.75" customHeight="1">
      <c r="A38" s="1106"/>
      <c r="B38" s="1106"/>
      <c r="C38" s="1106"/>
      <c r="D38" s="1106"/>
      <c r="E38" s="1106"/>
      <c r="F38" s="1106"/>
      <c r="G38" s="1106"/>
      <c r="H38" s="1106"/>
      <c r="I38" s="1106"/>
      <c r="J38" s="1106"/>
      <c r="K38" s="1106"/>
      <c r="L38" s="173"/>
      <c r="M38" s="75"/>
    </row>
    <row r="39" spans="1:27" ht="13.5" customHeight="1">
      <c r="A39" s="75"/>
      <c r="B39" s="75"/>
      <c r="C39" s="75"/>
      <c r="D39" s="75"/>
      <c r="E39" s="75"/>
      <c r="F39" s="75"/>
      <c r="G39" s="75"/>
      <c r="H39" s="75"/>
      <c r="I39" s="75"/>
      <c r="J39" s="75"/>
      <c r="K39" s="75"/>
      <c r="L39" s="75"/>
      <c r="M39" s="175" t="s">
        <v>127</v>
      </c>
      <c r="N39" s="175"/>
      <c r="O39" s="176"/>
      <c r="P39" s="177"/>
      <c r="Q39" s="178"/>
      <c r="R39" s="177"/>
      <c r="S39" s="177"/>
      <c r="T39" s="177"/>
      <c r="U39" s="177"/>
      <c r="V39" s="177"/>
      <c r="W39" s="177"/>
      <c r="X39" s="177"/>
      <c r="Y39" s="177"/>
      <c r="Z39" s="177"/>
      <c r="AA39" s="177"/>
    </row>
    <row r="40" spans="1:27" ht="13.5" customHeight="1">
      <c r="A40" s="75"/>
      <c r="B40" s="75"/>
      <c r="C40" s="75"/>
      <c r="D40" s="75"/>
      <c r="E40" s="75"/>
      <c r="F40" s="75"/>
      <c r="G40" s="75"/>
      <c r="H40" s="75"/>
      <c r="I40" s="75"/>
      <c r="J40" s="75"/>
      <c r="K40" s="75"/>
      <c r="L40" s="75"/>
      <c r="M40" s="176" t="s">
        <v>128</v>
      </c>
      <c r="N40" s="176"/>
      <c r="O40" s="176"/>
      <c r="P40" s="177"/>
      <c r="Q40" s="177"/>
      <c r="R40" s="178"/>
      <c r="S40" s="177"/>
      <c r="T40" s="177"/>
      <c r="U40" s="177"/>
      <c r="V40" s="177"/>
      <c r="W40" s="177"/>
      <c r="X40" s="177"/>
      <c r="Y40" s="177"/>
      <c r="Z40" s="177"/>
      <c r="AA40" s="177"/>
    </row>
    <row r="41" spans="1:27" ht="6" customHeight="1">
      <c r="A41" s="75"/>
      <c r="B41" s="75"/>
      <c r="C41" s="75"/>
      <c r="D41" s="75"/>
      <c r="E41" s="75"/>
      <c r="F41" s="75"/>
      <c r="G41" s="75"/>
      <c r="H41" s="75"/>
      <c r="I41" s="75"/>
      <c r="J41" s="75"/>
      <c r="K41" s="75"/>
      <c r="L41" s="75"/>
      <c r="M41" s="2"/>
      <c r="N41" s="2"/>
      <c r="O41" s="2"/>
      <c r="P41" s="2"/>
      <c r="Q41" s="2"/>
      <c r="R41" s="2"/>
      <c r="S41" s="2"/>
      <c r="T41" s="2"/>
      <c r="U41" s="2"/>
      <c r="V41" s="2"/>
      <c r="W41" s="2"/>
      <c r="X41" s="2"/>
      <c r="Y41" s="2"/>
      <c r="Z41" s="2"/>
      <c r="AA41" s="2"/>
    </row>
    <row r="42" spans="1:27" ht="10.5" customHeight="1">
      <c r="A42" s="75"/>
      <c r="B42" s="75"/>
      <c r="C42" s="75"/>
      <c r="D42" s="75"/>
      <c r="E42" s="75"/>
      <c r="F42" s="75"/>
      <c r="G42" s="75"/>
      <c r="H42" s="75"/>
      <c r="I42" s="75"/>
      <c r="J42" s="75"/>
      <c r="K42" s="75"/>
      <c r="L42" s="75"/>
      <c r="M42" s="1107" t="s">
        <v>129</v>
      </c>
      <c r="N42" s="1012"/>
      <c r="O42" s="1012"/>
      <c r="P42" s="1022"/>
      <c r="Q42" s="1026" t="s">
        <v>130</v>
      </c>
      <c r="R42" s="1012"/>
      <c r="S42" s="1012"/>
      <c r="T42" s="1012"/>
      <c r="U42" s="1012"/>
      <c r="V42" s="1012"/>
      <c r="W42" s="1012"/>
      <c r="X42" s="1012"/>
      <c r="Y42" s="1012"/>
      <c r="Z42" s="1012"/>
      <c r="AA42" s="1012"/>
    </row>
    <row r="43" spans="1:27" ht="10.5" customHeight="1">
      <c r="A43" s="75"/>
      <c r="B43" s="75"/>
      <c r="C43" s="75"/>
      <c r="D43" s="75"/>
      <c r="E43" s="75"/>
      <c r="F43" s="75"/>
      <c r="G43" s="75"/>
      <c r="H43" s="75"/>
      <c r="I43" s="75"/>
      <c r="J43" s="75"/>
      <c r="K43" s="75"/>
      <c r="L43" s="75"/>
      <c r="M43" s="1021"/>
      <c r="N43" s="1021"/>
      <c r="O43" s="1021"/>
      <c r="P43" s="1024"/>
      <c r="Q43" s="1013"/>
      <c r="R43" s="1014"/>
      <c r="S43" s="1014"/>
      <c r="T43" s="1014"/>
      <c r="U43" s="1014"/>
      <c r="V43" s="1014"/>
      <c r="W43" s="1014"/>
      <c r="X43" s="1014"/>
      <c r="Y43" s="1014"/>
      <c r="Z43" s="1014"/>
      <c r="AA43" s="1014"/>
    </row>
    <row r="44" spans="1:27" ht="10.5" customHeight="1">
      <c r="A44" s="75"/>
      <c r="B44" s="75"/>
      <c r="C44" s="75"/>
      <c r="D44" s="75"/>
      <c r="E44" s="75"/>
      <c r="F44" s="75"/>
      <c r="G44" s="75"/>
      <c r="H44" s="75"/>
      <c r="I44" s="75"/>
      <c r="J44" s="75"/>
      <c r="K44" s="75"/>
      <c r="L44" s="75"/>
      <c r="M44" s="1021"/>
      <c r="N44" s="1021"/>
      <c r="O44" s="1021"/>
      <c r="P44" s="1024"/>
      <c r="Q44" s="1015" t="s">
        <v>9</v>
      </c>
      <c r="R44" s="1026" t="s">
        <v>61</v>
      </c>
      <c r="S44" s="1012"/>
      <c r="T44" s="1012"/>
      <c r="U44" s="1012"/>
      <c r="V44" s="1012"/>
      <c r="W44" s="1012"/>
      <c r="X44" s="1012"/>
      <c r="Y44" s="1012"/>
      <c r="Z44" s="1012"/>
      <c r="AA44" s="1012"/>
    </row>
    <row r="45" spans="1:27" ht="10.5" customHeight="1">
      <c r="A45" s="75"/>
      <c r="B45" s="75"/>
      <c r="C45" s="75"/>
      <c r="D45" s="75"/>
      <c r="E45" s="75"/>
      <c r="F45" s="75"/>
      <c r="G45" s="75"/>
      <c r="H45" s="75"/>
      <c r="I45" s="75"/>
      <c r="J45" s="75"/>
      <c r="K45" s="75"/>
      <c r="L45" s="75"/>
      <c r="M45" s="1021"/>
      <c r="N45" s="1021"/>
      <c r="O45" s="1021"/>
      <c r="P45" s="1024"/>
      <c r="Q45" s="1003"/>
      <c r="R45" s="1013"/>
      <c r="S45" s="1014"/>
      <c r="T45" s="1014"/>
      <c r="U45" s="1014"/>
      <c r="V45" s="1014"/>
      <c r="W45" s="1014"/>
      <c r="X45" s="1014"/>
      <c r="Y45" s="1014"/>
      <c r="Z45" s="1014"/>
      <c r="AA45" s="1014"/>
    </row>
    <row r="46" spans="1:27" ht="10.5" customHeight="1">
      <c r="A46" s="75"/>
      <c r="B46" s="75"/>
      <c r="C46" s="75"/>
      <c r="D46" s="75"/>
      <c r="E46" s="75"/>
      <c r="F46" s="75"/>
      <c r="G46" s="75"/>
      <c r="H46" s="75"/>
      <c r="I46" s="75"/>
      <c r="J46" s="75"/>
      <c r="K46" s="75"/>
      <c r="L46" s="75"/>
      <c r="M46" s="1021"/>
      <c r="N46" s="1021"/>
      <c r="O46" s="1021"/>
      <c r="P46" s="1024"/>
      <c r="Q46" s="1003"/>
      <c r="R46" s="1015">
        <v>1</v>
      </c>
      <c r="S46" s="1015">
        <v>2</v>
      </c>
      <c r="T46" s="1015">
        <v>3</v>
      </c>
      <c r="U46" s="1015">
        <v>4</v>
      </c>
      <c r="V46" s="1015">
        <v>5</v>
      </c>
      <c r="W46" s="1015">
        <v>6</v>
      </c>
      <c r="X46" s="1015">
        <v>7</v>
      </c>
      <c r="Y46" s="1015">
        <v>8</v>
      </c>
      <c r="Z46" s="1105">
        <v>9</v>
      </c>
      <c r="AA46" s="1026">
        <v>10</v>
      </c>
    </row>
    <row r="47" spans="1:27" ht="10.5" customHeight="1">
      <c r="A47" s="75"/>
      <c r="B47" s="75"/>
      <c r="C47" s="75"/>
      <c r="D47" s="75"/>
      <c r="E47" s="75"/>
      <c r="F47" s="75"/>
      <c r="G47" s="75"/>
      <c r="H47" s="75"/>
      <c r="I47" s="75"/>
      <c r="J47" s="75"/>
      <c r="K47" s="75"/>
      <c r="L47" s="75"/>
      <c r="M47" s="1021"/>
      <c r="N47" s="1021"/>
      <c r="O47" s="1021"/>
      <c r="P47" s="1024"/>
      <c r="Q47" s="1003"/>
      <c r="R47" s="1003"/>
      <c r="S47" s="1003"/>
      <c r="T47" s="1003"/>
      <c r="U47" s="1003"/>
      <c r="V47" s="1003"/>
      <c r="W47" s="1003"/>
      <c r="X47" s="1003"/>
      <c r="Y47" s="1003"/>
      <c r="Z47" s="1003"/>
      <c r="AA47" s="1102"/>
    </row>
    <row r="48" spans="1:27" ht="10.5" customHeight="1">
      <c r="A48" s="75"/>
      <c r="B48" s="75"/>
      <c r="C48" s="75"/>
      <c r="D48" s="75"/>
      <c r="E48" s="75"/>
      <c r="F48" s="75"/>
      <c r="G48" s="75"/>
      <c r="H48" s="75"/>
      <c r="I48" s="75"/>
      <c r="J48" s="75"/>
      <c r="K48" s="75"/>
      <c r="L48" s="75"/>
      <c r="M48" s="1014"/>
      <c r="N48" s="1014"/>
      <c r="O48" s="1014"/>
      <c r="P48" s="1025"/>
      <c r="Q48" s="1004"/>
      <c r="R48" s="1004"/>
      <c r="S48" s="1004"/>
      <c r="T48" s="1004"/>
      <c r="U48" s="1004"/>
      <c r="V48" s="1004"/>
      <c r="W48" s="1004"/>
      <c r="X48" s="1004"/>
      <c r="Y48" s="1004"/>
      <c r="Z48" s="1004"/>
      <c r="AA48" s="1013"/>
    </row>
    <row r="49" spans="1:27" ht="6" customHeight="1">
      <c r="A49" s="75"/>
      <c r="B49" s="75"/>
      <c r="C49" s="75"/>
      <c r="D49" s="75"/>
      <c r="E49" s="75"/>
      <c r="F49" s="75"/>
      <c r="G49" s="75"/>
      <c r="H49" s="75"/>
      <c r="I49" s="75"/>
      <c r="J49" s="75"/>
      <c r="K49" s="75"/>
      <c r="L49" s="75"/>
      <c r="M49" s="10"/>
      <c r="N49" s="10"/>
      <c r="O49" s="10"/>
      <c r="P49" s="10"/>
      <c r="Q49" s="10"/>
      <c r="R49" s="10"/>
      <c r="S49" s="10"/>
      <c r="T49" s="10"/>
      <c r="U49" s="10"/>
      <c r="V49" s="10"/>
      <c r="W49" s="10"/>
      <c r="X49" s="10"/>
      <c r="Y49" s="10"/>
      <c r="Z49" s="10"/>
      <c r="AA49" s="10"/>
    </row>
    <row r="50" spans="1:27" ht="12" customHeight="1">
      <c r="A50" s="75"/>
      <c r="B50" s="75"/>
      <c r="C50" s="75"/>
      <c r="D50" s="75"/>
      <c r="E50" s="75"/>
      <c r="F50" s="75"/>
      <c r="G50" s="75"/>
      <c r="H50" s="75"/>
      <c r="I50" s="75"/>
      <c r="J50" s="75"/>
      <c r="K50" s="75"/>
      <c r="L50" s="75"/>
      <c r="M50" s="180" t="s">
        <v>131</v>
      </c>
      <c r="N50" s="180"/>
      <c r="O50" s="12"/>
      <c r="P50" s="12"/>
      <c r="Q50" s="12"/>
      <c r="R50" s="180"/>
      <c r="S50" s="12"/>
      <c r="T50" s="12"/>
      <c r="U50" s="12"/>
      <c r="V50" s="12"/>
      <c r="W50" s="63"/>
      <c r="X50" s="63"/>
      <c r="Y50" s="63"/>
      <c r="Z50" s="63"/>
      <c r="AA50" s="63"/>
    </row>
    <row r="51" spans="1:27" ht="8.25" customHeight="1">
      <c r="A51" s="75"/>
      <c r="B51" s="75"/>
      <c r="C51" s="75"/>
      <c r="D51" s="75"/>
      <c r="E51" s="75"/>
      <c r="F51" s="75"/>
      <c r="G51" s="75"/>
      <c r="H51" s="75"/>
      <c r="I51" s="75"/>
      <c r="J51" s="75"/>
      <c r="K51" s="75"/>
      <c r="L51" s="75"/>
      <c r="M51" s="180"/>
      <c r="N51" s="180"/>
      <c r="O51" s="12"/>
      <c r="P51" s="12"/>
      <c r="Q51" s="12"/>
      <c r="R51" s="180"/>
      <c r="S51" s="12"/>
      <c r="T51" s="12"/>
      <c r="U51" s="12"/>
      <c r="V51" s="12"/>
      <c r="W51" s="63"/>
      <c r="X51" s="63"/>
      <c r="Y51" s="63"/>
      <c r="Z51" s="63"/>
      <c r="AA51" s="63"/>
    </row>
    <row r="52" spans="1:27" ht="11.25">
      <c r="A52" s="75"/>
      <c r="B52" s="75"/>
      <c r="C52" s="75"/>
      <c r="D52" s="75"/>
      <c r="E52" s="75"/>
      <c r="F52" s="75"/>
      <c r="G52" s="75"/>
      <c r="H52" s="75"/>
      <c r="I52" s="75"/>
      <c r="J52" s="75"/>
      <c r="K52" s="75"/>
      <c r="L52" s="75"/>
      <c r="M52" s="1103" t="s">
        <v>132</v>
      </c>
      <c r="N52" s="1104"/>
      <c r="O52" s="1104"/>
      <c r="P52" s="3"/>
      <c r="Q52" s="181">
        <f>SUM(R52:AA52)</f>
        <v>3533</v>
      </c>
      <c r="R52" s="165">
        <v>403</v>
      </c>
      <c r="S52" s="165">
        <v>263</v>
      </c>
      <c r="T52" s="165">
        <v>145</v>
      </c>
      <c r="U52" s="165">
        <v>96</v>
      </c>
      <c r="V52" s="165">
        <v>334</v>
      </c>
      <c r="W52" s="165">
        <v>312</v>
      </c>
      <c r="X52" s="165">
        <v>469</v>
      </c>
      <c r="Y52" s="165">
        <v>595</v>
      </c>
      <c r="Z52" s="165">
        <v>775</v>
      </c>
      <c r="AA52" s="165">
        <v>141</v>
      </c>
    </row>
    <row r="53" spans="1:27" ht="11.25">
      <c r="A53" s="75"/>
      <c r="B53" s="75"/>
      <c r="C53" s="75"/>
      <c r="D53" s="75"/>
      <c r="E53" s="75"/>
      <c r="F53" s="75"/>
      <c r="G53" s="75"/>
      <c r="H53" s="75"/>
      <c r="I53" s="75"/>
      <c r="J53" s="75"/>
      <c r="K53" s="75"/>
      <c r="L53" s="75"/>
      <c r="M53" s="1103" t="s">
        <v>133</v>
      </c>
      <c r="N53" s="1104"/>
      <c r="O53" s="1104"/>
      <c r="P53" s="3"/>
      <c r="Q53" s="181">
        <f>SUM(R53:AA53)</f>
        <v>1970</v>
      </c>
      <c r="R53" s="165">
        <v>332</v>
      </c>
      <c r="S53" s="165">
        <v>239</v>
      </c>
      <c r="T53" s="165">
        <v>140</v>
      </c>
      <c r="U53" s="165">
        <v>54</v>
      </c>
      <c r="V53" s="165">
        <v>124</v>
      </c>
      <c r="W53" s="165">
        <v>135</v>
      </c>
      <c r="X53" s="165">
        <v>205</v>
      </c>
      <c r="Y53" s="165">
        <v>243</v>
      </c>
      <c r="Z53" s="165">
        <v>418</v>
      </c>
      <c r="AA53" s="165">
        <v>80</v>
      </c>
    </row>
    <row r="54" spans="1:27" ht="6" customHeight="1">
      <c r="A54" s="75"/>
      <c r="B54" s="75"/>
      <c r="C54" s="75"/>
      <c r="D54" s="75"/>
      <c r="E54" s="75"/>
      <c r="F54" s="75"/>
      <c r="G54" s="75"/>
      <c r="H54" s="75"/>
      <c r="I54" s="75"/>
      <c r="J54" s="75"/>
      <c r="K54" s="75"/>
      <c r="L54" s="75"/>
      <c r="M54" s="166"/>
      <c r="N54" s="166"/>
      <c r="O54" s="182"/>
      <c r="P54" s="3"/>
      <c r="Q54" s="183"/>
      <c r="R54" s="183"/>
      <c r="S54" s="183"/>
      <c r="T54" s="183"/>
      <c r="U54" s="183"/>
      <c r="V54" s="183"/>
      <c r="W54" s="183"/>
      <c r="X54" s="183"/>
      <c r="Y54" s="183"/>
      <c r="Z54" s="183"/>
      <c r="AA54" s="183"/>
    </row>
    <row r="55" spans="1:27" ht="12" customHeight="1">
      <c r="A55" s="75"/>
      <c r="B55" s="75"/>
      <c r="C55" s="75"/>
      <c r="D55" s="75"/>
      <c r="E55" s="75"/>
      <c r="F55" s="75"/>
      <c r="G55" s="75"/>
      <c r="H55" s="75"/>
      <c r="I55" s="75"/>
      <c r="J55" s="75"/>
      <c r="K55" s="75"/>
      <c r="L55" s="75"/>
      <c r="M55" s="2"/>
      <c r="N55" s="2"/>
      <c r="O55" s="184" t="s">
        <v>83</v>
      </c>
      <c r="P55" s="3"/>
      <c r="Q55" s="185">
        <f>SUM(Q52:Q53)</f>
        <v>5503</v>
      </c>
      <c r="R55" s="185">
        <f aca="true" t="shared" si="0" ref="R55:AA55">SUM(R52:R53)</f>
        <v>735</v>
      </c>
      <c r="S55" s="185">
        <f t="shared" si="0"/>
        <v>502</v>
      </c>
      <c r="T55" s="185">
        <f t="shared" si="0"/>
        <v>285</v>
      </c>
      <c r="U55" s="185">
        <f t="shared" si="0"/>
        <v>150</v>
      </c>
      <c r="V55" s="185">
        <f t="shared" si="0"/>
        <v>458</v>
      </c>
      <c r="W55" s="185">
        <f t="shared" si="0"/>
        <v>447</v>
      </c>
      <c r="X55" s="185">
        <f t="shared" si="0"/>
        <v>674</v>
      </c>
      <c r="Y55" s="185">
        <f>SUM(Y52:Y53)</f>
        <v>838</v>
      </c>
      <c r="Z55" s="185">
        <f>SUM(Z52:Z53)</f>
        <v>1193</v>
      </c>
      <c r="AA55" s="185">
        <f t="shared" si="0"/>
        <v>221</v>
      </c>
    </row>
    <row r="56" spans="1:27" ht="8.25" customHeight="1">
      <c r="A56" s="75"/>
      <c r="B56" s="75"/>
      <c r="C56" s="75"/>
      <c r="D56" s="75"/>
      <c r="E56" s="75"/>
      <c r="F56" s="75"/>
      <c r="G56" s="75"/>
      <c r="H56" s="75"/>
      <c r="I56" s="75"/>
      <c r="J56" s="75"/>
      <c r="K56" s="75"/>
      <c r="L56" s="75"/>
      <c r="M56" s="2"/>
      <c r="N56" s="2"/>
      <c r="O56" s="184"/>
      <c r="P56" s="3"/>
      <c r="Q56" s="3"/>
      <c r="R56" s="3"/>
      <c r="S56" s="3"/>
      <c r="T56" s="3"/>
      <c r="U56" s="3"/>
      <c r="V56" s="3"/>
      <c r="W56" s="3"/>
      <c r="X56" s="3"/>
      <c r="Y56" s="3"/>
      <c r="Z56" s="3"/>
      <c r="AA56" s="3"/>
    </row>
    <row r="57" spans="1:27" ht="12" customHeight="1">
      <c r="A57" s="75"/>
      <c r="B57" s="75"/>
      <c r="C57" s="75"/>
      <c r="D57" s="75"/>
      <c r="E57" s="75"/>
      <c r="F57" s="75"/>
      <c r="G57" s="75"/>
      <c r="H57" s="75"/>
      <c r="I57" s="75"/>
      <c r="J57" s="75"/>
      <c r="K57" s="75"/>
      <c r="L57" s="75"/>
      <c r="M57" s="180" t="s">
        <v>134</v>
      </c>
      <c r="N57" s="180"/>
      <c r="O57" s="12"/>
      <c r="P57" s="12"/>
      <c r="Q57" s="12"/>
      <c r="R57" s="12"/>
      <c r="S57" s="12"/>
      <c r="T57" s="12"/>
      <c r="U57" s="12"/>
      <c r="V57" s="12"/>
      <c r="W57" s="12"/>
      <c r="X57" s="12"/>
      <c r="Y57" s="12"/>
      <c r="Z57" s="12"/>
      <c r="AA57" s="12"/>
    </row>
    <row r="58" spans="1:27" ht="8.25" customHeight="1">
      <c r="A58" s="75"/>
      <c r="B58" s="75"/>
      <c r="C58" s="75"/>
      <c r="D58" s="75"/>
      <c r="E58" s="75"/>
      <c r="F58" s="75"/>
      <c r="G58" s="75"/>
      <c r="H58" s="75"/>
      <c r="I58" s="75"/>
      <c r="J58" s="75"/>
      <c r="K58" s="75"/>
      <c r="L58" s="75"/>
      <c r="M58" s="180"/>
      <c r="N58" s="180"/>
      <c r="O58" s="12"/>
      <c r="P58" s="12"/>
      <c r="Q58" s="12"/>
      <c r="R58" s="12"/>
      <c r="S58" s="12"/>
      <c r="T58" s="12"/>
      <c r="U58" s="12"/>
      <c r="V58" s="12"/>
      <c r="W58" s="12"/>
      <c r="X58" s="12"/>
      <c r="Y58" s="12"/>
      <c r="Z58" s="12"/>
      <c r="AA58" s="12"/>
    </row>
    <row r="59" spans="1:27" ht="11.25">
      <c r="A59" s="75"/>
      <c r="B59" s="75"/>
      <c r="C59" s="75"/>
      <c r="D59" s="75"/>
      <c r="E59" s="75"/>
      <c r="F59" s="75"/>
      <c r="G59" s="75"/>
      <c r="H59" s="75"/>
      <c r="I59" s="75"/>
      <c r="J59" s="75"/>
      <c r="K59" s="75"/>
      <c r="L59" s="75"/>
      <c r="M59" s="1103" t="s">
        <v>132</v>
      </c>
      <c r="N59" s="1104"/>
      <c r="O59" s="1104"/>
      <c r="P59" s="3"/>
      <c r="Q59" s="181">
        <f>SUM(R59:AA59)</f>
        <v>130</v>
      </c>
      <c r="R59" s="165">
        <v>8</v>
      </c>
      <c r="S59" s="165">
        <v>6</v>
      </c>
      <c r="T59" s="165">
        <v>11</v>
      </c>
      <c r="U59" s="165">
        <v>8</v>
      </c>
      <c r="V59" s="165">
        <v>3</v>
      </c>
      <c r="W59" s="165">
        <v>6</v>
      </c>
      <c r="X59" s="165">
        <v>22</v>
      </c>
      <c r="Y59" s="165">
        <v>22</v>
      </c>
      <c r="Z59" s="165">
        <v>29</v>
      </c>
      <c r="AA59" s="165">
        <v>15</v>
      </c>
    </row>
    <row r="60" spans="1:27" ht="11.25">
      <c r="A60" s="75"/>
      <c r="B60" s="75"/>
      <c r="C60" s="75"/>
      <c r="D60" s="75"/>
      <c r="E60" s="75"/>
      <c r="F60" s="75"/>
      <c r="G60" s="75"/>
      <c r="H60" s="75"/>
      <c r="I60" s="75"/>
      <c r="J60" s="75"/>
      <c r="K60" s="75"/>
      <c r="L60" s="75"/>
      <c r="M60" s="1103" t="s">
        <v>133</v>
      </c>
      <c r="N60" s="1104"/>
      <c r="O60" s="1104"/>
      <c r="P60" s="3"/>
      <c r="Q60" s="181">
        <f>SUM(R60:AA60)</f>
        <v>100</v>
      </c>
      <c r="R60" s="165">
        <v>3</v>
      </c>
      <c r="S60" s="165">
        <v>7</v>
      </c>
      <c r="T60" s="165">
        <v>6</v>
      </c>
      <c r="U60" s="165">
        <v>6</v>
      </c>
      <c r="V60" s="165">
        <v>2</v>
      </c>
      <c r="W60" s="165">
        <v>4</v>
      </c>
      <c r="X60" s="165">
        <v>20</v>
      </c>
      <c r="Y60" s="165">
        <v>11</v>
      </c>
      <c r="Z60" s="165">
        <v>23</v>
      </c>
      <c r="AA60" s="165">
        <v>18</v>
      </c>
    </row>
    <row r="61" spans="1:27" ht="6" customHeight="1">
      <c r="A61" s="75"/>
      <c r="B61" s="75"/>
      <c r="C61" s="75"/>
      <c r="D61" s="75"/>
      <c r="E61" s="75"/>
      <c r="F61" s="75"/>
      <c r="G61" s="75"/>
      <c r="H61" s="75"/>
      <c r="I61" s="75"/>
      <c r="J61" s="75"/>
      <c r="K61" s="75"/>
      <c r="L61" s="75"/>
      <c r="M61" s="166"/>
      <c r="N61" s="166"/>
      <c r="O61" s="182"/>
      <c r="P61" s="3"/>
      <c r="Q61" s="183"/>
      <c r="R61" s="183"/>
      <c r="S61" s="183"/>
      <c r="T61" s="183"/>
      <c r="U61" s="183"/>
      <c r="V61" s="183"/>
      <c r="W61" s="183"/>
      <c r="X61" s="183"/>
      <c r="Y61" s="183"/>
      <c r="Z61" s="183"/>
      <c r="AA61" s="183"/>
    </row>
    <row r="62" spans="1:27" ht="12" customHeight="1">
      <c r="A62" s="75"/>
      <c r="B62" s="75"/>
      <c r="C62" s="75"/>
      <c r="D62" s="75"/>
      <c r="E62" s="75"/>
      <c r="F62" s="75"/>
      <c r="G62" s="75"/>
      <c r="H62" s="75"/>
      <c r="I62" s="75"/>
      <c r="J62" s="75"/>
      <c r="K62" s="75"/>
      <c r="L62" s="75"/>
      <c r="M62" s="2"/>
      <c r="N62" s="2"/>
      <c r="O62" s="184" t="s">
        <v>83</v>
      </c>
      <c r="P62" s="3"/>
      <c r="Q62" s="185">
        <f>SUM(Q59:Q60)</f>
        <v>230</v>
      </c>
      <c r="R62" s="185">
        <f aca="true" t="shared" si="1" ref="R62:AA62">SUM(R59:R60)</f>
        <v>11</v>
      </c>
      <c r="S62" s="185">
        <f t="shared" si="1"/>
        <v>13</v>
      </c>
      <c r="T62" s="185">
        <f t="shared" si="1"/>
        <v>17</v>
      </c>
      <c r="U62" s="185">
        <f t="shared" si="1"/>
        <v>14</v>
      </c>
      <c r="V62" s="185">
        <f t="shared" si="1"/>
        <v>5</v>
      </c>
      <c r="W62" s="185">
        <f t="shared" si="1"/>
        <v>10</v>
      </c>
      <c r="X62" s="185">
        <f t="shared" si="1"/>
        <v>42</v>
      </c>
      <c r="Y62" s="185">
        <f>SUM(Y59:Y60)</f>
        <v>33</v>
      </c>
      <c r="Z62" s="185">
        <f>SUM(Z59:Z60)</f>
        <v>52</v>
      </c>
      <c r="AA62" s="185">
        <f t="shared" si="1"/>
        <v>33</v>
      </c>
    </row>
    <row r="63" spans="1:27" ht="8.25" customHeight="1">
      <c r="A63" s="75"/>
      <c r="B63" s="75"/>
      <c r="C63" s="75"/>
      <c r="D63" s="75"/>
      <c r="E63" s="75"/>
      <c r="F63" s="75"/>
      <c r="G63" s="75"/>
      <c r="H63" s="75"/>
      <c r="I63" s="75"/>
      <c r="J63" s="75"/>
      <c r="K63" s="75"/>
      <c r="L63" s="75"/>
      <c r="M63" s="2"/>
      <c r="N63" s="2"/>
      <c r="O63" s="184"/>
      <c r="P63" s="3"/>
      <c r="Q63" s="3"/>
      <c r="R63" s="3"/>
      <c r="S63" s="3"/>
      <c r="T63" s="3"/>
      <c r="U63" s="3"/>
      <c r="V63" s="3"/>
      <c r="W63" s="3"/>
      <c r="X63" s="3"/>
      <c r="Y63" s="3"/>
      <c r="Z63" s="3"/>
      <c r="AA63" s="3"/>
    </row>
    <row r="64" spans="1:27" ht="12" customHeight="1">
      <c r="A64" s="75"/>
      <c r="B64" s="75"/>
      <c r="C64" s="75"/>
      <c r="D64" s="75"/>
      <c r="E64" s="75"/>
      <c r="F64" s="75"/>
      <c r="G64" s="75"/>
      <c r="H64" s="75"/>
      <c r="I64" s="75"/>
      <c r="J64" s="75"/>
      <c r="K64" s="75"/>
      <c r="L64" s="75"/>
      <c r="M64" s="180" t="s">
        <v>135</v>
      </c>
      <c r="N64" s="180"/>
      <c r="O64" s="12"/>
      <c r="P64" s="12"/>
      <c r="Q64" s="12"/>
      <c r="R64" s="12"/>
      <c r="S64" s="12"/>
      <c r="T64" s="12"/>
      <c r="U64" s="12"/>
      <c r="V64" s="12"/>
      <c r="W64" s="12"/>
      <c r="X64" s="12"/>
      <c r="Y64" s="12"/>
      <c r="Z64" s="12"/>
      <c r="AA64" s="12"/>
    </row>
    <row r="65" spans="1:27" ht="8.25" customHeight="1">
      <c r="A65" s="75"/>
      <c r="B65" s="75"/>
      <c r="C65" s="75"/>
      <c r="D65" s="75"/>
      <c r="E65" s="75"/>
      <c r="F65" s="75"/>
      <c r="G65" s="75"/>
      <c r="H65" s="75"/>
      <c r="I65" s="75"/>
      <c r="J65" s="75"/>
      <c r="K65" s="75"/>
      <c r="L65" s="75"/>
      <c r="M65" s="180"/>
      <c r="N65" s="180"/>
      <c r="O65" s="12"/>
      <c r="P65" s="12"/>
      <c r="Q65" s="12"/>
      <c r="R65" s="12"/>
      <c r="S65" s="12"/>
      <c r="T65" s="12"/>
      <c r="U65" s="12"/>
      <c r="V65" s="12"/>
      <c r="W65" s="12"/>
      <c r="X65" s="12"/>
      <c r="Y65" s="12"/>
      <c r="Z65" s="12"/>
      <c r="AA65" s="12"/>
    </row>
    <row r="66" spans="1:27" ht="11.25">
      <c r="A66" s="75"/>
      <c r="B66" s="75"/>
      <c r="C66" s="75"/>
      <c r="D66" s="75"/>
      <c r="E66" s="75"/>
      <c r="F66" s="75"/>
      <c r="G66" s="75"/>
      <c r="H66" s="75"/>
      <c r="I66" s="75"/>
      <c r="J66" s="75"/>
      <c r="K66" s="75"/>
      <c r="L66" s="75"/>
      <c r="M66" s="164" t="s">
        <v>132</v>
      </c>
      <c r="N66" s="186"/>
      <c r="O66" s="187" t="s">
        <v>12</v>
      </c>
      <c r="P66" s="3"/>
      <c r="Q66" s="181">
        <f>SUM(R66:AA66)</f>
        <v>3663</v>
      </c>
      <c r="R66" s="165">
        <f>SUM(R52,R59)</f>
        <v>411</v>
      </c>
      <c r="S66" s="165">
        <f aca="true" t="shared" si="2" ref="S66:AA66">SUM(S52,S59)</f>
        <v>269</v>
      </c>
      <c r="T66" s="165">
        <f t="shared" si="2"/>
        <v>156</v>
      </c>
      <c r="U66" s="165">
        <f t="shared" si="2"/>
        <v>104</v>
      </c>
      <c r="V66" s="165">
        <f t="shared" si="2"/>
        <v>337</v>
      </c>
      <c r="W66" s="165">
        <f t="shared" si="2"/>
        <v>318</v>
      </c>
      <c r="X66" s="165">
        <f t="shared" si="2"/>
        <v>491</v>
      </c>
      <c r="Y66" s="165">
        <f>SUM(Y52,Y59)</f>
        <v>617</v>
      </c>
      <c r="Z66" s="165">
        <f>SUM(Z52,Z59)</f>
        <v>804</v>
      </c>
      <c r="AA66" s="165">
        <f t="shared" si="2"/>
        <v>156</v>
      </c>
    </row>
    <row r="67" spans="1:27" ht="11.25">
      <c r="A67" s="75"/>
      <c r="B67" s="75"/>
      <c r="C67" s="75"/>
      <c r="D67" s="75"/>
      <c r="E67" s="75"/>
      <c r="F67" s="75"/>
      <c r="G67" s="75"/>
      <c r="H67" s="75"/>
      <c r="I67" s="75"/>
      <c r="J67" s="75"/>
      <c r="K67" s="75"/>
      <c r="L67" s="75"/>
      <c r="M67" s="2"/>
      <c r="N67" s="2"/>
      <c r="O67" s="991" t="s">
        <v>13</v>
      </c>
      <c r="P67" s="3"/>
      <c r="Q67" s="188">
        <v>1.1</v>
      </c>
      <c r="R67" s="189">
        <v>0.8</v>
      </c>
      <c r="S67" s="189">
        <v>0.5</v>
      </c>
      <c r="T67" s="189">
        <v>0.3</v>
      </c>
      <c r="U67" s="189">
        <v>0.2</v>
      </c>
      <c r="V67" s="189">
        <v>1.8</v>
      </c>
      <c r="W67" s="189">
        <v>1.7</v>
      </c>
      <c r="X67" s="189">
        <v>2.5</v>
      </c>
      <c r="Y67" s="189">
        <v>2.9</v>
      </c>
      <c r="Z67" s="189">
        <v>3.1</v>
      </c>
      <c r="AA67" s="189">
        <v>1.9</v>
      </c>
    </row>
    <row r="68" spans="1:27" ht="6" customHeight="1">
      <c r="A68" s="75"/>
      <c r="B68" s="75"/>
      <c r="C68" s="75"/>
      <c r="D68" s="75"/>
      <c r="E68" s="75"/>
      <c r="F68" s="75"/>
      <c r="G68" s="75"/>
      <c r="H68" s="75"/>
      <c r="I68" s="75"/>
      <c r="J68" s="75"/>
      <c r="K68" s="75"/>
      <c r="L68" s="75"/>
      <c r="M68" s="2"/>
      <c r="N68" s="2"/>
      <c r="O68" s="187"/>
      <c r="P68" s="3"/>
      <c r="Q68" s="16"/>
      <c r="R68" s="16"/>
      <c r="S68" s="16"/>
      <c r="T68" s="16"/>
      <c r="U68" s="16"/>
      <c r="V68" s="16"/>
      <c r="W68" s="16"/>
      <c r="X68" s="16"/>
      <c r="Y68" s="16"/>
      <c r="Z68" s="16"/>
      <c r="AA68" s="16"/>
    </row>
    <row r="69" spans="1:27" ht="11.25">
      <c r="A69" s="75"/>
      <c r="B69" s="75"/>
      <c r="C69" s="75"/>
      <c r="D69" s="75"/>
      <c r="E69" s="75"/>
      <c r="F69" s="75"/>
      <c r="G69" s="75"/>
      <c r="H69" s="75"/>
      <c r="I69" s="75"/>
      <c r="J69" s="75"/>
      <c r="K69" s="75"/>
      <c r="L69" s="75"/>
      <c r="M69" s="164" t="s">
        <v>133</v>
      </c>
      <c r="N69" s="186"/>
      <c r="O69" s="187" t="s">
        <v>12</v>
      </c>
      <c r="P69" s="3"/>
      <c r="Q69" s="181">
        <f>SUM(R69:AA69)</f>
        <v>2070</v>
      </c>
      <c r="R69" s="165">
        <f>SUM(R53,R60)</f>
        <v>335</v>
      </c>
      <c r="S69" s="165">
        <f aca="true" t="shared" si="3" ref="S69:AA69">SUM(S53,S60)</f>
        <v>246</v>
      </c>
      <c r="T69" s="165">
        <f t="shared" si="3"/>
        <v>146</v>
      </c>
      <c r="U69" s="165">
        <f t="shared" si="3"/>
        <v>60</v>
      </c>
      <c r="V69" s="165">
        <f t="shared" si="3"/>
        <v>126</v>
      </c>
      <c r="W69" s="165">
        <f t="shared" si="3"/>
        <v>139</v>
      </c>
      <c r="X69" s="165">
        <f t="shared" si="3"/>
        <v>225</v>
      </c>
      <c r="Y69" s="165">
        <f>SUM(Y53,Y60)</f>
        <v>254</v>
      </c>
      <c r="Z69" s="165">
        <f>SUM(Z53,Z60)</f>
        <v>441</v>
      </c>
      <c r="AA69" s="165">
        <f t="shared" si="3"/>
        <v>98</v>
      </c>
    </row>
    <row r="70" spans="1:27" ht="11.25">
      <c r="A70" s="75"/>
      <c r="B70" s="75"/>
      <c r="C70" s="75"/>
      <c r="D70" s="75"/>
      <c r="E70" s="75"/>
      <c r="F70" s="75"/>
      <c r="G70" s="75"/>
      <c r="H70" s="75"/>
      <c r="I70" s="75"/>
      <c r="J70" s="75"/>
      <c r="K70" s="75"/>
      <c r="L70" s="75"/>
      <c r="M70" s="2"/>
      <c r="N70" s="2"/>
      <c r="O70" s="991" t="s">
        <v>13</v>
      </c>
      <c r="P70" s="3"/>
      <c r="Q70" s="188">
        <v>0.7</v>
      </c>
      <c r="R70" s="189">
        <v>0.6</v>
      </c>
      <c r="S70" s="189">
        <v>0.5</v>
      </c>
      <c r="T70" s="189">
        <v>0.3</v>
      </c>
      <c r="U70" s="189">
        <v>0.1</v>
      </c>
      <c r="V70" s="189">
        <v>0.8</v>
      </c>
      <c r="W70" s="189">
        <v>0.9</v>
      </c>
      <c r="X70" s="189">
        <v>1.4</v>
      </c>
      <c r="Y70" s="189">
        <v>1.5</v>
      </c>
      <c r="Z70" s="189">
        <v>2.2</v>
      </c>
      <c r="AA70" s="189">
        <v>1.3</v>
      </c>
    </row>
    <row r="71" spans="1:27" ht="6" customHeight="1">
      <c r="A71" s="75"/>
      <c r="B71" s="75"/>
      <c r="C71" s="75"/>
      <c r="D71" s="75"/>
      <c r="E71" s="75"/>
      <c r="F71" s="75"/>
      <c r="G71" s="75"/>
      <c r="H71" s="75"/>
      <c r="I71" s="75"/>
      <c r="J71" s="75"/>
      <c r="K71" s="75"/>
      <c r="L71" s="75"/>
      <c r="M71" s="2"/>
      <c r="N71" s="2"/>
      <c r="O71" s="187"/>
      <c r="P71" s="3"/>
      <c r="Q71" s="16"/>
      <c r="R71" s="16"/>
      <c r="S71" s="16"/>
      <c r="T71" s="16"/>
      <c r="U71" s="16"/>
      <c r="V71" s="16"/>
      <c r="W71" s="16"/>
      <c r="X71" s="16"/>
      <c r="Y71" s="16"/>
      <c r="Z71" s="16"/>
      <c r="AA71" s="16"/>
    </row>
    <row r="72" spans="1:27" ht="12" customHeight="1">
      <c r="A72" s="75"/>
      <c r="B72" s="75"/>
      <c r="C72" s="75"/>
      <c r="D72" s="75"/>
      <c r="E72" s="75"/>
      <c r="F72" s="75"/>
      <c r="G72" s="75"/>
      <c r="H72" s="75"/>
      <c r="I72" s="75"/>
      <c r="J72" s="75"/>
      <c r="K72" s="75"/>
      <c r="L72" s="75"/>
      <c r="M72" s="190" t="s">
        <v>136</v>
      </c>
      <c r="N72" s="191"/>
      <c r="O72" s="184" t="s">
        <v>12</v>
      </c>
      <c r="P72" s="3"/>
      <c r="Q72" s="192">
        <f>SUM(Q66,Q69)</f>
        <v>5733</v>
      </c>
      <c r="R72" s="192">
        <f aca="true" t="shared" si="4" ref="R72:AA72">SUM(R66,R69)</f>
        <v>746</v>
      </c>
      <c r="S72" s="192">
        <f t="shared" si="4"/>
        <v>515</v>
      </c>
      <c r="T72" s="192">
        <f t="shared" si="4"/>
        <v>302</v>
      </c>
      <c r="U72" s="192">
        <f t="shared" si="4"/>
        <v>164</v>
      </c>
      <c r="V72" s="192">
        <f t="shared" si="4"/>
        <v>463</v>
      </c>
      <c r="W72" s="192">
        <f t="shared" si="4"/>
        <v>457</v>
      </c>
      <c r="X72" s="192">
        <f t="shared" si="4"/>
        <v>716</v>
      </c>
      <c r="Y72" s="192">
        <f>SUM(Y66,Y69)</f>
        <v>871</v>
      </c>
      <c r="Z72" s="192">
        <f>SUM(Z66,Z69)</f>
        <v>1245</v>
      </c>
      <c r="AA72" s="192">
        <f t="shared" si="4"/>
        <v>254</v>
      </c>
    </row>
    <row r="73" spans="1:27" ht="12.75" customHeight="1">
      <c r="A73" s="75"/>
      <c r="B73" s="75"/>
      <c r="C73" s="75"/>
      <c r="D73" s="75"/>
      <c r="E73" s="75"/>
      <c r="F73" s="75"/>
      <c r="G73" s="75"/>
      <c r="H73" s="75"/>
      <c r="I73" s="75"/>
      <c r="J73" s="75"/>
      <c r="K73" s="75"/>
      <c r="L73" s="75"/>
      <c r="M73" s="2"/>
      <c r="N73" s="2"/>
      <c r="O73" s="992" t="s">
        <v>13</v>
      </c>
      <c r="P73" s="3"/>
      <c r="Q73" s="193">
        <v>0.9</v>
      </c>
      <c r="R73" s="193">
        <v>0.7</v>
      </c>
      <c r="S73" s="193">
        <v>0.5</v>
      </c>
      <c r="T73" s="193">
        <v>0.3</v>
      </c>
      <c r="U73" s="193">
        <v>0.2</v>
      </c>
      <c r="V73" s="193">
        <v>1.4</v>
      </c>
      <c r="W73" s="193">
        <v>1.4</v>
      </c>
      <c r="X73" s="193">
        <v>2</v>
      </c>
      <c r="Y73" s="193">
        <v>2.3</v>
      </c>
      <c r="Z73" s="193">
        <v>2.7</v>
      </c>
      <c r="AA73" s="193">
        <v>1.6</v>
      </c>
    </row>
    <row r="74" spans="1:27" ht="6" customHeight="1">
      <c r="A74" s="75"/>
      <c r="B74" s="75"/>
      <c r="C74" s="75"/>
      <c r="D74" s="75"/>
      <c r="E74" s="75"/>
      <c r="F74" s="75"/>
      <c r="G74" s="75"/>
      <c r="H74" s="75"/>
      <c r="I74" s="75"/>
      <c r="J74" s="75"/>
      <c r="K74" s="75"/>
      <c r="L74" s="75"/>
      <c r="M74" s="2"/>
      <c r="N74" s="2"/>
      <c r="O74" s="187"/>
      <c r="P74" s="3"/>
      <c r="Q74" s="16"/>
      <c r="R74" s="16"/>
      <c r="S74" s="16"/>
      <c r="T74" s="16"/>
      <c r="U74" s="16"/>
      <c r="V74" s="16"/>
      <c r="W74" s="16"/>
      <c r="X74" s="16"/>
      <c r="Y74" s="16"/>
      <c r="Z74" s="16"/>
      <c r="AA74" s="16"/>
    </row>
    <row r="75" spans="1:27" ht="11.25">
      <c r="A75" s="75"/>
      <c r="B75" s="75"/>
      <c r="C75" s="75"/>
      <c r="D75" s="75"/>
      <c r="E75" s="75"/>
      <c r="F75" s="75"/>
      <c r="G75" s="75"/>
      <c r="H75" s="75"/>
      <c r="I75" s="75"/>
      <c r="J75" s="75"/>
      <c r="K75" s="75"/>
      <c r="L75" s="75"/>
      <c r="M75" s="110" t="s">
        <v>137</v>
      </c>
      <c r="N75" s="186"/>
      <c r="O75" s="1" t="s">
        <v>12</v>
      </c>
      <c r="P75" s="3"/>
      <c r="Q75" s="181">
        <f>SUM(R75:AA75)</f>
        <v>2544</v>
      </c>
      <c r="R75" s="165">
        <v>488</v>
      </c>
      <c r="S75" s="165">
        <v>284</v>
      </c>
      <c r="T75" s="165">
        <v>143</v>
      </c>
      <c r="U75" s="165">
        <v>78</v>
      </c>
      <c r="V75" s="165">
        <v>222</v>
      </c>
      <c r="W75" s="165">
        <v>187</v>
      </c>
      <c r="X75" s="165">
        <v>278</v>
      </c>
      <c r="Y75" s="165">
        <v>301</v>
      </c>
      <c r="Z75" s="165">
        <v>497</v>
      </c>
      <c r="AA75" s="165">
        <v>66</v>
      </c>
    </row>
    <row r="76" spans="1:27" ht="11.25">
      <c r="A76" s="75"/>
      <c r="B76" s="75"/>
      <c r="C76" s="75"/>
      <c r="D76" s="75"/>
      <c r="E76" s="75"/>
      <c r="F76" s="75"/>
      <c r="G76" s="75"/>
      <c r="H76" s="75"/>
      <c r="I76" s="75"/>
      <c r="J76" s="75"/>
      <c r="K76" s="75"/>
      <c r="L76" s="75"/>
      <c r="M76" s="2"/>
      <c r="N76" s="2"/>
      <c r="O76" s="993" t="s">
        <v>13</v>
      </c>
      <c r="P76" s="3"/>
      <c r="Q76" s="188">
        <v>3.5</v>
      </c>
      <c r="R76" s="189">
        <v>4.9</v>
      </c>
      <c r="S76" s="189">
        <v>2.9</v>
      </c>
      <c r="T76" s="189">
        <v>1.6</v>
      </c>
      <c r="U76" s="189">
        <v>0.9</v>
      </c>
      <c r="V76" s="189">
        <v>4</v>
      </c>
      <c r="W76" s="189">
        <v>3.6</v>
      </c>
      <c r="X76" s="189">
        <v>4.5</v>
      </c>
      <c r="Y76" s="189">
        <v>4.5</v>
      </c>
      <c r="Z76" s="189">
        <v>5.7</v>
      </c>
      <c r="AA76" s="189">
        <v>3.2</v>
      </c>
    </row>
    <row r="77" spans="1:27" ht="11.25">
      <c r="A77" s="75"/>
      <c r="B77" s="75"/>
      <c r="C77" s="75"/>
      <c r="D77" s="75"/>
      <c r="E77" s="75"/>
      <c r="F77" s="75"/>
      <c r="G77" s="75"/>
      <c r="H77" s="75"/>
      <c r="I77" s="75"/>
      <c r="J77" s="75"/>
      <c r="K77" s="75"/>
      <c r="L77" s="75"/>
      <c r="M77" s="194"/>
      <c r="P77" s="147"/>
      <c r="Q77" s="147"/>
      <c r="R77" s="147"/>
      <c r="S77" s="147"/>
      <c r="T77" s="147"/>
      <c r="U77" s="147"/>
      <c r="V77" s="147"/>
      <c r="W77" s="147"/>
      <c r="X77" s="147"/>
      <c r="Y77" s="147"/>
      <c r="Z77" s="147"/>
      <c r="AA77" s="147"/>
    </row>
    <row r="78" spans="1:13" ht="11.25">
      <c r="A78" s="195"/>
      <c r="B78" s="75"/>
      <c r="C78" s="75"/>
      <c r="D78" s="75"/>
      <c r="E78" s="75"/>
      <c r="F78" s="75"/>
      <c r="G78" s="75"/>
      <c r="H78" s="75"/>
      <c r="I78" s="75"/>
      <c r="J78" s="75"/>
      <c r="K78" s="75"/>
      <c r="L78" s="75"/>
      <c r="M78" s="196"/>
    </row>
    <row r="79" spans="1:13" ht="9.75">
      <c r="A79" s="75"/>
      <c r="B79" s="75"/>
      <c r="C79" s="75"/>
      <c r="D79" s="75"/>
      <c r="E79" s="75"/>
      <c r="F79" s="75"/>
      <c r="G79" s="75"/>
      <c r="H79" s="75"/>
      <c r="I79" s="75"/>
      <c r="J79" s="75"/>
      <c r="K79" s="75"/>
      <c r="L79" s="75"/>
      <c r="M79" s="75"/>
    </row>
    <row r="80" spans="1:13" ht="9.75">
      <c r="A80" s="75"/>
      <c r="B80" s="75"/>
      <c r="C80" s="75"/>
      <c r="D80" s="75"/>
      <c r="E80" s="75"/>
      <c r="F80" s="75"/>
      <c r="G80" s="75"/>
      <c r="H80" s="75"/>
      <c r="I80" s="75"/>
      <c r="J80" s="75"/>
      <c r="K80" s="75"/>
      <c r="L80" s="75"/>
      <c r="M80" s="75"/>
    </row>
    <row r="81" spans="1:13" ht="9.75">
      <c r="A81" s="75"/>
      <c r="B81" s="75"/>
      <c r="C81" s="75"/>
      <c r="D81" s="75"/>
      <c r="E81" s="75"/>
      <c r="F81" s="75"/>
      <c r="G81" s="75"/>
      <c r="H81" s="75"/>
      <c r="I81" s="75"/>
      <c r="J81" s="75"/>
      <c r="K81" s="75"/>
      <c r="L81" s="75"/>
      <c r="M81" s="75"/>
    </row>
    <row r="82" spans="1:13" ht="9.75">
      <c r="A82" s="75"/>
      <c r="B82" s="75"/>
      <c r="C82" s="75"/>
      <c r="D82" s="75"/>
      <c r="E82" s="75"/>
      <c r="F82" s="75"/>
      <c r="G82" s="75"/>
      <c r="H82" s="75"/>
      <c r="I82" s="75"/>
      <c r="J82" s="75"/>
      <c r="K82" s="75"/>
      <c r="L82" s="75"/>
      <c r="M82" s="75"/>
    </row>
    <row r="83" spans="1:13" ht="9.75">
      <c r="A83" s="75"/>
      <c r="B83" s="75"/>
      <c r="C83" s="75"/>
      <c r="D83" s="75"/>
      <c r="E83" s="75"/>
      <c r="F83" s="75"/>
      <c r="G83" s="75"/>
      <c r="H83" s="75"/>
      <c r="I83" s="75"/>
      <c r="J83" s="75"/>
      <c r="K83" s="75"/>
      <c r="L83" s="75"/>
      <c r="M83" s="75"/>
    </row>
    <row r="84" spans="1:13" ht="9.75">
      <c r="A84" s="75"/>
      <c r="B84" s="75"/>
      <c r="C84" s="75"/>
      <c r="D84" s="75"/>
      <c r="E84" s="75"/>
      <c r="F84" s="75"/>
      <c r="G84" s="75"/>
      <c r="H84" s="75"/>
      <c r="I84" s="75"/>
      <c r="J84" s="75"/>
      <c r="K84" s="75"/>
      <c r="L84" s="75"/>
      <c r="M84" s="75"/>
    </row>
    <row r="85" spans="1:13" ht="9.75">
      <c r="A85" s="75"/>
      <c r="B85" s="75"/>
      <c r="C85" s="75"/>
      <c r="D85" s="75"/>
      <c r="E85" s="75"/>
      <c r="F85" s="75"/>
      <c r="G85" s="75"/>
      <c r="H85" s="75"/>
      <c r="I85" s="75"/>
      <c r="J85" s="75"/>
      <c r="K85" s="75"/>
      <c r="L85" s="75"/>
      <c r="M85" s="75"/>
    </row>
    <row r="86" spans="1:13" ht="9.75">
      <c r="A86" s="75"/>
      <c r="B86" s="75"/>
      <c r="C86" s="75"/>
      <c r="D86" s="75"/>
      <c r="E86" s="75"/>
      <c r="F86" s="75"/>
      <c r="G86" s="75"/>
      <c r="H86" s="75"/>
      <c r="I86" s="75"/>
      <c r="J86" s="75"/>
      <c r="K86" s="75"/>
      <c r="L86" s="75"/>
      <c r="M86" s="75"/>
    </row>
    <row r="87" spans="1:13" ht="9.75">
      <c r="A87" s="75"/>
      <c r="B87" s="75"/>
      <c r="C87" s="75"/>
      <c r="D87" s="75"/>
      <c r="E87" s="75"/>
      <c r="F87" s="75"/>
      <c r="G87" s="75"/>
      <c r="H87" s="75"/>
      <c r="I87" s="75"/>
      <c r="J87" s="75"/>
      <c r="K87" s="75"/>
      <c r="L87" s="75"/>
      <c r="M87" s="75"/>
    </row>
    <row r="88" spans="1:13" ht="9.75">
      <c r="A88" s="75"/>
      <c r="B88" s="75"/>
      <c r="C88" s="75"/>
      <c r="D88" s="75"/>
      <c r="E88" s="75"/>
      <c r="F88" s="75"/>
      <c r="G88" s="75"/>
      <c r="H88" s="75"/>
      <c r="I88" s="75"/>
      <c r="J88" s="75"/>
      <c r="K88" s="75"/>
      <c r="L88" s="75"/>
      <c r="M88" s="75"/>
    </row>
    <row r="89" spans="1:13" ht="9.75">
      <c r="A89" s="75"/>
      <c r="B89" s="75"/>
      <c r="C89" s="75"/>
      <c r="D89" s="75"/>
      <c r="E89" s="75"/>
      <c r="F89" s="75"/>
      <c r="G89" s="75"/>
      <c r="H89" s="75"/>
      <c r="I89" s="75"/>
      <c r="J89" s="75"/>
      <c r="K89" s="75"/>
      <c r="L89" s="75"/>
      <c r="M89" s="75"/>
    </row>
    <row r="90" spans="1:13" ht="9.75">
      <c r="A90" s="75"/>
      <c r="B90" s="75"/>
      <c r="C90" s="75"/>
      <c r="D90" s="75"/>
      <c r="E90" s="75"/>
      <c r="F90" s="75"/>
      <c r="G90" s="75"/>
      <c r="H90" s="75"/>
      <c r="I90" s="75"/>
      <c r="J90" s="75"/>
      <c r="K90" s="75"/>
      <c r="L90" s="75"/>
      <c r="M90" s="75"/>
    </row>
    <row r="91" spans="1:13" ht="9.75">
      <c r="A91" s="75"/>
      <c r="B91" s="75"/>
      <c r="C91" s="75"/>
      <c r="D91" s="75"/>
      <c r="E91" s="75"/>
      <c r="F91" s="75"/>
      <c r="G91" s="75"/>
      <c r="H91" s="75"/>
      <c r="I91" s="75"/>
      <c r="J91" s="75"/>
      <c r="K91" s="75"/>
      <c r="L91" s="75"/>
      <c r="M91" s="75"/>
    </row>
    <row r="92" spans="1:13" ht="9.75">
      <c r="A92" s="75"/>
      <c r="B92" s="75"/>
      <c r="C92" s="75"/>
      <c r="D92" s="75"/>
      <c r="E92" s="75"/>
      <c r="F92" s="75"/>
      <c r="G92" s="75"/>
      <c r="H92" s="75"/>
      <c r="I92" s="75"/>
      <c r="J92" s="75"/>
      <c r="K92" s="75"/>
      <c r="L92" s="75"/>
      <c r="M92" s="75"/>
    </row>
    <row r="93" spans="11:13" ht="9.75">
      <c r="K93" s="75"/>
      <c r="L93" s="75"/>
      <c r="M93" s="75"/>
    </row>
    <row r="94" spans="11:13" ht="9.75">
      <c r="K94" s="75"/>
      <c r="L94" s="75"/>
      <c r="M94" s="75"/>
    </row>
    <row r="95" spans="11:13" ht="9.75">
      <c r="K95" s="75"/>
      <c r="L95" s="75"/>
      <c r="M95" s="75"/>
    </row>
    <row r="96" spans="11:13" ht="9.75">
      <c r="K96" s="75"/>
      <c r="L96" s="75"/>
      <c r="M96" s="75"/>
    </row>
    <row r="97" spans="11:13" ht="9.75">
      <c r="K97" s="75"/>
      <c r="L97" s="75"/>
      <c r="M97" s="75"/>
    </row>
    <row r="98" spans="11:13" ht="9.75">
      <c r="K98" s="75"/>
      <c r="L98" s="75"/>
      <c r="M98" s="75"/>
    </row>
    <row r="99" spans="11:13" ht="9.75">
      <c r="K99" s="75"/>
      <c r="L99" s="75"/>
      <c r="M99" s="75"/>
    </row>
    <row r="100" spans="11:13" ht="9.75">
      <c r="K100" s="75"/>
      <c r="L100" s="75"/>
      <c r="M100" s="75"/>
    </row>
    <row r="101" spans="11:13" ht="9.75">
      <c r="K101" s="75"/>
      <c r="L101" s="75"/>
      <c r="M101" s="75"/>
    </row>
    <row r="102" spans="11:13" ht="9.75">
      <c r="K102" s="75"/>
      <c r="L102" s="75"/>
      <c r="M102" s="75"/>
    </row>
    <row r="103" spans="11:13" ht="9.75">
      <c r="K103" s="75"/>
      <c r="L103" s="75"/>
      <c r="M103" s="75"/>
    </row>
    <row r="104" spans="11:13" ht="9.75">
      <c r="K104" s="75"/>
      <c r="L104" s="75"/>
      <c r="M104" s="75"/>
    </row>
    <row r="105" spans="11:13" ht="9.75">
      <c r="K105" s="75"/>
      <c r="L105" s="75"/>
      <c r="M105" s="75"/>
    </row>
    <row r="106" spans="11:13" ht="9.75">
      <c r="K106" s="75"/>
      <c r="L106" s="75"/>
      <c r="M106" s="75"/>
    </row>
    <row r="107" spans="11:13" ht="9.75">
      <c r="K107" s="75"/>
      <c r="L107" s="75"/>
      <c r="M107" s="75"/>
    </row>
  </sheetData>
  <sheetProtection/>
  <mergeCells count="33">
    <mergeCell ref="A4:K4"/>
    <mergeCell ref="A5:K5"/>
    <mergeCell ref="A7:B9"/>
    <mergeCell ref="D7:K7"/>
    <mergeCell ref="D9:K9"/>
    <mergeCell ref="A11:B11"/>
    <mergeCell ref="T46:T48"/>
    <mergeCell ref="A12:B12"/>
    <mergeCell ref="A13:B13"/>
    <mergeCell ref="A14:B14"/>
    <mergeCell ref="A15:B15"/>
    <mergeCell ref="A16:B16"/>
    <mergeCell ref="A17:B17"/>
    <mergeCell ref="Z46:Z48"/>
    <mergeCell ref="A32:B32"/>
    <mergeCell ref="A36:K38"/>
    <mergeCell ref="M42:O48"/>
    <mergeCell ref="P42:P48"/>
    <mergeCell ref="Q42:AA43"/>
    <mergeCell ref="Q44:Q48"/>
    <mergeCell ref="R44:AA45"/>
    <mergeCell ref="R46:R48"/>
    <mergeCell ref="S46:S48"/>
    <mergeCell ref="AA46:AA48"/>
    <mergeCell ref="M52:O52"/>
    <mergeCell ref="M53:O53"/>
    <mergeCell ref="M59:O59"/>
    <mergeCell ref="M60:O60"/>
    <mergeCell ref="U46:U48"/>
    <mergeCell ref="V46:V48"/>
    <mergeCell ref="W46:W48"/>
    <mergeCell ref="X46:X48"/>
    <mergeCell ref="Y46:Y48"/>
  </mergeCells>
  <printOptions/>
  <pageMargins left="0.5511811023622047" right="0.4724409448818898" top="0.5905511811023623" bottom="0.7874015748031497" header="0.3937007874015748" footer="0"/>
  <pageSetup horizontalDpi="300" verticalDpi="300" orientation="portrait" paperSize="9" scale="93" r:id="rId3"/>
  <headerFooter alignWithMargins="0">
    <oddFooter>&amp;C12</oddFooter>
  </headerFooter>
  <colBreaks count="1" manualBreakCount="1">
    <brk id="12" max="65535" man="1"/>
  </colBreaks>
  <drawing r:id="rId2"/>
  <legacyDrawing r:id="rId1"/>
</worksheet>
</file>

<file path=xl/worksheets/sheet8.xml><?xml version="1.0" encoding="utf-8"?>
<worksheet xmlns="http://schemas.openxmlformats.org/spreadsheetml/2006/main" xmlns:r="http://schemas.openxmlformats.org/officeDocument/2006/relationships">
  <dimension ref="A2:AK80"/>
  <sheetViews>
    <sheetView zoomScaleSheetLayoutView="100" zoomScalePageLayoutView="0" workbookViewId="0" topLeftCell="A2">
      <selection activeCell="M41" sqref="M41"/>
    </sheetView>
  </sheetViews>
  <sheetFormatPr defaultColWidth="11.421875" defaultRowHeight="15"/>
  <cols>
    <col min="1" max="1" width="2.421875" style="77" customWidth="1"/>
    <col min="2" max="2" width="1.8515625" style="77" customWidth="1"/>
    <col min="3" max="5" width="11.421875" style="77" customWidth="1"/>
    <col min="6" max="6" width="11.28125" style="77" customWidth="1"/>
    <col min="7" max="7" width="0.85546875" style="77" customWidth="1"/>
    <col min="8" max="10" width="6.28125" style="77" customWidth="1"/>
    <col min="11" max="13" width="5.8515625" style="77" customWidth="1"/>
    <col min="14" max="16" width="5.28125" style="77" customWidth="1"/>
    <col min="17" max="37" width="11.421875" style="80" customWidth="1"/>
    <col min="38" max="16384" width="11.421875" style="77" customWidth="1"/>
  </cols>
  <sheetData>
    <row r="1" ht="2.25" customHeight="1" hidden="1"/>
    <row r="2" spans="1:16" ht="9.75" customHeight="1">
      <c r="A2" s="80"/>
      <c r="B2" s="80"/>
      <c r="C2" s="80"/>
      <c r="D2" s="80"/>
      <c r="E2" s="80"/>
      <c r="F2" s="80"/>
      <c r="G2" s="80"/>
      <c r="H2" s="80"/>
      <c r="I2" s="80"/>
      <c r="J2" s="80"/>
      <c r="K2" s="80"/>
      <c r="L2" s="80"/>
      <c r="M2" s="80"/>
      <c r="N2" s="80"/>
      <c r="O2" s="80"/>
      <c r="P2" s="94"/>
    </row>
    <row r="3" spans="1:15" ht="3" customHeight="1">
      <c r="A3" s="80"/>
      <c r="B3" s="83"/>
      <c r="C3" s="83"/>
      <c r="D3" s="83"/>
      <c r="E3" s="83"/>
      <c r="F3" s="83"/>
      <c r="G3" s="83"/>
      <c r="H3" s="83"/>
      <c r="I3" s="83"/>
      <c r="J3" s="83"/>
      <c r="K3" s="83"/>
      <c r="L3" s="83"/>
      <c r="M3" s="83"/>
      <c r="N3" s="83"/>
      <c r="O3" s="83"/>
    </row>
    <row r="4" spans="1:16" ht="14.25" customHeight="1">
      <c r="A4" s="197" t="s">
        <v>138</v>
      </c>
      <c r="B4" s="198"/>
      <c r="C4" s="85"/>
      <c r="D4" s="197"/>
      <c r="E4" s="197"/>
      <c r="F4" s="197"/>
      <c r="G4" s="197"/>
      <c r="H4" s="197"/>
      <c r="I4" s="197"/>
      <c r="J4" s="197"/>
      <c r="K4" s="197"/>
      <c r="L4" s="197"/>
      <c r="M4" s="198"/>
      <c r="N4" s="198"/>
      <c r="O4" s="85"/>
      <c r="P4" s="85"/>
    </row>
    <row r="5" spans="1:16" ht="13.5" customHeight="1">
      <c r="A5" s="197" t="s">
        <v>139</v>
      </c>
      <c r="B5" s="85"/>
      <c r="C5" s="85"/>
      <c r="D5" s="197"/>
      <c r="E5" s="197"/>
      <c r="F5" s="197"/>
      <c r="G5" s="197"/>
      <c r="H5" s="197"/>
      <c r="I5" s="197"/>
      <c r="J5" s="197"/>
      <c r="K5" s="197"/>
      <c r="L5" s="197"/>
      <c r="M5" s="198"/>
      <c r="N5" s="198"/>
      <c r="O5" s="85"/>
      <c r="P5" s="85"/>
    </row>
    <row r="6" spans="1:16" ht="4.5" customHeight="1">
      <c r="A6" s="80"/>
      <c r="B6" s="80"/>
      <c r="C6" s="80"/>
      <c r="D6" s="80"/>
      <c r="E6" s="80"/>
      <c r="F6" s="80"/>
      <c r="G6" s="80"/>
      <c r="H6" s="80"/>
      <c r="I6" s="80"/>
      <c r="J6" s="80"/>
      <c r="K6" s="80"/>
      <c r="L6" s="80"/>
      <c r="M6" s="80"/>
      <c r="N6" s="80"/>
      <c r="O6" s="80"/>
      <c r="P6" s="80"/>
    </row>
    <row r="7" spans="1:37" s="101" customFormat="1" ht="12" customHeight="1">
      <c r="A7" s="1078" t="s">
        <v>140</v>
      </c>
      <c r="B7" s="1128"/>
      <c r="C7" s="1128"/>
      <c r="D7" s="1128"/>
      <c r="E7" s="1128"/>
      <c r="F7" s="1128"/>
      <c r="G7" s="1081"/>
      <c r="H7" s="1072" t="s">
        <v>141</v>
      </c>
      <c r="I7" s="1128"/>
      <c r="J7" s="1081"/>
      <c r="K7" s="199" t="s">
        <v>142</v>
      </c>
      <c r="L7" s="200"/>
      <c r="M7" s="200"/>
      <c r="N7" s="200"/>
      <c r="O7" s="200"/>
      <c r="P7" s="200"/>
      <c r="Q7" s="100"/>
      <c r="R7" s="100"/>
      <c r="S7" s="100"/>
      <c r="T7" s="100"/>
      <c r="U7" s="100"/>
      <c r="V7" s="100"/>
      <c r="W7" s="100"/>
      <c r="X7" s="100"/>
      <c r="Y7" s="100"/>
      <c r="Z7" s="100"/>
      <c r="AA7" s="100"/>
      <c r="AB7" s="100"/>
      <c r="AC7" s="100"/>
      <c r="AD7" s="100"/>
      <c r="AE7" s="100"/>
      <c r="AF7" s="100"/>
      <c r="AG7" s="100"/>
      <c r="AH7" s="100"/>
      <c r="AI7" s="100"/>
      <c r="AJ7" s="100"/>
      <c r="AK7" s="100"/>
    </row>
    <row r="8" spans="1:37" s="101" customFormat="1" ht="12" customHeight="1">
      <c r="A8" s="1123"/>
      <c r="B8" s="1123"/>
      <c r="C8" s="1123"/>
      <c r="D8" s="1123"/>
      <c r="E8" s="1123"/>
      <c r="F8" s="1123"/>
      <c r="G8" s="1082"/>
      <c r="H8" s="1130"/>
      <c r="I8" s="1129"/>
      <c r="J8" s="1083"/>
      <c r="K8" s="90" t="s">
        <v>143</v>
      </c>
      <c r="L8" s="200"/>
      <c r="M8" s="200"/>
      <c r="N8" s="199" t="s">
        <v>144</v>
      </c>
      <c r="O8" s="200"/>
      <c r="P8" s="200"/>
      <c r="Q8" s="100"/>
      <c r="R8" s="89"/>
      <c r="S8" s="89"/>
      <c r="T8" s="201"/>
      <c r="U8" s="100"/>
      <c r="V8" s="100"/>
      <c r="W8" s="100"/>
      <c r="X8" s="100"/>
      <c r="Y8" s="100"/>
      <c r="Z8" s="100"/>
      <c r="AA8" s="100"/>
      <c r="AB8" s="100"/>
      <c r="AC8" s="100"/>
      <c r="AD8" s="100"/>
      <c r="AE8" s="100"/>
      <c r="AF8" s="100"/>
      <c r="AG8" s="100"/>
      <c r="AH8" s="100"/>
      <c r="AI8" s="100"/>
      <c r="AJ8" s="100"/>
      <c r="AK8" s="100"/>
    </row>
    <row r="9" spans="1:37" s="101" customFormat="1" ht="12" customHeight="1">
      <c r="A9" s="1123"/>
      <c r="B9" s="1123"/>
      <c r="C9" s="1123"/>
      <c r="D9" s="1123"/>
      <c r="E9" s="1123"/>
      <c r="F9" s="1123"/>
      <c r="G9" s="1082"/>
      <c r="H9" s="1084" t="s">
        <v>60</v>
      </c>
      <c r="I9" s="1084" t="s">
        <v>58</v>
      </c>
      <c r="J9" s="1084" t="s">
        <v>145</v>
      </c>
      <c r="K9" s="199" t="s">
        <v>2</v>
      </c>
      <c r="L9" s="200"/>
      <c r="M9" s="200"/>
      <c r="N9" s="200"/>
      <c r="O9" s="200"/>
      <c r="P9" s="200"/>
      <c r="Q9" s="100"/>
      <c r="R9" s="201"/>
      <c r="S9" s="201"/>
      <c r="T9" s="201"/>
      <c r="U9" s="100"/>
      <c r="V9" s="100"/>
      <c r="W9" s="100"/>
      <c r="X9" s="100"/>
      <c r="Y9" s="100"/>
      <c r="Z9" s="100"/>
      <c r="AA9" s="100"/>
      <c r="AB9" s="100"/>
      <c r="AC9" s="100"/>
      <c r="AD9" s="100"/>
      <c r="AE9" s="100"/>
      <c r="AF9" s="100"/>
      <c r="AG9" s="100"/>
      <c r="AH9" s="100"/>
      <c r="AI9" s="100"/>
      <c r="AJ9" s="100"/>
      <c r="AK9" s="100"/>
    </row>
    <row r="10" spans="1:37" s="101" customFormat="1" ht="12" customHeight="1">
      <c r="A10" s="1129"/>
      <c r="B10" s="1129"/>
      <c r="C10" s="1129"/>
      <c r="D10" s="1129"/>
      <c r="E10" s="1129"/>
      <c r="F10" s="1129"/>
      <c r="G10" s="1083"/>
      <c r="H10" s="1071"/>
      <c r="I10" s="1071"/>
      <c r="J10" s="1071"/>
      <c r="K10" s="90" t="s">
        <v>146</v>
      </c>
      <c r="L10" s="90" t="s">
        <v>147</v>
      </c>
      <c r="M10" s="90" t="s">
        <v>148</v>
      </c>
      <c r="N10" s="104" t="s">
        <v>146</v>
      </c>
      <c r="O10" s="104" t="s">
        <v>147</v>
      </c>
      <c r="P10" s="104" t="s">
        <v>148</v>
      </c>
      <c r="Q10" s="100"/>
      <c r="R10" s="201"/>
      <c r="S10" s="201"/>
      <c r="T10" s="201"/>
      <c r="U10" s="100"/>
      <c r="V10" s="100"/>
      <c r="W10" s="100"/>
      <c r="X10" s="100"/>
      <c r="Y10" s="100"/>
      <c r="Z10" s="100"/>
      <c r="AA10" s="100"/>
      <c r="AB10" s="100"/>
      <c r="AC10" s="100"/>
      <c r="AD10" s="100"/>
      <c r="AE10" s="100"/>
      <c r="AF10" s="100"/>
      <c r="AG10" s="100"/>
      <c r="AH10" s="100"/>
      <c r="AI10" s="100"/>
      <c r="AJ10" s="100"/>
      <c r="AK10" s="100"/>
    </row>
    <row r="11" spans="1:16" s="100" customFormat="1" ht="9.75" customHeight="1">
      <c r="A11" s="99"/>
      <c r="B11" s="99"/>
      <c r="C11" s="99"/>
      <c r="D11" s="99"/>
      <c r="E11" s="99"/>
      <c r="F11" s="99"/>
      <c r="G11" s="99"/>
      <c r="H11" s="105"/>
      <c r="I11" s="105"/>
      <c r="J11" s="105"/>
      <c r="K11" s="105"/>
      <c r="L11" s="105"/>
      <c r="M11" s="105"/>
      <c r="N11" s="105"/>
      <c r="O11" s="105"/>
      <c r="P11" s="105"/>
    </row>
    <row r="12" spans="1:17" s="100" customFormat="1" ht="13.5" customHeight="1">
      <c r="A12" s="1119" t="s">
        <v>149</v>
      </c>
      <c r="B12" s="1094"/>
      <c r="C12" s="1094"/>
      <c r="D12" s="1094"/>
      <c r="E12" s="1094"/>
      <c r="F12" s="1094"/>
      <c r="G12" s="202"/>
      <c r="H12" s="203">
        <v>8464</v>
      </c>
      <c r="I12" s="204">
        <v>35041</v>
      </c>
      <c r="J12" s="205">
        <v>43505</v>
      </c>
      <c r="K12" s="205">
        <v>7954</v>
      </c>
      <c r="L12" s="205">
        <v>33385</v>
      </c>
      <c r="M12" s="205">
        <v>41339</v>
      </c>
      <c r="N12" s="205">
        <v>510</v>
      </c>
      <c r="O12" s="205">
        <v>1656</v>
      </c>
      <c r="P12" s="205">
        <v>2166</v>
      </c>
      <c r="Q12" s="206"/>
    </row>
    <row r="13" spans="3:16" s="100" customFormat="1" ht="3" customHeight="1">
      <c r="C13" s="116"/>
      <c r="F13" s="207"/>
      <c r="G13" s="207"/>
      <c r="H13" s="208"/>
      <c r="I13" s="208"/>
      <c r="J13" s="208"/>
      <c r="K13" s="208"/>
      <c r="L13" s="208"/>
      <c r="M13" s="208"/>
      <c r="N13" s="208"/>
      <c r="O13" s="208"/>
      <c r="P13" s="208"/>
    </row>
    <row r="14" spans="1:16" s="100" customFormat="1" ht="13.5" customHeight="1">
      <c r="A14" s="209" t="s">
        <v>150</v>
      </c>
      <c r="B14" s="209"/>
      <c r="C14" s="209"/>
      <c r="D14" s="198"/>
      <c r="E14" s="198"/>
      <c r="F14" s="198"/>
      <c r="G14" s="198"/>
      <c r="H14" s="198"/>
      <c r="I14" s="198"/>
      <c r="J14" s="198"/>
      <c r="K14" s="210"/>
      <c r="L14" s="210"/>
      <c r="M14" s="210"/>
      <c r="N14" s="210"/>
      <c r="O14" s="210"/>
      <c r="P14" s="210"/>
    </row>
    <row r="15" spans="8:16" s="100" customFormat="1" ht="3" customHeight="1">
      <c r="H15" s="206"/>
      <c r="I15" s="206"/>
      <c r="J15" s="206"/>
      <c r="K15" s="206"/>
      <c r="L15" s="206"/>
      <c r="M15" s="206"/>
      <c r="N15" s="206"/>
      <c r="O15" s="206"/>
      <c r="P15" s="206"/>
    </row>
    <row r="16" spans="1:16" s="100" customFormat="1" ht="13.5" customHeight="1">
      <c r="A16" s="211" t="s">
        <v>151</v>
      </c>
      <c r="B16" s="116"/>
      <c r="H16" s="208"/>
      <c r="I16" s="208"/>
      <c r="J16" s="208"/>
      <c r="K16" s="208"/>
      <c r="L16" s="208"/>
      <c r="M16" s="208"/>
      <c r="N16" s="208"/>
      <c r="O16" s="208"/>
      <c r="P16" s="208"/>
    </row>
    <row r="17" spans="1:37" s="101" customFormat="1" ht="12.75" customHeight="1">
      <c r="A17" s="100"/>
      <c r="B17" s="100"/>
      <c r="C17" s="100"/>
      <c r="D17" s="1120" t="s">
        <v>152</v>
      </c>
      <c r="E17" s="1121"/>
      <c r="F17" s="1121"/>
      <c r="G17" s="100" t="s">
        <v>111</v>
      </c>
      <c r="H17" s="212">
        <f>SUM(K17,N17)</f>
        <v>226</v>
      </c>
      <c r="I17" s="212">
        <f>SUM(L17,O17)</f>
        <v>1458</v>
      </c>
      <c r="J17" s="212">
        <f>SUM(M17+P17)</f>
        <v>1684</v>
      </c>
      <c r="K17" s="213">
        <v>222</v>
      </c>
      <c r="L17" s="213">
        <v>1413</v>
      </c>
      <c r="M17" s="212">
        <f>SUM(K17:L17)</f>
        <v>1635</v>
      </c>
      <c r="N17" s="213">
        <v>4</v>
      </c>
      <c r="O17" s="213">
        <v>45</v>
      </c>
      <c r="P17" s="212">
        <f>SUM(N17:O17)</f>
        <v>49</v>
      </c>
      <c r="Q17" s="100"/>
      <c r="R17" s="100"/>
      <c r="S17" s="100"/>
      <c r="T17" s="100"/>
      <c r="U17" s="100"/>
      <c r="V17" s="100"/>
      <c r="W17" s="100"/>
      <c r="X17" s="100"/>
      <c r="Y17" s="100"/>
      <c r="Z17" s="100"/>
      <c r="AA17" s="100"/>
      <c r="AB17" s="100"/>
      <c r="AC17" s="100"/>
      <c r="AD17" s="100"/>
      <c r="AE17" s="100"/>
      <c r="AF17" s="100"/>
      <c r="AG17" s="100"/>
      <c r="AH17" s="100"/>
      <c r="AI17" s="100"/>
      <c r="AJ17" s="100"/>
      <c r="AK17" s="100"/>
    </row>
    <row r="18" spans="2:16" s="100" customFormat="1" ht="12.75" customHeight="1">
      <c r="B18" s="100" t="s">
        <v>153</v>
      </c>
      <c r="D18" s="1094" t="s">
        <v>154</v>
      </c>
      <c r="E18" s="1094"/>
      <c r="F18" s="1094"/>
      <c r="G18" s="100" t="s">
        <v>45</v>
      </c>
      <c r="H18" s="212"/>
      <c r="I18" s="212"/>
      <c r="J18" s="212"/>
      <c r="K18" s="212"/>
      <c r="L18" s="212"/>
      <c r="M18" s="212"/>
      <c r="N18" s="212"/>
      <c r="O18" s="212"/>
      <c r="P18" s="212"/>
    </row>
    <row r="19" spans="2:16" s="100" customFormat="1" ht="12.75" customHeight="1">
      <c r="B19" s="100" t="s">
        <v>155</v>
      </c>
      <c r="D19" s="1124" t="s">
        <v>156</v>
      </c>
      <c r="E19" s="1124"/>
      <c r="F19" s="1124"/>
      <c r="G19" s="100" t="s">
        <v>45</v>
      </c>
      <c r="H19" s="212"/>
      <c r="I19" s="212"/>
      <c r="J19" s="212"/>
      <c r="K19" s="212"/>
      <c r="L19" s="212"/>
      <c r="M19" s="212"/>
      <c r="N19" s="212"/>
      <c r="O19" s="212"/>
      <c r="P19" s="212"/>
    </row>
    <row r="20" spans="1:37" s="101" customFormat="1" ht="12.75" customHeight="1">
      <c r="A20" s="100"/>
      <c r="B20" s="100"/>
      <c r="C20" s="100"/>
      <c r="D20" s="1125" t="s">
        <v>157</v>
      </c>
      <c r="E20" s="1126"/>
      <c r="F20" s="1126"/>
      <c r="G20" s="100" t="s">
        <v>111</v>
      </c>
      <c r="H20" s="212">
        <f>SUM(K20,N20)</f>
        <v>23</v>
      </c>
      <c r="I20" s="212">
        <f aca="true" t="shared" si="0" ref="I20:I35">SUM(L20,O20)</f>
        <v>116</v>
      </c>
      <c r="J20" s="212">
        <f>SUM(M20+P20)</f>
        <v>139</v>
      </c>
      <c r="K20" s="213">
        <v>21</v>
      </c>
      <c r="L20" s="213">
        <v>105</v>
      </c>
      <c r="M20" s="212">
        <f aca="true" t="shared" si="1" ref="M20:M39">SUM(K20:L20)</f>
        <v>126</v>
      </c>
      <c r="N20" s="213">
        <v>2</v>
      </c>
      <c r="O20" s="213">
        <v>11</v>
      </c>
      <c r="P20" s="212">
        <f aca="true" t="shared" si="2" ref="P20:P39">SUM(N20:O20)</f>
        <v>13</v>
      </c>
      <c r="Q20" s="100"/>
      <c r="R20" s="100"/>
      <c r="S20" s="100"/>
      <c r="T20" s="100"/>
      <c r="U20" s="100"/>
      <c r="V20" s="100"/>
      <c r="W20" s="100"/>
      <c r="X20" s="100"/>
      <c r="Y20" s="100"/>
      <c r="Z20" s="100"/>
      <c r="AA20" s="100"/>
      <c r="AB20" s="100"/>
      <c r="AC20" s="100"/>
      <c r="AD20" s="100"/>
      <c r="AE20" s="100"/>
      <c r="AF20" s="100"/>
      <c r="AG20" s="100"/>
      <c r="AH20" s="100"/>
      <c r="AI20" s="100"/>
      <c r="AJ20" s="100"/>
      <c r="AK20" s="100"/>
    </row>
    <row r="21" spans="1:37" s="101" customFormat="1" ht="12.75" customHeight="1">
      <c r="A21" s="100"/>
      <c r="B21" s="1127" t="s">
        <v>158</v>
      </c>
      <c r="C21" s="1123"/>
      <c r="D21" s="1123"/>
      <c r="E21" s="1123"/>
      <c r="F21" s="1123"/>
      <c r="G21" s="100" t="s">
        <v>111</v>
      </c>
      <c r="H21" s="212">
        <f>SUM(K21,N21)</f>
        <v>121</v>
      </c>
      <c r="I21" s="212">
        <f t="shared" si="0"/>
        <v>273</v>
      </c>
      <c r="J21" s="212">
        <f>SUM(M21+P21)</f>
        <v>394</v>
      </c>
      <c r="K21" s="213">
        <v>120</v>
      </c>
      <c r="L21" s="213">
        <v>263</v>
      </c>
      <c r="M21" s="212">
        <f t="shared" si="1"/>
        <v>383</v>
      </c>
      <c r="N21" s="213">
        <v>1</v>
      </c>
      <c r="O21" s="213">
        <v>10</v>
      </c>
      <c r="P21" s="212">
        <f t="shared" si="2"/>
        <v>11</v>
      </c>
      <c r="Q21" s="100"/>
      <c r="R21" s="100"/>
      <c r="S21" s="100"/>
      <c r="T21" s="100"/>
      <c r="U21" s="100"/>
      <c r="V21" s="100"/>
      <c r="W21" s="100"/>
      <c r="X21" s="100"/>
      <c r="Y21" s="100"/>
      <c r="Z21" s="100"/>
      <c r="AA21" s="100"/>
      <c r="AB21" s="100"/>
      <c r="AC21" s="100"/>
      <c r="AD21" s="100"/>
      <c r="AE21" s="100"/>
      <c r="AF21" s="100"/>
      <c r="AG21" s="100"/>
      <c r="AH21" s="100"/>
      <c r="AI21" s="100"/>
      <c r="AJ21" s="100"/>
      <c r="AK21" s="100"/>
    </row>
    <row r="22" spans="2:16" s="100" customFormat="1" ht="4.5" customHeight="1">
      <c r="B22" s="214"/>
      <c r="C22" s="198"/>
      <c r="D22" s="198"/>
      <c r="E22" s="198"/>
      <c r="F22" s="198"/>
      <c r="G22" s="100" t="s">
        <v>45</v>
      </c>
      <c r="H22" s="212"/>
      <c r="I22" s="212"/>
      <c r="J22" s="212"/>
      <c r="K22" s="212"/>
      <c r="L22" s="212"/>
      <c r="M22" s="212"/>
      <c r="N22" s="212"/>
      <c r="O22" s="212"/>
      <c r="P22" s="212"/>
    </row>
    <row r="23" spans="1:16" s="100" customFormat="1" ht="13.5" customHeight="1">
      <c r="A23" s="211" t="s">
        <v>159</v>
      </c>
      <c r="C23" s="116"/>
      <c r="D23" s="116"/>
      <c r="E23" s="116"/>
      <c r="G23" s="100" t="s">
        <v>45</v>
      </c>
      <c r="H23" s="212"/>
      <c r="I23" s="212"/>
      <c r="J23" s="212"/>
      <c r="K23" s="212"/>
      <c r="L23" s="212"/>
      <c r="M23" s="212"/>
      <c r="N23" s="212"/>
      <c r="O23" s="212"/>
      <c r="P23" s="212"/>
    </row>
    <row r="24" spans="1:37" s="101" customFormat="1" ht="12.75" customHeight="1">
      <c r="A24" s="100"/>
      <c r="B24" s="1120" t="s">
        <v>160</v>
      </c>
      <c r="C24" s="1121"/>
      <c r="D24" s="1121"/>
      <c r="E24" s="1121"/>
      <c r="F24" s="1121"/>
      <c r="G24" s="100" t="s">
        <v>111</v>
      </c>
      <c r="H24" s="212">
        <f>SUM(K24,N24)</f>
        <v>604</v>
      </c>
      <c r="I24" s="212">
        <f t="shared" si="0"/>
        <v>2851</v>
      </c>
      <c r="J24" s="212">
        <f>SUM(M24+P24)</f>
        <v>3455</v>
      </c>
      <c r="K24" s="213">
        <v>597</v>
      </c>
      <c r="L24" s="213">
        <v>2793</v>
      </c>
      <c r="M24" s="212">
        <f t="shared" si="1"/>
        <v>3390</v>
      </c>
      <c r="N24" s="213">
        <v>7</v>
      </c>
      <c r="O24" s="213">
        <v>58</v>
      </c>
      <c r="P24" s="212">
        <f t="shared" si="2"/>
        <v>65</v>
      </c>
      <c r="Q24" s="100"/>
      <c r="R24" s="100"/>
      <c r="S24" s="100"/>
      <c r="T24" s="100"/>
      <c r="U24" s="100"/>
      <c r="V24" s="100"/>
      <c r="W24" s="100"/>
      <c r="X24" s="100"/>
      <c r="Y24" s="100"/>
      <c r="Z24" s="100"/>
      <c r="AA24" s="100"/>
      <c r="AB24" s="100"/>
      <c r="AC24" s="100"/>
      <c r="AD24" s="100"/>
      <c r="AE24" s="100"/>
      <c r="AF24" s="100"/>
      <c r="AG24" s="100"/>
      <c r="AH24" s="100"/>
      <c r="AI24" s="100"/>
      <c r="AJ24" s="100"/>
      <c r="AK24" s="100"/>
    </row>
    <row r="25" spans="1:37" s="101" customFormat="1" ht="12.75" customHeight="1">
      <c r="A25" s="100"/>
      <c r="B25" s="1120" t="s">
        <v>161</v>
      </c>
      <c r="C25" s="1121"/>
      <c r="D25" s="1121"/>
      <c r="E25" s="1121"/>
      <c r="F25" s="1121"/>
      <c r="G25" s="100" t="s">
        <v>111</v>
      </c>
      <c r="H25" s="212">
        <f>SUM(K25,N25)</f>
        <v>67</v>
      </c>
      <c r="I25" s="212">
        <f t="shared" si="0"/>
        <v>225</v>
      </c>
      <c r="J25" s="212">
        <f>SUM(M25+P25)</f>
        <v>292</v>
      </c>
      <c r="K25" s="213">
        <v>57</v>
      </c>
      <c r="L25" s="213">
        <v>194</v>
      </c>
      <c r="M25" s="212">
        <f t="shared" si="1"/>
        <v>251</v>
      </c>
      <c r="N25" s="213">
        <v>10</v>
      </c>
      <c r="O25" s="213">
        <v>31</v>
      </c>
      <c r="P25" s="212">
        <f t="shared" si="2"/>
        <v>41</v>
      </c>
      <c r="Q25" s="100"/>
      <c r="R25" s="100"/>
      <c r="S25" s="100"/>
      <c r="T25" s="100"/>
      <c r="U25" s="100"/>
      <c r="V25" s="100"/>
      <c r="W25" s="100"/>
      <c r="X25" s="100"/>
      <c r="Y25" s="100"/>
      <c r="Z25" s="100"/>
      <c r="AA25" s="100"/>
      <c r="AB25" s="100"/>
      <c r="AC25" s="100"/>
      <c r="AD25" s="100"/>
      <c r="AE25" s="100"/>
      <c r="AF25" s="100"/>
      <c r="AG25" s="100"/>
      <c r="AH25" s="100"/>
      <c r="AI25" s="100"/>
      <c r="AJ25" s="100"/>
      <c r="AK25" s="100"/>
    </row>
    <row r="26" spans="1:37" s="101" customFormat="1" ht="12.75" customHeight="1">
      <c r="A26" s="100"/>
      <c r="B26" s="1120" t="s">
        <v>162</v>
      </c>
      <c r="C26" s="1121"/>
      <c r="D26" s="1121"/>
      <c r="E26" s="1121"/>
      <c r="F26" s="1121"/>
      <c r="G26" s="100" t="s">
        <v>111</v>
      </c>
      <c r="H26" s="212">
        <f>SUM(K26,N26)</f>
        <v>6</v>
      </c>
      <c r="I26" s="212">
        <f t="shared" si="0"/>
        <v>41</v>
      </c>
      <c r="J26" s="212">
        <f>SUM(M26+P26)</f>
        <v>47</v>
      </c>
      <c r="K26" s="213">
        <v>3</v>
      </c>
      <c r="L26" s="213">
        <v>33</v>
      </c>
      <c r="M26" s="212">
        <f t="shared" si="1"/>
        <v>36</v>
      </c>
      <c r="N26" s="213">
        <v>3</v>
      </c>
      <c r="O26" s="213">
        <v>8</v>
      </c>
      <c r="P26" s="212">
        <f t="shared" si="2"/>
        <v>11</v>
      </c>
      <c r="Q26" s="100"/>
      <c r="R26" s="100"/>
      <c r="S26" s="100"/>
      <c r="T26" s="100"/>
      <c r="U26" s="100"/>
      <c r="V26" s="100"/>
      <c r="W26" s="100"/>
      <c r="X26" s="100"/>
      <c r="Y26" s="100"/>
      <c r="Z26" s="100"/>
      <c r="AA26" s="100"/>
      <c r="AB26" s="100"/>
      <c r="AC26" s="100"/>
      <c r="AD26" s="100"/>
      <c r="AE26" s="100"/>
      <c r="AF26" s="100"/>
      <c r="AG26" s="100"/>
      <c r="AH26" s="100"/>
      <c r="AI26" s="100"/>
      <c r="AJ26" s="100"/>
      <c r="AK26" s="100"/>
    </row>
    <row r="27" spans="3:16" s="100" customFormat="1" ht="4.5" customHeight="1">
      <c r="C27" s="214"/>
      <c r="D27" s="198"/>
      <c r="E27" s="198"/>
      <c r="F27" s="198"/>
      <c r="G27" s="100" t="s">
        <v>45</v>
      </c>
      <c r="H27" s="212"/>
      <c r="I27" s="212"/>
      <c r="J27" s="212"/>
      <c r="K27" s="212"/>
      <c r="L27" s="212"/>
      <c r="M27" s="212"/>
      <c r="N27" s="212"/>
      <c r="O27" s="212"/>
      <c r="P27" s="212"/>
    </row>
    <row r="28" spans="1:16" s="100" customFormat="1" ht="13.5" customHeight="1">
      <c r="A28" s="211" t="s">
        <v>163</v>
      </c>
      <c r="B28" s="116"/>
      <c r="G28" s="100" t="s">
        <v>45</v>
      </c>
      <c r="H28" s="212"/>
      <c r="I28" s="212"/>
      <c r="J28" s="212"/>
      <c r="K28" s="212"/>
      <c r="L28" s="212"/>
      <c r="M28" s="212"/>
      <c r="N28" s="212"/>
      <c r="O28" s="212"/>
      <c r="P28" s="212"/>
    </row>
    <row r="29" spans="1:37" s="101" customFormat="1" ht="12.75" customHeight="1">
      <c r="A29" s="100"/>
      <c r="B29" s="1120" t="s">
        <v>164</v>
      </c>
      <c r="C29" s="1121"/>
      <c r="D29" s="1121"/>
      <c r="E29" s="1121"/>
      <c r="F29" s="1121"/>
      <c r="G29" s="100" t="s">
        <v>111</v>
      </c>
      <c r="H29" s="212">
        <f aca="true" t="shared" si="3" ref="H29:H35">SUM(K29,N29)</f>
        <v>19</v>
      </c>
      <c r="I29" s="212">
        <f t="shared" si="0"/>
        <v>620</v>
      </c>
      <c r="J29" s="212">
        <f>SUM(M29+P29)</f>
        <v>639</v>
      </c>
      <c r="K29" s="213">
        <v>19</v>
      </c>
      <c r="L29" s="213">
        <v>598</v>
      </c>
      <c r="M29" s="212">
        <f t="shared" si="1"/>
        <v>617</v>
      </c>
      <c r="N29" s="213">
        <v>0</v>
      </c>
      <c r="O29" s="213">
        <v>22</v>
      </c>
      <c r="P29" s="212">
        <f t="shared" si="2"/>
        <v>22</v>
      </c>
      <c r="Q29" s="100"/>
      <c r="R29" s="100"/>
      <c r="S29" s="100"/>
      <c r="T29" s="100"/>
      <c r="U29" s="100"/>
      <c r="V29" s="100"/>
      <c r="W29" s="100"/>
      <c r="X29" s="100"/>
      <c r="Y29" s="100"/>
      <c r="Z29" s="100"/>
      <c r="AA29" s="100"/>
      <c r="AB29" s="100"/>
      <c r="AC29" s="100"/>
      <c r="AD29" s="100"/>
      <c r="AE29" s="100"/>
      <c r="AF29" s="100"/>
      <c r="AG29" s="100"/>
      <c r="AH29" s="100"/>
      <c r="AI29" s="100"/>
      <c r="AJ29" s="100"/>
      <c r="AK29" s="100"/>
    </row>
    <row r="30" spans="1:37" s="101" customFormat="1" ht="12.75" customHeight="1">
      <c r="A30" s="100"/>
      <c r="B30" s="1120" t="s">
        <v>165</v>
      </c>
      <c r="C30" s="1121"/>
      <c r="D30" s="1121"/>
      <c r="E30" s="1121"/>
      <c r="F30" s="1121"/>
      <c r="G30" s="100" t="s">
        <v>111</v>
      </c>
      <c r="H30" s="212">
        <f t="shared" si="3"/>
        <v>3</v>
      </c>
      <c r="I30" s="212">
        <f t="shared" si="0"/>
        <v>55</v>
      </c>
      <c r="J30" s="212">
        <f>SUM(M30+P30)</f>
        <v>58</v>
      </c>
      <c r="K30" s="213">
        <v>3</v>
      </c>
      <c r="L30" s="213">
        <v>54</v>
      </c>
      <c r="M30" s="212">
        <f t="shared" si="1"/>
        <v>57</v>
      </c>
      <c r="N30" s="213">
        <v>0</v>
      </c>
      <c r="O30" s="213">
        <v>1</v>
      </c>
      <c r="P30" s="212">
        <f t="shared" si="2"/>
        <v>1</v>
      </c>
      <c r="Q30" s="100"/>
      <c r="R30" s="100"/>
      <c r="S30" s="100"/>
      <c r="T30" s="100"/>
      <c r="U30" s="100"/>
      <c r="V30" s="100"/>
      <c r="W30" s="100"/>
      <c r="X30" s="100"/>
      <c r="Y30" s="100"/>
      <c r="Z30" s="100"/>
      <c r="AA30" s="100"/>
      <c r="AB30" s="100"/>
      <c r="AC30" s="100"/>
      <c r="AD30" s="100"/>
      <c r="AE30" s="100"/>
      <c r="AF30" s="100"/>
      <c r="AG30" s="100"/>
      <c r="AH30" s="100"/>
      <c r="AI30" s="100"/>
      <c r="AJ30" s="100"/>
      <c r="AK30" s="100"/>
    </row>
    <row r="31" spans="1:37" s="101" customFormat="1" ht="12.75" customHeight="1">
      <c r="A31" s="100"/>
      <c r="B31" s="1120" t="s">
        <v>166</v>
      </c>
      <c r="C31" s="1121"/>
      <c r="D31" s="1121"/>
      <c r="E31" s="1121"/>
      <c r="F31" s="1121"/>
      <c r="G31" s="100" t="s">
        <v>111</v>
      </c>
      <c r="H31" s="212">
        <f>SUM(K31,N31)</f>
        <v>5</v>
      </c>
      <c r="I31" s="212">
        <f>SUM(L31,O31)</f>
        <v>29</v>
      </c>
      <c r="J31" s="212">
        <f>SUM(M31+P31)</f>
        <v>34</v>
      </c>
      <c r="K31" s="213">
        <v>4</v>
      </c>
      <c r="L31" s="213">
        <v>29</v>
      </c>
      <c r="M31" s="212">
        <f>SUM(K31:L31)</f>
        <v>33</v>
      </c>
      <c r="N31" s="213">
        <v>1</v>
      </c>
      <c r="O31" s="213">
        <v>0</v>
      </c>
      <c r="P31" s="212">
        <f>SUM(N31:O31)</f>
        <v>1</v>
      </c>
      <c r="Q31" s="100"/>
      <c r="R31" s="100"/>
      <c r="S31" s="100"/>
      <c r="T31" s="100"/>
      <c r="U31" s="100"/>
      <c r="V31" s="100"/>
      <c r="W31" s="100"/>
      <c r="X31" s="100"/>
      <c r="Y31" s="100"/>
      <c r="Z31" s="100"/>
      <c r="AA31" s="100"/>
      <c r="AB31" s="100"/>
      <c r="AC31" s="100"/>
      <c r="AD31" s="100"/>
      <c r="AE31" s="100"/>
      <c r="AF31" s="100"/>
      <c r="AG31" s="100"/>
      <c r="AH31" s="100"/>
      <c r="AI31" s="100"/>
      <c r="AJ31" s="100"/>
      <c r="AK31" s="100"/>
    </row>
    <row r="32" spans="2:16" s="100" customFormat="1" ht="9.75">
      <c r="B32" s="100" t="s">
        <v>167</v>
      </c>
      <c r="H32" s="212"/>
      <c r="I32" s="212"/>
      <c r="J32" s="212"/>
      <c r="K32" s="212"/>
      <c r="L32" s="212"/>
      <c r="M32" s="212"/>
      <c r="N32" s="212"/>
      <c r="O32" s="212"/>
      <c r="P32" s="212"/>
    </row>
    <row r="33" spans="1:37" s="101" customFormat="1" ht="12.75" customHeight="1">
      <c r="A33" s="100"/>
      <c r="B33" s="100"/>
      <c r="C33" s="1122" t="s">
        <v>168</v>
      </c>
      <c r="D33" s="1123"/>
      <c r="E33" s="1123"/>
      <c r="F33" s="1123"/>
      <c r="G33" s="100" t="s">
        <v>111</v>
      </c>
      <c r="H33" s="212">
        <f>SUM(K33,N33)</f>
        <v>48</v>
      </c>
      <c r="I33" s="212">
        <f>SUM(L33,O33)</f>
        <v>904</v>
      </c>
      <c r="J33" s="212">
        <f>SUM(M33+P33)</f>
        <v>952</v>
      </c>
      <c r="K33" s="213">
        <v>32</v>
      </c>
      <c r="L33" s="213">
        <v>832</v>
      </c>
      <c r="M33" s="212">
        <f>SUM(K33:L33)</f>
        <v>864</v>
      </c>
      <c r="N33" s="213">
        <v>16</v>
      </c>
      <c r="O33" s="213">
        <v>72</v>
      </c>
      <c r="P33" s="212">
        <f>SUM(N33:O33)</f>
        <v>88</v>
      </c>
      <c r="Q33" s="100"/>
      <c r="R33" s="100"/>
      <c r="S33" s="100"/>
      <c r="T33" s="100"/>
      <c r="U33" s="100"/>
      <c r="V33" s="100"/>
      <c r="W33" s="100"/>
      <c r="X33" s="100"/>
      <c r="Y33" s="100"/>
      <c r="Z33" s="100"/>
      <c r="AA33" s="100"/>
      <c r="AB33" s="100"/>
      <c r="AC33" s="100"/>
      <c r="AD33" s="100"/>
      <c r="AE33" s="100"/>
      <c r="AF33" s="100"/>
      <c r="AG33" s="100"/>
      <c r="AH33" s="100"/>
      <c r="AI33" s="100"/>
      <c r="AJ33" s="100"/>
      <c r="AK33" s="100"/>
    </row>
    <row r="34" spans="2:16" s="100" customFormat="1" ht="12.75" customHeight="1">
      <c r="B34" s="1094" t="s">
        <v>169</v>
      </c>
      <c r="C34" s="1094"/>
      <c r="D34" s="1094"/>
      <c r="E34" s="1094"/>
      <c r="F34" s="1094"/>
      <c r="G34" s="100" t="s">
        <v>45</v>
      </c>
      <c r="H34" s="212"/>
      <c r="I34" s="212"/>
      <c r="J34" s="212"/>
      <c r="K34" s="212"/>
      <c r="L34" s="212"/>
      <c r="M34" s="212"/>
      <c r="N34" s="212"/>
      <c r="O34" s="212"/>
      <c r="P34" s="212"/>
    </row>
    <row r="35" spans="1:37" s="101" customFormat="1" ht="12.75" customHeight="1">
      <c r="A35" s="100"/>
      <c r="B35" s="100"/>
      <c r="C35" s="1120" t="s">
        <v>170</v>
      </c>
      <c r="D35" s="1121"/>
      <c r="E35" s="1121"/>
      <c r="F35" s="1121"/>
      <c r="G35" s="100" t="s">
        <v>111</v>
      </c>
      <c r="H35" s="212">
        <f t="shared" si="3"/>
        <v>4</v>
      </c>
      <c r="I35" s="212">
        <f t="shared" si="0"/>
        <v>11</v>
      </c>
      <c r="J35" s="212">
        <f>SUM(M35+P35)</f>
        <v>15</v>
      </c>
      <c r="K35" s="213">
        <v>4</v>
      </c>
      <c r="L35" s="213">
        <v>10</v>
      </c>
      <c r="M35" s="212">
        <f t="shared" si="1"/>
        <v>14</v>
      </c>
      <c r="N35" s="213">
        <v>0</v>
      </c>
      <c r="O35" s="213">
        <v>1</v>
      </c>
      <c r="P35" s="212">
        <f t="shared" si="2"/>
        <v>1</v>
      </c>
      <c r="Q35" s="100"/>
      <c r="R35" s="100"/>
      <c r="S35" s="100"/>
      <c r="T35" s="100"/>
      <c r="U35" s="100"/>
      <c r="V35" s="100"/>
      <c r="W35" s="100"/>
      <c r="X35" s="100"/>
      <c r="Y35" s="100"/>
      <c r="Z35" s="100"/>
      <c r="AA35" s="100"/>
      <c r="AB35" s="100"/>
      <c r="AC35" s="100"/>
      <c r="AD35" s="100"/>
      <c r="AE35" s="100"/>
      <c r="AF35" s="100"/>
      <c r="AG35" s="100"/>
      <c r="AH35" s="100"/>
      <c r="AI35" s="100"/>
      <c r="AJ35" s="100"/>
      <c r="AK35" s="100"/>
    </row>
    <row r="36" spans="3:16" s="100" customFormat="1" ht="4.5" customHeight="1">
      <c r="C36" s="214"/>
      <c r="D36" s="198"/>
      <c r="E36" s="198"/>
      <c r="F36" s="198"/>
      <c r="G36" s="100" t="s">
        <v>45</v>
      </c>
      <c r="H36" s="212"/>
      <c r="I36" s="212"/>
      <c r="J36" s="212"/>
      <c r="K36" s="212"/>
      <c r="L36" s="212"/>
      <c r="M36" s="212"/>
      <c r="N36" s="212"/>
      <c r="O36" s="212"/>
      <c r="P36" s="212"/>
    </row>
    <row r="37" spans="1:16" s="100" customFormat="1" ht="13.5" customHeight="1">
      <c r="A37" s="1119" t="s">
        <v>171</v>
      </c>
      <c r="B37" s="1094"/>
      <c r="C37" s="1094"/>
      <c r="D37" s="1094"/>
      <c r="E37" s="1094"/>
      <c r="F37" s="1094"/>
      <c r="G37" s="100" t="s">
        <v>111</v>
      </c>
      <c r="H37" s="212">
        <f>SUM(K37,N37)</f>
        <v>180</v>
      </c>
      <c r="I37" s="212">
        <f>SUM(L37,O37)</f>
        <v>678</v>
      </c>
      <c r="J37" s="212">
        <f>SUM(M37+P37)</f>
        <v>858</v>
      </c>
      <c r="K37" s="213">
        <v>130</v>
      </c>
      <c r="L37" s="213">
        <v>525</v>
      </c>
      <c r="M37" s="212">
        <f t="shared" si="1"/>
        <v>655</v>
      </c>
      <c r="N37" s="213">
        <v>50</v>
      </c>
      <c r="O37" s="213">
        <v>153</v>
      </c>
      <c r="P37" s="212">
        <f t="shared" si="2"/>
        <v>203</v>
      </c>
    </row>
    <row r="38" spans="7:16" s="100" customFormat="1" ht="4.5" customHeight="1">
      <c r="G38" s="100" t="s">
        <v>45</v>
      </c>
      <c r="H38" s="212"/>
      <c r="I38" s="212"/>
      <c r="J38" s="212"/>
      <c r="K38" s="212"/>
      <c r="L38" s="212"/>
      <c r="M38" s="212"/>
      <c r="N38" s="212"/>
      <c r="O38" s="212"/>
      <c r="P38" s="212"/>
    </row>
    <row r="39" spans="2:16" s="100" customFormat="1" ht="13.5" customHeight="1">
      <c r="B39" s="84"/>
      <c r="C39" s="84"/>
      <c r="D39" s="211"/>
      <c r="E39" s="84"/>
      <c r="F39" s="113" t="s">
        <v>172</v>
      </c>
      <c r="G39" s="100" t="s">
        <v>45</v>
      </c>
      <c r="H39" s="205">
        <f>SUM(H17:H37)</f>
        <v>1306</v>
      </c>
      <c r="I39" s="205">
        <f aca="true" t="shared" si="4" ref="I39:O39">SUM(I17:I37)</f>
        <v>7261</v>
      </c>
      <c r="J39" s="205">
        <f t="shared" si="4"/>
        <v>8567</v>
      </c>
      <c r="K39" s="205">
        <f t="shared" si="4"/>
        <v>1212</v>
      </c>
      <c r="L39" s="205">
        <f t="shared" si="4"/>
        <v>6849</v>
      </c>
      <c r="M39" s="205">
        <f t="shared" si="1"/>
        <v>8061</v>
      </c>
      <c r="N39" s="205">
        <f t="shared" si="4"/>
        <v>94</v>
      </c>
      <c r="O39" s="205">
        <f t="shared" si="4"/>
        <v>412</v>
      </c>
      <c r="P39" s="205">
        <f t="shared" si="2"/>
        <v>506</v>
      </c>
    </row>
    <row r="40" spans="8:16" s="100" customFormat="1" ht="3" customHeight="1">
      <c r="H40" s="206"/>
      <c r="I40" s="206"/>
      <c r="J40" s="206"/>
      <c r="K40" s="206"/>
      <c r="L40" s="206"/>
      <c r="M40" s="206"/>
      <c r="N40" s="206"/>
      <c r="O40" s="206"/>
      <c r="P40" s="206"/>
    </row>
    <row r="41" spans="1:16" s="100" customFormat="1" ht="13.5" customHeight="1">
      <c r="A41" s="209" t="s">
        <v>173</v>
      </c>
      <c r="B41" s="209"/>
      <c r="C41" s="198"/>
      <c r="D41" s="198"/>
      <c r="E41" s="198"/>
      <c r="F41" s="198"/>
      <c r="G41" s="198"/>
      <c r="H41" s="210"/>
      <c r="I41" s="210"/>
      <c r="J41" s="210"/>
      <c r="K41" s="210"/>
      <c r="L41" s="210"/>
      <c r="M41" s="210"/>
      <c r="N41" s="210"/>
      <c r="O41" s="210"/>
      <c r="P41" s="210"/>
    </row>
    <row r="42" spans="7:16" s="100" customFormat="1" ht="3" customHeight="1">
      <c r="G42" s="100" t="s">
        <v>45</v>
      </c>
      <c r="H42" s="206"/>
      <c r="I42" s="206"/>
      <c r="J42" s="206"/>
      <c r="K42" s="206"/>
      <c r="L42" s="206"/>
      <c r="M42" s="206"/>
      <c r="N42" s="206"/>
      <c r="O42" s="206"/>
      <c r="P42" s="206"/>
    </row>
    <row r="43" spans="1:16" s="100" customFormat="1" ht="13.5" customHeight="1">
      <c r="A43" s="211" t="s">
        <v>174</v>
      </c>
      <c r="B43" s="116"/>
      <c r="G43" s="100" t="s">
        <v>45</v>
      </c>
      <c r="H43" s="208"/>
      <c r="I43" s="208"/>
      <c r="J43" s="208"/>
      <c r="K43" s="208"/>
      <c r="L43" s="208"/>
      <c r="M43" s="208"/>
      <c r="N43" s="208"/>
      <c r="O43" s="208"/>
      <c r="P43" s="208"/>
    </row>
    <row r="44" spans="1:37" s="101" customFormat="1" ht="12.75" customHeight="1">
      <c r="A44" s="100"/>
      <c r="B44" s="1117" t="s">
        <v>175</v>
      </c>
      <c r="C44" s="1094"/>
      <c r="D44" s="1094"/>
      <c r="E44" s="1094"/>
      <c r="F44" s="1094"/>
      <c r="G44" s="100" t="s">
        <v>111</v>
      </c>
      <c r="H44" s="215">
        <f>SUM(K44,N44)</f>
        <v>215</v>
      </c>
      <c r="I44" s="212">
        <f>SUM(L44,O44)</f>
        <v>320</v>
      </c>
      <c r="J44" s="212">
        <f>SUM(M44,P44)</f>
        <v>535</v>
      </c>
      <c r="K44" s="213">
        <v>212</v>
      </c>
      <c r="L44" s="213">
        <v>312</v>
      </c>
      <c r="M44" s="212">
        <f>SUM(K44:L44)</f>
        <v>524</v>
      </c>
      <c r="N44" s="213">
        <v>3</v>
      </c>
      <c r="O44" s="213">
        <v>8</v>
      </c>
      <c r="P44" s="212">
        <f>N44+O44</f>
        <v>11</v>
      </c>
      <c r="Q44" s="100"/>
      <c r="R44" s="100"/>
      <c r="S44" s="100"/>
      <c r="T44" s="100"/>
      <c r="U44" s="100"/>
      <c r="V44" s="100"/>
      <c r="W44" s="100"/>
      <c r="X44" s="100"/>
      <c r="Y44" s="100"/>
      <c r="Z44" s="100"/>
      <c r="AA44" s="100"/>
      <c r="AB44" s="100"/>
      <c r="AC44" s="100"/>
      <c r="AD44" s="100"/>
      <c r="AE44" s="100"/>
      <c r="AF44" s="100"/>
      <c r="AG44" s="100"/>
      <c r="AH44" s="100"/>
      <c r="AI44" s="100"/>
      <c r="AJ44" s="100"/>
      <c r="AK44" s="100"/>
    </row>
    <row r="45" spans="2:16" s="100" customFormat="1" ht="12.75" customHeight="1">
      <c r="B45" s="1094" t="s">
        <v>176</v>
      </c>
      <c r="C45" s="1094"/>
      <c r="D45" s="1094"/>
      <c r="E45" s="1094"/>
      <c r="F45" s="1094"/>
      <c r="H45" s="215"/>
      <c r="I45" s="212"/>
      <c r="J45" s="212"/>
      <c r="K45" s="212"/>
      <c r="L45" s="212"/>
      <c r="M45" s="212"/>
      <c r="N45" s="212"/>
      <c r="O45" s="212"/>
      <c r="P45" s="212"/>
    </row>
    <row r="46" spans="1:37" s="101" customFormat="1" ht="12.75" customHeight="1">
      <c r="A46" s="100"/>
      <c r="B46" s="100"/>
      <c r="C46" s="1117" t="s">
        <v>177</v>
      </c>
      <c r="D46" s="1094"/>
      <c r="E46" s="1094"/>
      <c r="F46" s="1094"/>
      <c r="G46" s="100" t="s">
        <v>111</v>
      </c>
      <c r="H46" s="215">
        <f>SUM(K46,N46)</f>
        <v>257</v>
      </c>
      <c r="I46" s="212">
        <f>SUM(L46,O46)</f>
        <v>414</v>
      </c>
      <c r="J46" s="212">
        <f>SUM(M46+P46)</f>
        <v>671</v>
      </c>
      <c r="K46" s="213">
        <v>254</v>
      </c>
      <c r="L46" s="213">
        <v>410</v>
      </c>
      <c r="M46" s="212">
        <f>SUM(K46:L46)</f>
        <v>664</v>
      </c>
      <c r="N46" s="213">
        <v>3</v>
      </c>
      <c r="O46" s="213">
        <v>4</v>
      </c>
      <c r="P46" s="212">
        <f>N46+O46</f>
        <v>7</v>
      </c>
      <c r="Q46" s="100"/>
      <c r="R46" s="100"/>
      <c r="S46" s="100"/>
      <c r="T46" s="100"/>
      <c r="U46" s="100"/>
      <c r="V46" s="100"/>
      <c r="W46" s="100"/>
      <c r="X46" s="100"/>
      <c r="Y46" s="100"/>
      <c r="Z46" s="100"/>
      <c r="AA46" s="100"/>
      <c r="AB46" s="100"/>
      <c r="AC46" s="100"/>
      <c r="AD46" s="100"/>
      <c r="AE46" s="100"/>
      <c r="AF46" s="100"/>
      <c r="AG46" s="100"/>
      <c r="AH46" s="100"/>
      <c r="AI46" s="100"/>
      <c r="AJ46" s="100"/>
      <c r="AK46" s="100"/>
    </row>
    <row r="47" spans="1:37" s="101" customFormat="1" ht="12.75" customHeight="1">
      <c r="A47" s="100"/>
      <c r="B47" s="1117" t="s">
        <v>178</v>
      </c>
      <c r="C47" s="1094"/>
      <c r="D47" s="1094"/>
      <c r="E47" s="1094"/>
      <c r="F47" s="1094"/>
      <c r="G47" s="100" t="s">
        <v>111</v>
      </c>
      <c r="H47" s="215">
        <f>SUM(K47,N47)</f>
        <v>51</v>
      </c>
      <c r="I47" s="212">
        <f>SUM(L47,O47)</f>
        <v>169</v>
      </c>
      <c r="J47" s="216">
        <f>SUM(M47+P47)</f>
        <v>220</v>
      </c>
      <c r="K47" s="213">
        <v>51</v>
      </c>
      <c r="L47" s="213">
        <v>169</v>
      </c>
      <c r="M47" s="212">
        <f>SUM(K47:L47)</f>
        <v>220</v>
      </c>
      <c r="N47" s="213">
        <v>0</v>
      </c>
      <c r="O47" s="213">
        <v>0</v>
      </c>
      <c r="P47" s="212">
        <f>N47+O47</f>
        <v>0</v>
      </c>
      <c r="Q47" s="100"/>
      <c r="R47" s="100"/>
      <c r="S47" s="100"/>
      <c r="T47" s="100"/>
      <c r="U47" s="100"/>
      <c r="V47" s="100"/>
      <c r="W47" s="100"/>
      <c r="X47" s="100"/>
      <c r="Y47" s="100"/>
      <c r="Z47" s="100"/>
      <c r="AA47" s="100"/>
      <c r="AB47" s="100"/>
      <c r="AC47" s="100"/>
      <c r="AD47" s="100"/>
      <c r="AE47" s="100"/>
      <c r="AF47" s="100"/>
      <c r="AG47" s="100"/>
      <c r="AH47" s="100"/>
      <c r="AI47" s="100"/>
      <c r="AJ47" s="100"/>
      <c r="AK47" s="100"/>
    </row>
    <row r="48" spans="2:16" s="100" customFormat="1" ht="4.5" customHeight="1">
      <c r="B48" s="214"/>
      <c r="C48" s="198"/>
      <c r="D48" s="198"/>
      <c r="E48" s="198"/>
      <c r="F48" s="198"/>
      <c r="H48" s="215"/>
      <c r="I48" s="212"/>
      <c r="J48" s="216"/>
      <c r="K48" s="212"/>
      <c r="L48" s="212"/>
      <c r="M48" s="212"/>
      <c r="N48" s="212"/>
      <c r="O48" s="212"/>
      <c r="P48" s="212"/>
    </row>
    <row r="49" spans="1:16" s="100" customFormat="1" ht="13.5" customHeight="1">
      <c r="A49" s="211" t="s">
        <v>179</v>
      </c>
      <c r="B49" s="214"/>
      <c r="C49" s="198"/>
      <c r="D49" s="198"/>
      <c r="E49" s="198"/>
      <c r="F49" s="198"/>
      <c r="H49" s="215"/>
      <c r="I49" s="212"/>
      <c r="J49" s="216"/>
      <c r="K49" s="212"/>
      <c r="L49" s="212"/>
      <c r="M49" s="212"/>
      <c r="N49" s="212"/>
      <c r="O49" s="212"/>
      <c r="P49" s="212"/>
    </row>
    <row r="50" spans="1:37" s="101" customFormat="1" ht="13.5" customHeight="1">
      <c r="A50" s="116"/>
      <c r="B50" s="1119" t="s">
        <v>180</v>
      </c>
      <c r="C50" s="1094"/>
      <c r="D50" s="1094"/>
      <c r="E50" s="1094"/>
      <c r="F50" s="1094"/>
      <c r="G50" s="100" t="s">
        <v>111</v>
      </c>
      <c r="H50" s="215">
        <f>SUM(K50,N50)</f>
        <v>53</v>
      </c>
      <c r="I50" s="212">
        <f>SUM(L50,O50)</f>
        <v>105</v>
      </c>
      <c r="J50" s="217">
        <f>SUM(H50:I50)</f>
        <v>158</v>
      </c>
      <c r="K50" s="213">
        <v>53</v>
      </c>
      <c r="L50" s="213">
        <v>104</v>
      </c>
      <c r="M50" s="212">
        <f>SUM(K50,L50)</f>
        <v>157</v>
      </c>
      <c r="N50" s="213">
        <v>0</v>
      </c>
      <c r="O50" s="213">
        <v>1</v>
      </c>
      <c r="P50" s="212">
        <f>SUM(O50,N50)</f>
        <v>1</v>
      </c>
      <c r="Q50" s="100"/>
      <c r="R50" s="100"/>
      <c r="S50" s="100"/>
      <c r="T50" s="100"/>
      <c r="U50" s="100"/>
      <c r="V50" s="100"/>
      <c r="W50" s="100"/>
      <c r="X50" s="100"/>
      <c r="Y50" s="100"/>
      <c r="Z50" s="100"/>
      <c r="AA50" s="100"/>
      <c r="AB50" s="100"/>
      <c r="AC50" s="100"/>
      <c r="AD50" s="100"/>
      <c r="AE50" s="100"/>
      <c r="AF50" s="100"/>
      <c r="AG50" s="100"/>
      <c r="AH50" s="100"/>
      <c r="AI50" s="100"/>
      <c r="AJ50" s="100"/>
      <c r="AK50" s="100"/>
    </row>
    <row r="51" spans="1:16" s="100" customFormat="1" ht="4.5" customHeight="1">
      <c r="A51" s="116"/>
      <c r="B51" s="214"/>
      <c r="C51" s="198"/>
      <c r="D51" s="198"/>
      <c r="E51" s="198"/>
      <c r="F51" s="198"/>
      <c r="H51" s="215"/>
      <c r="I51" s="212"/>
      <c r="J51" s="218"/>
      <c r="K51" s="212">
        <v>0</v>
      </c>
      <c r="L51" s="212"/>
      <c r="M51" s="212"/>
      <c r="N51" s="212"/>
      <c r="O51" s="212"/>
      <c r="P51" s="212"/>
    </row>
    <row r="52" spans="1:37" s="101" customFormat="1" ht="13.5" customHeight="1">
      <c r="A52" s="1119" t="s">
        <v>181</v>
      </c>
      <c r="B52" s="1094"/>
      <c r="C52" s="1094"/>
      <c r="D52" s="1094"/>
      <c r="E52" s="1094"/>
      <c r="F52" s="1094"/>
      <c r="G52" s="100" t="s">
        <v>111</v>
      </c>
      <c r="H52" s="215">
        <f>SUM(K52,N52)</f>
        <v>8</v>
      </c>
      <c r="I52" s="212">
        <f>SUM(L52,O52)</f>
        <v>20</v>
      </c>
      <c r="J52" s="212">
        <f>SUM(M52+P52)</f>
        <v>28</v>
      </c>
      <c r="K52" s="213">
        <v>8</v>
      </c>
      <c r="L52" s="213">
        <v>19</v>
      </c>
      <c r="M52" s="212">
        <f>SUM(K52:L52)</f>
        <v>27</v>
      </c>
      <c r="N52" s="213">
        <v>0</v>
      </c>
      <c r="O52" s="213">
        <v>1</v>
      </c>
      <c r="P52" s="212">
        <f>N52+O52</f>
        <v>1</v>
      </c>
      <c r="Q52" s="100"/>
      <c r="R52" s="100"/>
      <c r="S52" s="100"/>
      <c r="T52" s="100"/>
      <c r="U52" s="100"/>
      <c r="V52" s="100"/>
      <c r="W52" s="100"/>
      <c r="X52" s="100"/>
      <c r="Y52" s="100"/>
      <c r="Z52" s="100"/>
      <c r="AA52" s="100"/>
      <c r="AB52" s="100"/>
      <c r="AC52" s="100"/>
      <c r="AD52" s="100"/>
      <c r="AE52" s="100"/>
      <c r="AF52" s="100"/>
      <c r="AG52" s="100"/>
      <c r="AH52" s="100"/>
      <c r="AI52" s="100"/>
      <c r="AJ52" s="100"/>
      <c r="AK52" s="100"/>
    </row>
    <row r="53" spans="1:16" s="100" customFormat="1" ht="4.5" customHeight="1">
      <c r="A53" s="214"/>
      <c r="B53" s="209"/>
      <c r="C53" s="209"/>
      <c r="D53" s="209"/>
      <c r="E53" s="209"/>
      <c r="F53" s="209"/>
      <c r="H53" s="215"/>
      <c r="I53" s="212"/>
      <c r="J53" s="212"/>
      <c r="K53" s="212"/>
      <c r="L53" s="212"/>
      <c r="M53" s="212"/>
      <c r="N53" s="212"/>
      <c r="O53" s="212"/>
      <c r="P53" s="212"/>
    </row>
    <row r="54" spans="1:37" s="101" customFormat="1" ht="13.5" customHeight="1">
      <c r="A54" s="1119" t="s">
        <v>182</v>
      </c>
      <c r="B54" s="1094"/>
      <c r="C54" s="1094"/>
      <c r="D54" s="1094"/>
      <c r="E54" s="1094"/>
      <c r="F54" s="1094"/>
      <c r="G54" s="100" t="s">
        <v>111</v>
      </c>
      <c r="H54" s="215">
        <f>SUM(K54,N54)</f>
        <v>49</v>
      </c>
      <c r="I54" s="212">
        <f>SUM(L54,O54)</f>
        <v>214</v>
      </c>
      <c r="J54" s="212">
        <f>SUM(M54+P54)</f>
        <v>263</v>
      </c>
      <c r="K54" s="213">
        <v>27</v>
      </c>
      <c r="L54" s="213">
        <v>98</v>
      </c>
      <c r="M54" s="212">
        <f>SUM(K54:L54)</f>
        <v>125</v>
      </c>
      <c r="N54" s="213">
        <v>22</v>
      </c>
      <c r="O54" s="213">
        <v>116</v>
      </c>
      <c r="P54" s="212">
        <f>N54+O54</f>
        <v>138</v>
      </c>
      <c r="Q54" s="100"/>
      <c r="R54" s="100"/>
      <c r="S54" s="100"/>
      <c r="T54" s="100"/>
      <c r="U54" s="100"/>
      <c r="V54" s="100"/>
      <c r="W54" s="100"/>
      <c r="X54" s="100"/>
      <c r="Y54" s="100"/>
      <c r="Z54" s="100"/>
      <c r="AA54" s="100"/>
      <c r="AB54" s="100"/>
      <c r="AC54" s="100"/>
      <c r="AD54" s="100"/>
      <c r="AE54" s="100"/>
      <c r="AF54" s="100"/>
      <c r="AG54" s="100"/>
      <c r="AH54" s="100"/>
      <c r="AI54" s="100"/>
      <c r="AJ54" s="100"/>
      <c r="AK54" s="100"/>
    </row>
    <row r="55" spans="1:16" s="100" customFormat="1" ht="4.5" customHeight="1">
      <c r="A55" s="219"/>
      <c r="B55" s="209"/>
      <c r="C55" s="209"/>
      <c r="D55" s="209"/>
      <c r="E55" s="209"/>
      <c r="F55" s="209"/>
      <c r="H55" s="215"/>
      <c r="I55" s="212"/>
      <c r="J55" s="212"/>
      <c r="K55" s="212"/>
      <c r="L55" s="212"/>
      <c r="M55" s="212"/>
      <c r="N55" s="212"/>
      <c r="O55" s="212"/>
      <c r="P55" s="212"/>
    </row>
    <row r="56" spans="1:16" s="100" customFormat="1" ht="13.5" customHeight="1">
      <c r="A56" s="211" t="s">
        <v>159</v>
      </c>
      <c r="B56" s="116"/>
      <c r="H56" s="215"/>
      <c r="I56" s="212"/>
      <c r="J56" s="212"/>
      <c r="K56" s="212"/>
      <c r="L56" s="212"/>
      <c r="M56" s="212"/>
      <c r="N56" s="212"/>
      <c r="O56" s="212"/>
      <c r="P56" s="212"/>
    </row>
    <row r="57" spans="1:37" s="101" customFormat="1" ht="12.75" customHeight="1">
      <c r="A57" s="100"/>
      <c r="B57" s="1117" t="s">
        <v>183</v>
      </c>
      <c r="C57" s="1094"/>
      <c r="D57" s="1094"/>
      <c r="E57" s="1094"/>
      <c r="F57" s="1094"/>
      <c r="G57" s="100" t="s">
        <v>111</v>
      </c>
      <c r="H57" s="215">
        <f aca="true" t="shared" si="5" ref="H57:I59">SUM(K57,N57)</f>
        <v>623</v>
      </c>
      <c r="I57" s="212">
        <f t="shared" si="5"/>
        <v>2965</v>
      </c>
      <c r="J57" s="212">
        <f>SUM(M57+P57)</f>
        <v>3588</v>
      </c>
      <c r="K57" s="213">
        <v>608</v>
      </c>
      <c r="L57" s="213">
        <v>2869</v>
      </c>
      <c r="M57" s="212">
        <f>SUM(K57:L57)</f>
        <v>3477</v>
      </c>
      <c r="N57" s="213">
        <v>15</v>
      </c>
      <c r="O57" s="213">
        <v>96</v>
      </c>
      <c r="P57" s="212">
        <f>N57+O57</f>
        <v>111</v>
      </c>
      <c r="Q57" s="100"/>
      <c r="R57" s="100"/>
      <c r="S57" s="100"/>
      <c r="T57" s="100"/>
      <c r="U57" s="100"/>
      <c r="V57" s="100"/>
      <c r="W57" s="100"/>
      <c r="X57" s="100"/>
      <c r="Y57" s="100"/>
      <c r="Z57" s="100"/>
      <c r="AA57" s="100"/>
      <c r="AB57" s="100"/>
      <c r="AC57" s="100"/>
      <c r="AD57" s="100"/>
      <c r="AE57" s="100"/>
      <c r="AF57" s="100"/>
      <c r="AG57" s="100"/>
      <c r="AH57" s="100"/>
      <c r="AI57" s="100"/>
      <c r="AJ57" s="100"/>
      <c r="AK57" s="100"/>
    </row>
    <row r="58" spans="1:37" s="101" customFormat="1" ht="12.75" customHeight="1">
      <c r="A58" s="100"/>
      <c r="B58" s="1117" t="s">
        <v>184</v>
      </c>
      <c r="C58" s="1094"/>
      <c r="D58" s="1094"/>
      <c r="E58" s="1094"/>
      <c r="F58" s="1094"/>
      <c r="G58" s="100" t="s">
        <v>111</v>
      </c>
      <c r="H58" s="215">
        <f t="shared" si="5"/>
        <v>23</v>
      </c>
      <c r="I58" s="212">
        <f t="shared" si="5"/>
        <v>113</v>
      </c>
      <c r="J58" s="212">
        <f>SUM(M58+P58)</f>
        <v>136</v>
      </c>
      <c r="K58" s="213">
        <v>21</v>
      </c>
      <c r="L58" s="213">
        <v>101</v>
      </c>
      <c r="M58" s="212">
        <f>SUM(K58:L58)</f>
        <v>122</v>
      </c>
      <c r="N58" s="213">
        <v>2</v>
      </c>
      <c r="O58" s="213">
        <v>12</v>
      </c>
      <c r="P58" s="212">
        <f>N58+O58</f>
        <v>14</v>
      </c>
      <c r="Q58" s="100"/>
      <c r="R58" s="100"/>
      <c r="S58" s="100"/>
      <c r="T58" s="100"/>
      <c r="U58" s="100"/>
      <c r="V58" s="100"/>
      <c r="W58" s="100"/>
      <c r="X58" s="100"/>
      <c r="Y58" s="100"/>
      <c r="Z58" s="100"/>
      <c r="AA58" s="100"/>
      <c r="AB58" s="100"/>
      <c r="AC58" s="100"/>
      <c r="AD58" s="100"/>
      <c r="AE58" s="100"/>
      <c r="AF58" s="100"/>
      <c r="AG58" s="100"/>
      <c r="AH58" s="100"/>
      <c r="AI58" s="100"/>
      <c r="AJ58" s="100"/>
      <c r="AK58" s="100"/>
    </row>
    <row r="59" spans="1:37" s="101" customFormat="1" ht="12.75" customHeight="1">
      <c r="A59" s="100"/>
      <c r="B59" s="1117" t="s">
        <v>185</v>
      </c>
      <c r="C59" s="1094"/>
      <c r="D59" s="1094"/>
      <c r="E59" s="1094"/>
      <c r="F59" s="1094"/>
      <c r="G59" s="100" t="s">
        <v>111</v>
      </c>
      <c r="H59" s="215">
        <f t="shared" si="5"/>
        <v>4</v>
      </c>
      <c r="I59" s="212">
        <f t="shared" si="5"/>
        <v>30</v>
      </c>
      <c r="J59" s="212">
        <f>SUM(M59+P59)</f>
        <v>34</v>
      </c>
      <c r="K59" s="213">
        <v>2</v>
      </c>
      <c r="L59" s="213">
        <v>27</v>
      </c>
      <c r="M59" s="212">
        <f>SUM(K59:L59)</f>
        <v>29</v>
      </c>
      <c r="N59" s="213">
        <v>2</v>
      </c>
      <c r="O59" s="213">
        <v>3</v>
      </c>
      <c r="P59" s="212">
        <f>N59+O59</f>
        <v>5</v>
      </c>
      <c r="Q59" s="100"/>
      <c r="R59" s="100"/>
      <c r="S59" s="100"/>
      <c r="T59" s="100"/>
      <c r="U59" s="100"/>
      <c r="V59" s="100"/>
      <c r="W59" s="100"/>
      <c r="X59" s="100"/>
      <c r="Y59" s="100"/>
      <c r="Z59" s="100"/>
      <c r="AA59" s="100"/>
      <c r="AB59" s="100"/>
      <c r="AC59" s="100"/>
      <c r="AD59" s="100"/>
      <c r="AE59" s="100"/>
      <c r="AF59" s="100"/>
      <c r="AG59" s="100"/>
      <c r="AH59" s="100"/>
      <c r="AI59" s="100"/>
      <c r="AJ59" s="100"/>
      <c r="AK59" s="100"/>
    </row>
    <row r="60" spans="8:16" s="100" customFormat="1" ht="4.5" customHeight="1">
      <c r="H60" s="215"/>
      <c r="I60" s="212"/>
      <c r="J60" s="212"/>
      <c r="K60" s="212"/>
      <c r="L60" s="212"/>
      <c r="M60" s="212"/>
      <c r="N60" s="212"/>
      <c r="O60" s="212"/>
      <c r="P60" s="212"/>
    </row>
    <row r="61" spans="1:16" s="100" customFormat="1" ht="13.5" customHeight="1">
      <c r="A61" s="211" t="s">
        <v>186</v>
      </c>
      <c r="B61" s="116"/>
      <c r="E61" s="198"/>
      <c r="H61" s="215"/>
      <c r="I61" s="212"/>
      <c r="J61" s="212"/>
      <c r="K61" s="212"/>
      <c r="L61" s="212"/>
      <c r="M61" s="212"/>
      <c r="N61" s="212"/>
      <c r="O61" s="212"/>
      <c r="P61" s="212"/>
    </row>
    <row r="62" spans="1:37" s="101" customFormat="1" ht="12.75" customHeight="1">
      <c r="A62" s="100"/>
      <c r="B62" s="1120" t="s">
        <v>187</v>
      </c>
      <c r="C62" s="1121"/>
      <c r="D62" s="1121"/>
      <c r="E62" s="1121"/>
      <c r="F62" s="1121"/>
      <c r="G62" s="100" t="s">
        <v>111</v>
      </c>
      <c r="H62" s="215">
        <f aca="true" t="shared" si="6" ref="H62:I64">SUM(K62,N62)</f>
        <v>22</v>
      </c>
      <c r="I62" s="212">
        <f t="shared" si="6"/>
        <v>1256</v>
      </c>
      <c r="J62" s="212">
        <f>SUM(M62+P62)</f>
        <v>1278</v>
      </c>
      <c r="K62" s="213">
        <v>21</v>
      </c>
      <c r="L62" s="213">
        <v>1210</v>
      </c>
      <c r="M62" s="212">
        <f>SUM(K62:L62)</f>
        <v>1231</v>
      </c>
      <c r="N62" s="213">
        <v>1</v>
      </c>
      <c r="O62" s="213">
        <v>46</v>
      </c>
      <c r="P62" s="212">
        <f>N62+O62</f>
        <v>47</v>
      </c>
      <c r="Q62" s="100"/>
      <c r="R62" s="100"/>
      <c r="S62" s="100"/>
      <c r="T62" s="100"/>
      <c r="U62" s="100"/>
      <c r="V62" s="100"/>
      <c r="W62" s="100"/>
      <c r="X62" s="100"/>
      <c r="Y62" s="100"/>
      <c r="Z62" s="100"/>
      <c r="AA62" s="100"/>
      <c r="AB62" s="100"/>
      <c r="AC62" s="100"/>
      <c r="AD62" s="100"/>
      <c r="AE62" s="100"/>
      <c r="AF62" s="100"/>
      <c r="AG62" s="100"/>
      <c r="AH62" s="100"/>
      <c r="AI62" s="100"/>
      <c r="AJ62" s="100"/>
      <c r="AK62" s="100"/>
    </row>
    <row r="63" spans="1:37" s="101" customFormat="1" ht="12.75" customHeight="1">
      <c r="A63" s="100"/>
      <c r="B63" s="1120" t="s">
        <v>188</v>
      </c>
      <c r="C63" s="1121"/>
      <c r="D63" s="1121"/>
      <c r="E63" s="1121"/>
      <c r="F63" s="1121"/>
      <c r="G63" s="100" t="s">
        <v>111</v>
      </c>
      <c r="H63" s="215">
        <f t="shared" si="6"/>
        <v>1</v>
      </c>
      <c r="I63" s="212">
        <f t="shared" si="6"/>
        <v>35</v>
      </c>
      <c r="J63" s="212">
        <f>SUM(M63+P63)</f>
        <v>36</v>
      </c>
      <c r="K63" s="213">
        <v>1</v>
      </c>
      <c r="L63" s="213">
        <v>33</v>
      </c>
      <c r="M63" s="212">
        <f>SUM(K63:L63)</f>
        <v>34</v>
      </c>
      <c r="N63" s="213">
        <v>0</v>
      </c>
      <c r="O63" s="213">
        <v>2</v>
      </c>
      <c r="P63" s="212">
        <f>N63+O63</f>
        <v>2</v>
      </c>
      <c r="Q63" s="100"/>
      <c r="R63" s="100"/>
      <c r="S63" s="100"/>
      <c r="T63" s="100"/>
      <c r="U63" s="100"/>
      <c r="V63" s="100"/>
      <c r="W63" s="100"/>
      <c r="X63" s="100"/>
      <c r="Y63" s="100"/>
      <c r="Z63" s="100"/>
      <c r="AA63" s="100"/>
      <c r="AB63" s="100"/>
      <c r="AC63" s="100"/>
      <c r="AD63" s="100"/>
      <c r="AE63" s="100"/>
      <c r="AF63" s="100"/>
      <c r="AG63" s="100"/>
      <c r="AH63" s="100"/>
      <c r="AI63" s="100"/>
      <c r="AJ63" s="100"/>
      <c r="AK63" s="100"/>
    </row>
    <row r="64" spans="1:37" s="101" customFormat="1" ht="12.75" customHeight="1">
      <c r="A64" s="100"/>
      <c r="B64" s="1120" t="s">
        <v>189</v>
      </c>
      <c r="C64" s="1121"/>
      <c r="D64" s="1121"/>
      <c r="E64" s="1121"/>
      <c r="F64" s="1121"/>
      <c r="G64" s="100" t="s">
        <v>111</v>
      </c>
      <c r="H64" s="215">
        <f t="shared" si="6"/>
        <v>3</v>
      </c>
      <c r="I64" s="212">
        <f t="shared" si="6"/>
        <v>48</v>
      </c>
      <c r="J64" s="212">
        <f>SUM(M64+P64)</f>
        <v>51</v>
      </c>
      <c r="K64" s="213">
        <v>3</v>
      </c>
      <c r="L64" s="213">
        <v>46</v>
      </c>
      <c r="M64" s="212">
        <f>SUM(K64:L64)</f>
        <v>49</v>
      </c>
      <c r="N64" s="213">
        <v>0</v>
      </c>
      <c r="O64" s="213">
        <v>2</v>
      </c>
      <c r="P64" s="212">
        <f>N64+O64</f>
        <v>2</v>
      </c>
      <c r="Q64" s="100"/>
      <c r="R64" s="100"/>
      <c r="S64" s="100"/>
      <c r="T64" s="100"/>
      <c r="U64" s="100"/>
      <c r="V64" s="100"/>
      <c r="W64" s="100"/>
      <c r="X64" s="100"/>
      <c r="Y64" s="100"/>
      <c r="Z64" s="100"/>
      <c r="AA64" s="100"/>
      <c r="AB64" s="100"/>
      <c r="AC64" s="100"/>
      <c r="AD64" s="100"/>
      <c r="AE64" s="100"/>
      <c r="AF64" s="100"/>
      <c r="AG64" s="100"/>
      <c r="AH64" s="100"/>
      <c r="AI64" s="100"/>
      <c r="AJ64" s="100"/>
      <c r="AK64" s="100"/>
    </row>
    <row r="65" spans="2:16" s="100" customFormat="1" ht="12.75" customHeight="1">
      <c r="B65" s="1094" t="s">
        <v>190</v>
      </c>
      <c r="C65" s="1094"/>
      <c r="D65" s="1094"/>
      <c r="E65" s="1094"/>
      <c r="F65" s="1094"/>
      <c r="H65" s="215"/>
      <c r="I65" s="212"/>
      <c r="J65" s="212"/>
      <c r="K65" s="212"/>
      <c r="L65" s="212"/>
      <c r="M65" s="212"/>
      <c r="N65" s="212"/>
      <c r="O65" s="212"/>
      <c r="P65" s="212"/>
    </row>
    <row r="66" spans="2:16" s="100" customFormat="1" ht="12.75" customHeight="1">
      <c r="B66" s="84"/>
      <c r="C66" s="84" t="s">
        <v>191</v>
      </c>
      <c r="D66" s="84"/>
      <c r="E66" s="84"/>
      <c r="F66" s="84"/>
      <c r="H66" s="215"/>
      <c r="I66" s="212"/>
      <c r="J66" s="212"/>
      <c r="K66" s="212"/>
      <c r="L66" s="212"/>
      <c r="M66" s="212"/>
      <c r="N66" s="212"/>
      <c r="O66" s="212"/>
      <c r="P66" s="212"/>
    </row>
    <row r="67" spans="1:37" s="101" customFormat="1" ht="12.75" customHeight="1">
      <c r="A67" s="100"/>
      <c r="B67" s="100"/>
      <c r="C67" s="1117" t="s">
        <v>168</v>
      </c>
      <c r="D67" s="1094"/>
      <c r="E67" s="1094"/>
      <c r="F67" s="1094"/>
      <c r="G67" s="100" t="s">
        <v>111</v>
      </c>
      <c r="H67" s="215">
        <f>SUM(K67,N67)</f>
        <v>79</v>
      </c>
      <c r="I67" s="212">
        <f>SUM(L67,O67)</f>
        <v>598</v>
      </c>
      <c r="J67" s="212">
        <f>SUM(M67+P67)</f>
        <v>677</v>
      </c>
      <c r="K67" s="213">
        <v>65</v>
      </c>
      <c r="L67" s="213">
        <v>554</v>
      </c>
      <c r="M67" s="212">
        <f>SUM(K67:L67)</f>
        <v>619</v>
      </c>
      <c r="N67" s="213">
        <v>14</v>
      </c>
      <c r="O67" s="213">
        <v>44</v>
      </c>
      <c r="P67" s="212">
        <f>N67+O67</f>
        <v>58</v>
      </c>
      <c r="Q67" s="100"/>
      <c r="R67" s="100"/>
      <c r="S67" s="100"/>
      <c r="T67" s="100"/>
      <c r="U67" s="100"/>
      <c r="V67" s="100"/>
      <c r="W67" s="100"/>
      <c r="X67" s="100"/>
      <c r="Y67" s="100"/>
      <c r="Z67" s="100"/>
      <c r="AA67" s="100"/>
      <c r="AB67" s="100"/>
      <c r="AC67" s="100"/>
      <c r="AD67" s="100"/>
      <c r="AE67" s="100"/>
      <c r="AF67" s="100"/>
      <c r="AG67" s="100"/>
      <c r="AH67" s="100"/>
      <c r="AI67" s="100"/>
      <c r="AJ67" s="100"/>
      <c r="AK67" s="100"/>
    </row>
    <row r="68" spans="2:16" s="100" customFormat="1" ht="12.75" customHeight="1">
      <c r="B68" s="1094" t="s">
        <v>192</v>
      </c>
      <c r="C68" s="1094"/>
      <c r="D68" s="1094"/>
      <c r="E68" s="1094"/>
      <c r="F68" s="1094"/>
      <c r="H68" s="215"/>
      <c r="I68" s="212"/>
      <c r="J68" s="212"/>
      <c r="K68" s="212"/>
      <c r="L68" s="212"/>
      <c r="M68" s="212"/>
      <c r="N68" s="212"/>
      <c r="O68" s="212"/>
      <c r="P68" s="212"/>
    </row>
    <row r="69" spans="3:16" s="100" customFormat="1" ht="12.75" customHeight="1">
      <c r="C69" s="1094" t="s">
        <v>193</v>
      </c>
      <c r="D69" s="1094"/>
      <c r="E69" s="1094"/>
      <c r="F69" s="1094"/>
      <c r="H69" s="215"/>
      <c r="I69" s="212"/>
      <c r="J69" s="212"/>
      <c r="K69" s="212"/>
      <c r="L69" s="212"/>
      <c r="M69" s="212"/>
      <c r="N69" s="212"/>
      <c r="O69" s="212"/>
      <c r="P69" s="212"/>
    </row>
    <row r="70" spans="1:37" s="101" customFormat="1" ht="12.75" customHeight="1">
      <c r="A70" s="100"/>
      <c r="B70" s="100"/>
      <c r="C70" s="1118" t="s">
        <v>194</v>
      </c>
      <c r="D70" s="1118"/>
      <c r="E70" s="1118"/>
      <c r="F70" s="1118"/>
      <c r="G70" s="100" t="s">
        <v>111</v>
      </c>
      <c r="H70" s="215">
        <f>SUM(K70,N70)</f>
        <v>3</v>
      </c>
      <c r="I70" s="212">
        <f>SUM(L70,O70)</f>
        <v>25</v>
      </c>
      <c r="J70" s="212">
        <f>SUM(M70+P70)</f>
        <v>28</v>
      </c>
      <c r="K70" s="213">
        <v>3</v>
      </c>
      <c r="L70" s="213">
        <v>25</v>
      </c>
      <c r="M70" s="212">
        <f>SUM(K70:L70)</f>
        <v>28</v>
      </c>
      <c r="N70" s="213">
        <v>0</v>
      </c>
      <c r="O70" s="213">
        <v>0</v>
      </c>
      <c r="P70" s="212">
        <f>N70+O70</f>
        <v>0</v>
      </c>
      <c r="Q70" s="100"/>
      <c r="R70" s="100"/>
      <c r="S70" s="100"/>
      <c r="T70" s="100"/>
      <c r="U70" s="100"/>
      <c r="V70" s="100"/>
      <c r="W70" s="100"/>
      <c r="X70" s="100"/>
      <c r="Y70" s="100"/>
      <c r="Z70" s="100"/>
      <c r="AA70" s="100"/>
      <c r="AB70" s="100"/>
      <c r="AC70" s="100"/>
      <c r="AD70" s="100"/>
      <c r="AE70" s="100"/>
      <c r="AF70" s="100"/>
      <c r="AG70" s="100"/>
      <c r="AH70" s="100"/>
      <c r="AI70" s="100"/>
      <c r="AJ70" s="100"/>
      <c r="AK70" s="100"/>
    </row>
    <row r="71" spans="2:16" s="100" customFormat="1" ht="4.5" customHeight="1">
      <c r="B71" s="214"/>
      <c r="C71" s="220"/>
      <c r="D71" s="220"/>
      <c r="E71" s="220"/>
      <c r="F71" s="220"/>
      <c r="H71" s="215"/>
      <c r="I71" s="212"/>
      <c r="J71" s="212"/>
      <c r="K71" s="212"/>
      <c r="L71" s="212"/>
      <c r="M71" s="212"/>
      <c r="N71" s="212"/>
      <c r="O71" s="212"/>
      <c r="P71" s="212"/>
    </row>
    <row r="72" spans="1:16" s="100" customFormat="1" ht="13.5" customHeight="1">
      <c r="A72" s="1119" t="s">
        <v>195</v>
      </c>
      <c r="B72" s="1094"/>
      <c r="C72" s="1094"/>
      <c r="D72" s="1094"/>
      <c r="E72" s="1094"/>
      <c r="F72" s="1094"/>
      <c r="G72" s="100" t="s">
        <v>111</v>
      </c>
      <c r="H72" s="215">
        <f>SUM(K72,N72)</f>
        <v>105</v>
      </c>
      <c r="I72" s="212">
        <f>SUM(L72,O72)</f>
        <v>343</v>
      </c>
      <c r="J72" s="212">
        <f>SUM(M72+P72)</f>
        <v>448</v>
      </c>
      <c r="K72" s="213">
        <v>78</v>
      </c>
      <c r="L72" s="213">
        <v>265</v>
      </c>
      <c r="M72" s="212">
        <f>SUM(K72:L72)</f>
        <v>343</v>
      </c>
      <c r="N72" s="213">
        <v>27</v>
      </c>
      <c r="O72" s="213">
        <v>78</v>
      </c>
      <c r="P72" s="212">
        <f>N72+O72</f>
        <v>105</v>
      </c>
    </row>
    <row r="73" spans="8:16" s="100" customFormat="1" ht="4.5" customHeight="1">
      <c r="H73" s="215"/>
      <c r="I73" s="212"/>
      <c r="J73" s="212"/>
      <c r="K73" s="212"/>
      <c r="L73" s="212"/>
      <c r="M73" s="212"/>
      <c r="N73" s="212"/>
      <c r="O73" s="212"/>
      <c r="P73" s="212"/>
    </row>
    <row r="74" spans="2:16" s="100" customFormat="1" ht="13.5" customHeight="1">
      <c r="B74" s="209"/>
      <c r="C74" s="209"/>
      <c r="D74" s="209"/>
      <c r="E74" s="209"/>
      <c r="F74" s="113" t="s">
        <v>196</v>
      </c>
      <c r="G74" s="100" t="s">
        <v>111</v>
      </c>
      <c r="H74" s="205">
        <f aca="true" t="shared" si="7" ref="H74:O74">SUM(H44:H72)</f>
        <v>1496</v>
      </c>
      <c r="I74" s="205">
        <f t="shared" si="7"/>
        <v>6655</v>
      </c>
      <c r="J74" s="205">
        <f t="shared" si="7"/>
        <v>8151</v>
      </c>
      <c r="K74" s="205">
        <f t="shared" si="7"/>
        <v>1407</v>
      </c>
      <c r="L74" s="205">
        <f t="shared" si="7"/>
        <v>6242</v>
      </c>
      <c r="M74" s="205">
        <f>SUM(K74:L74)</f>
        <v>7649</v>
      </c>
      <c r="N74" s="205">
        <f t="shared" si="7"/>
        <v>89</v>
      </c>
      <c r="O74" s="205">
        <f t="shared" si="7"/>
        <v>413</v>
      </c>
      <c r="P74" s="205">
        <f>SUM(N74:O74)</f>
        <v>502</v>
      </c>
    </row>
    <row r="75" spans="8:16" s="100" customFormat="1" ht="9.75" customHeight="1">
      <c r="H75" s="203"/>
      <c r="I75" s="205"/>
      <c r="J75" s="205"/>
      <c r="K75" s="212"/>
      <c r="L75" s="212"/>
      <c r="M75" s="212"/>
      <c r="N75" s="212"/>
      <c r="O75" s="212"/>
      <c r="P75" s="212"/>
    </row>
    <row r="76" spans="1:16" s="100" customFormat="1" ht="13.5" customHeight="1">
      <c r="A76" s="1119" t="s">
        <v>197</v>
      </c>
      <c r="B76" s="1094"/>
      <c r="C76" s="1094"/>
      <c r="D76" s="1094"/>
      <c r="E76" s="1094"/>
      <c r="F76" s="1094"/>
      <c r="G76" s="100" t="s">
        <v>111</v>
      </c>
      <c r="H76" s="203">
        <f>SUM(K76+N76)</f>
        <v>8274</v>
      </c>
      <c r="I76" s="205">
        <f>SUM(L76+O76)</f>
        <v>35647</v>
      </c>
      <c r="J76" s="205">
        <f>SUM(M76+P76)</f>
        <v>43921</v>
      </c>
      <c r="K76" s="205">
        <f>SUM(K12,K39-K74)</f>
        <v>7759</v>
      </c>
      <c r="L76" s="205">
        <f>SUM(L12,L39-L74)</f>
        <v>33992</v>
      </c>
      <c r="M76" s="205">
        <f>SUM(K76:L76)</f>
        <v>41751</v>
      </c>
      <c r="N76" s="205">
        <f>SUM(N12,N39-N74)</f>
        <v>515</v>
      </c>
      <c r="O76" s="205">
        <f>SUM(O12,O39-O74)</f>
        <v>1655</v>
      </c>
      <c r="P76" s="205">
        <f>SUM(N76:O76)</f>
        <v>2170</v>
      </c>
    </row>
    <row r="77" spans="1:37" s="101" customFormat="1" ht="6" customHeight="1">
      <c r="A77" s="201" t="s">
        <v>46</v>
      </c>
      <c r="B77" s="221"/>
      <c r="C77" s="107"/>
      <c r="D77" s="107"/>
      <c r="E77" s="107"/>
      <c r="F77" s="107"/>
      <c r="G77" s="107"/>
      <c r="H77" s="107"/>
      <c r="I77" s="107"/>
      <c r="J77" s="107"/>
      <c r="K77" s="107"/>
      <c r="L77" s="107"/>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row>
    <row r="78" spans="1:37" s="101" customFormat="1" ht="9.75">
      <c r="A78" s="1095" t="s">
        <v>198</v>
      </c>
      <c r="B78" s="1095"/>
      <c r="C78" s="1095"/>
      <c r="D78" s="1095"/>
      <c r="E78" s="1095"/>
      <c r="F78" s="1095"/>
      <c r="G78" s="1095"/>
      <c r="H78" s="1095"/>
      <c r="I78" s="1095"/>
      <c r="J78" s="1095"/>
      <c r="K78" s="1095"/>
      <c r="L78" s="1095"/>
      <c r="M78" s="1095"/>
      <c r="N78" s="1095"/>
      <c r="O78" s="1095"/>
      <c r="P78" s="1095"/>
      <c r="Q78" s="100"/>
      <c r="R78" s="100"/>
      <c r="S78" s="100"/>
      <c r="T78" s="100"/>
      <c r="U78" s="100"/>
      <c r="V78" s="100"/>
      <c r="W78" s="100"/>
      <c r="X78" s="100"/>
      <c r="Y78" s="100"/>
      <c r="Z78" s="100"/>
      <c r="AA78" s="100"/>
      <c r="AB78" s="100"/>
      <c r="AC78" s="100"/>
      <c r="AD78" s="100"/>
      <c r="AE78" s="100"/>
      <c r="AF78" s="100"/>
      <c r="AG78" s="100"/>
      <c r="AH78" s="100"/>
      <c r="AI78" s="100"/>
      <c r="AJ78" s="100"/>
      <c r="AK78" s="100"/>
    </row>
    <row r="79" spans="1:37" s="101" customFormat="1" ht="9.75">
      <c r="A79" s="1095"/>
      <c r="B79" s="1095"/>
      <c r="C79" s="1095"/>
      <c r="D79" s="1095"/>
      <c r="E79" s="1095"/>
      <c r="F79" s="1095"/>
      <c r="G79" s="1095"/>
      <c r="H79" s="1095"/>
      <c r="I79" s="1095"/>
      <c r="J79" s="1095"/>
      <c r="K79" s="1095"/>
      <c r="L79" s="1095"/>
      <c r="M79" s="1095"/>
      <c r="N79" s="1095"/>
      <c r="O79" s="1095"/>
      <c r="P79" s="1095"/>
      <c r="Q79" s="100"/>
      <c r="R79" s="100"/>
      <c r="S79" s="100"/>
      <c r="T79" s="100"/>
      <c r="U79" s="100"/>
      <c r="V79" s="100"/>
      <c r="W79" s="100"/>
      <c r="X79" s="100"/>
      <c r="Y79" s="100"/>
      <c r="Z79" s="100"/>
      <c r="AA79" s="100"/>
      <c r="AB79" s="100"/>
      <c r="AC79" s="100"/>
      <c r="AD79" s="100"/>
      <c r="AE79" s="100"/>
      <c r="AF79" s="100"/>
      <c r="AG79" s="100"/>
      <c r="AH79" s="100"/>
      <c r="AI79" s="100"/>
      <c r="AJ79" s="100"/>
      <c r="AK79" s="100"/>
    </row>
    <row r="80" spans="1:37" s="101" customFormat="1" ht="9.75">
      <c r="A80" s="1075"/>
      <c r="B80" s="1075"/>
      <c r="C80" s="1075"/>
      <c r="D80" s="1075"/>
      <c r="E80" s="1075"/>
      <c r="F80" s="1075"/>
      <c r="G80" s="1075"/>
      <c r="H80" s="1075"/>
      <c r="I80" s="1075"/>
      <c r="J80" s="1075"/>
      <c r="K80" s="1075"/>
      <c r="L80" s="1075"/>
      <c r="M80" s="1075"/>
      <c r="N80" s="1075"/>
      <c r="O80" s="1075"/>
      <c r="P80" s="1075"/>
      <c r="Q80" s="100"/>
      <c r="R80" s="100"/>
      <c r="S80" s="100"/>
      <c r="T80" s="100"/>
      <c r="U80" s="100"/>
      <c r="V80" s="100"/>
      <c r="W80" s="100"/>
      <c r="X80" s="100"/>
      <c r="Y80" s="100"/>
      <c r="Z80" s="100"/>
      <c r="AA80" s="100"/>
      <c r="AB80" s="100"/>
      <c r="AC80" s="100"/>
      <c r="AD80" s="100"/>
      <c r="AE80" s="100"/>
      <c r="AF80" s="100"/>
      <c r="AG80" s="100"/>
      <c r="AH80" s="100"/>
      <c r="AI80" s="100"/>
      <c r="AJ80" s="100"/>
      <c r="AK80" s="100"/>
    </row>
  </sheetData>
  <sheetProtection/>
  <mergeCells count="43">
    <mergeCell ref="A7:F10"/>
    <mergeCell ref="G7:G10"/>
    <mergeCell ref="H7:J8"/>
    <mergeCell ref="H9:H10"/>
    <mergeCell ref="I9:I10"/>
    <mergeCell ref="J9:J10"/>
    <mergeCell ref="A12:F12"/>
    <mergeCell ref="D17:F17"/>
    <mergeCell ref="D18:F18"/>
    <mergeCell ref="D19:F19"/>
    <mergeCell ref="D20:F20"/>
    <mergeCell ref="B21:F21"/>
    <mergeCell ref="B24:F24"/>
    <mergeCell ref="B25:F25"/>
    <mergeCell ref="B26:F26"/>
    <mergeCell ref="B29:F29"/>
    <mergeCell ref="B30:F30"/>
    <mergeCell ref="B31:F31"/>
    <mergeCell ref="C33:F33"/>
    <mergeCell ref="B34:F34"/>
    <mergeCell ref="C35:F35"/>
    <mergeCell ref="A37:F37"/>
    <mergeCell ref="B44:F44"/>
    <mergeCell ref="B45:F45"/>
    <mergeCell ref="C46:F46"/>
    <mergeCell ref="B47:F47"/>
    <mergeCell ref="B50:F50"/>
    <mergeCell ref="A52:F52"/>
    <mergeCell ref="A54:F54"/>
    <mergeCell ref="B57:F57"/>
    <mergeCell ref="B58:F58"/>
    <mergeCell ref="B59:F59"/>
    <mergeCell ref="B62:F62"/>
    <mergeCell ref="B63:F63"/>
    <mergeCell ref="B64:F64"/>
    <mergeCell ref="B65:F65"/>
    <mergeCell ref="A78:P80"/>
    <mergeCell ref="C67:F67"/>
    <mergeCell ref="B68:F68"/>
    <mergeCell ref="C69:F69"/>
    <mergeCell ref="C70:F70"/>
    <mergeCell ref="A72:F72"/>
    <mergeCell ref="A76:F76"/>
  </mergeCells>
  <printOptions/>
  <pageMargins left="0.3937007874015748" right="0.3937007874015748" top="0.5905511811023623" bottom="0.7874015748031497" header="0.3937007874015748" footer="0"/>
  <pageSetup horizontalDpi="600" verticalDpi="600" orientation="portrait" paperSize="9" scale="89" r:id="rId1"/>
  <headerFooter alignWithMargins="0">
    <oddFooter>&amp;C13</oddFooter>
  </headerFooter>
</worksheet>
</file>

<file path=xl/worksheets/sheet9.xml><?xml version="1.0" encoding="utf-8"?>
<worksheet xmlns="http://schemas.openxmlformats.org/spreadsheetml/2006/main" xmlns:r="http://schemas.openxmlformats.org/officeDocument/2006/relationships">
  <dimension ref="A1:X80"/>
  <sheetViews>
    <sheetView zoomScaleSheetLayoutView="100" zoomScalePageLayoutView="0" workbookViewId="0" topLeftCell="A1">
      <selection activeCell="M41" sqref="M41"/>
    </sheetView>
  </sheetViews>
  <sheetFormatPr defaultColWidth="11.421875" defaultRowHeight="15"/>
  <cols>
    <col min="1" max="1" width="21.28125" style="257" customWidth="1"/>
    <col min="2" max="3" width="0.85546875" style="257" customWidth="1"/>
    <col min="4" max="12" width="8.7109375" style="257" customWidth="1"/>
    <col min="13" max="13" width="0.42578125" style="98" customWidth="1"/>
    <col min="14" max="14" width="1.8515625" style="98" customWidth="1"/>
    <col min="15" max="15" width="3.28125" style="98" customWidth="1"/>
    <col min="16" max="16" width="24.8515625" style="98" customWidth="1"/>
    <col min="17" max="18" width="0.85546875" style="98" customWidth="1"/>
    <col min="19" max="19" width="10.00390625" style="98" customWidth="1"/>
    <col min="20" max="22" width="7.7109375" style="98" customWidth="1"/>
    <col min="23" max="26" width="7.7109375" style="95" customWidth="1"/>
    <col min="27" max="27" width="8.00390625" style="95" customWidth="1"/>
    <col min="28" max="28" width="1.8515625" style="95" customWidth="1"/>
    <col min="29" max="16384" width="11.421875" style="95" customWidth="1"/>
  </cols>
  <sheetData>
    <row r="1" spans="1:12" ht="13.5" customHeight="1">
      <c r="A1" s="222"/>
      <c r="B1" s="223"/>
      <c r="C1" s="223"/>
      <c r="D1" s="223"/>
      <c r="E1" s="223"/>
      <c r="F1" s="223"/>
      <c r="G1" s="223"/>
      <c r="H1" s="223"/>
      <c r="I1" s="223"/>
      <c r="J1" s="223"/>
      <c r="K1" s="223"/>
      <c r="L1" s="223"/>
    </row>
    <row r="2" spans="1:22" s="227" customFormat="1" ht="13.5" customHeight="1">
      <c r="A2" s="1132" t="s">
        <v>199</v>
      </c>
      <c r="B2" s="1132"/>
      <c r="C2" s="1132"/>
      <c r="D2" s="1132"/>
      <c r="E2" s="1132"/>
      <c r="F2" s="1132"/>
      <c r="G2" s="1132"/>
      <c r="H2" s="1132"/>
      <c r="I2" s="1132"/>
      <c r="J2" s="1132"/>
      <c r="K2" s="1132"/>
      <c r="L2" s="1132"/>
      <c r="M2" s="225"/>
      <c r="N2" s="226"/>
      <c r="O2" s="226"/>
      <c r="P2" s="226"/>
      <c r="Q2" s="226"/>
      <c r="R2" s="226"/>
      <c r="S2" s="226"/>
      <c r="T2" s="226"/>
      <c r="U2" s="226"/>
      <c r="V2" s="226"/>
    </row>
    <row r="3" spans="1:22" s="227" customFormat="1" ht="6" customHeight="1">
      <c r="A3" s="226"/>
      <c r="B3" s="226"/>
      <c r="C3" s="226"/>
      <c r="D3" s="226"/>
      <c r="E3" s="226"/>
      <c r="F3" s="226"/>
      <c r="G3" s="226"/>
      <c r="H3" s="226"/>
      <c r="I3" s="226"/>
      <c r="J3" s="226"/>
      <c r="K3" s="226"/>
      <c r="L3" s="226"/>
      <c r="M3" s="226"/>
      <c r="N3" s="226"/>
      <c r="O3" s="226"/>
      <c r="P3" s="226"/>
      <c r="Q3" s="226"/>
      <c r="R3" s="226"/>
      <c r="S3" s="226"/>
      <c r="T3" s="226"/>
      <c r="U3" s="226"/>
      <c r="V3" s="226"/>
    </row>
    <row r="4" spans="1:22" s="227" customFormat="1" ht="13.5" customHeight="1">
      <c r="A4" s="1132" t="s">
        <v>200</v>
      </c>
      <c r="B4" s="1132"/>
      <c r="C4" s="1132"/>
      <c r="D4" s="1132"/>
      <c r="E4" s="1132"/>
      <c r="F4" s="1132"/>
      <c r="G4" s="1132"/>
      <c r="H4" s="1132"/>
      <c r="I4" s="1132"/>
      <c r="J4" s="1132"/>
      <c r="K4" s="1132"/>
      <c r="L4" s="1132"/>
      <c r="M4" s="225"/>
      <c r="N4" s="226"/>
      <c r="O4" s="226"/>
      <c r="P4" s="226"/>
      <c r="Q4" s="226"/>
      <c r="R4" s="226"/>
      <c r="S4" s="226"/>
      <c r="T4" s="226"/>
      <c r="U4" s="226"/>
      <c r="V4" s="226"/>
    </row>
    <row r="5" spans="1:22" s="227" customFormat="1" ht="6" customHeight="1">
      <c r="A5" s="226"/>
      <c r="B5" s="226"/>
      <c r="C5" s="226"/>
      <c r="D5" s="226"/>
      <c r="E5" s="226"/>
      <c r="F5" s="226"/>
      <c r="G5" s="226"/>
      <c r="H5" s="226"/>
      <c r="I5" s="226"/>
      <c r="J5" s="226"/>
      <c r="K5" s="226"/>
      <c r="L5" s="226"/>
      <c r="M5" s="226"/>
      <c r="N5" s="226"/>
      <c r="O5" s="226"/>
      <c r="P5" s="226"/>
      <c r="Q5" s="226"/>
      <c r="R5" s="226"/>
      <c r="S5" s="226"/>
      <c r="T5" s="226"/>
      <c r="U5" s="226"/>
      <c r="V5" s="226"/>
    </row>
    <row r="6" spans="1:22" s="227" customFormat="1" ht="13.5" customHeight="1">
      <c r="A6" s="1020" t="s">
        <v>201</v>
      </c>
      <c r="B6" s="1132"/>
      <c r="C6" s="1132"/>
      <c r="D6" s="1132"/>
      <c r="E6" s="1132"/>
      <c r="F6" s="1132"/>
      <c r="G6" s="1132"/>
      <c r="H6" s="1132"/>
      <c r="I6" s="1132"/>
      <c r="J6" s="1132"/>
      <c r="K6" s="1132"/>
      <c r="L6" s="1132"/>
      <c r="M6" s="225"/>
      <c r="N6" s="226"/>
      <c r="O6" s="226"/>
      <c r="P6" s="226"/>
      <c r="Q6" s="226"/>
      <c r="R6" s="226"/>
      <c r="S6" s="226"/>
      <c r="T6" s="226"/>
      <c r="U6" s="226"/>
      <c r="V6" s="226"/>
    </row>
    <row r="7" spans="1:22" s="227" customFormat="1" ht="13.5" customHeight="1">
      <c r="A7" s="1132" t="s">
        <v>202</v>
      </c>
      <c r="B7" s="1132"/>
      <c r="C7" s="1132"/>
      <c r="D7" s="1132"/>
      <c r="E7" s="1132"/>
      <c r="F7" s="1132"/>
      <c r="G7" s="1132"/>
      <c r="H7" s="1132"/>
      <c r="I7" s="1132"/>
      <c r="J7" s="1132"/>
      <c r="K7" s="1132"/>
      <c r="L7" s="1132"/>
      <c r="M7" s="225"/>
      <c r="N7" s="226"/>
      <c r="O7" s="226"/>
      <c r="P7" s="226"/>
      <c r="Q7" s="226"/>
      <c r="R7" s="226"/>
      <c r="S7" s="226"/>
      <c r="T7" s="226"/>
      <c r="U7" s="226"/>
      <c r="V7" s="226"/>
    </row>
    <row r="8" spans="1:12" ht="6" customHeight="1">
      <c r="A8" s="223"/>
      <c r="B8" s="223"/>
      <c r="C8" s="223"/>
      <c r="D8" s="223"/>
      <c r="E8" s="223"/>
      <c r="F8" s="223"/>
      <c r="G8" s="223"/>
      <c r="H8" s="223"/>
      <c r="I8" s="223"/>
      <c r="J8" s="223"/>
      <c r="K8" s="223"/>
      <c r="L8" s="223"/>
    </row>
    <row r="9" spans="1:13" ht="12.75" customHeight="1">
      <c r="A9" s="1027" t="s">
        <v>203</v>
      </c>
      <c r="B9" s="1031"/>
      <c r="C9" s="1034" t="s">
        <v>204</v>
      </c>
      <c r="D9" s="1035"/>
      <c r="E9" s="1034" t="s">
        <v>205</v>
      </c>
      <c r="F9" s="229" t="s">
        <v>206</v>
      </c>
      <c r="G9" s="230"/>
      <c r="H9" s="230"/>
      <c r="I9" s="230"/>
      <c r="J9" s="230"/>
      <c r="K9" s="230"/>
      <c r="L9" s="230"/>
      <c r="M9" s="231"/>
    </row>
    <row r="10" spans="1:13" ht="26.25" customHeight="1">
      <c r="A10" s="1030"/>
      <c r="B10" s="1033"/>
      <c r="C10" s="1036"/>
      <c r="D10" s="1038"/>
      <c r="E10" s="1036"/>
      <c r="F10" s="232" t="s">
        <v>207</v>
      </c>
      <c r="G10" s="232" t="s">
        <v>208</v>
      </c>
      <c r="H10" s="232" t="s">
        <v>209</v>
      </c>
      <c r="I10" s="232" t="s">
        <v>210</v>
      </c>
      <c r="J10" s="232" t="s">
        <v>211</v>
      </c>
      <c r="K10" s="232" t="s">
        <v>212</v>
      </c>
      <c r="L10" s="228" t="s">
        <v>51</v>
      </c>
      <c r="M10" s="231"/>
    </row>
    <row r="11" spans="1:13" ht="6.75" customHeight="1">
      <c r="A11" s="233"/>
      <c r="B11" s="233"/>
      <c r="C11" s="234"/>
      <c r="D11" s="233"/>
      <c r="E11" s="234"/>
      <c r="F11" s="234"/>
      <c r="G11" s="234"/>
      <c r="H11" s="234"/>
      <c r="I11" s="234"/>
      <c r="J11" s="234"/>
      <c r="K11" s="234"/>
      <c r="L11" s="234"/>
      <c r="M11" s="119"/>
    </row>
    <row r="12" spans="1:13" ht="12.75">
      <c r="A12" s="235" t="s">
        <v>213</v>
      </c>
      <c r="B12" s="223"/>
      <c r="C12" s="236"/>
      <c r="D12" s="223" t="s">
        <v>2</v>
      </c>
      <c r="E12" s="237">
        <f>SUM(F12:L12)</f>
        <v>2208</v>
      </c>
      <c r="F12" s="238">
        <v>745</v>
      </c>
      <c r="G12" s="238">
        <v>224</v>
      </c>
      <c r="H12" s="238">
        <v>226</v>
      </c>
      <c r="I12" s="238">
        <v>222</v>
      </c>
      <c r="J12" s="238">
        <v>276</v>
      </c>
      <c r="K12" s="238">
        <v>221</v>
      </c>
      <c r="L12" s="238">
        <v>294</v>
      </c>
      <c r="M12" s="119"/>
    </row>
    <row r="13" spans="1:13" ht="3.75" customHeight="1">
      <c r="A13" s="235"/>
      <c r="B13" s="223"/>
      <c r="C13" s="236"/>
      <c r="D13" s="223"/>
      <c r="E13" s="236"/>
      <c r="F13" s="239"/>
      <c r="G13" s="236"/>
      <c r="H13" s="236"/>
      <c r="I13" s="236"/>
      <c r="J13" s="236"/>
      <c r="K13" s="236"/>
      <c r="L13" s="236"/>
      <c r="M13" s="119"/>
    </row>
    <row r="14" spans="1:13" ht="12.75">
      <c r="A14" s="240"/>
      <c r="B14" s="223"/>
      <c r="C14" s="236"/>
      <c r="D14" s="223" t="s">
        <v>3</v>
      </c>
      <c r="E14" s="237">
        <f>SUM(F14:L14)</f>
        <v>21639</v>
      </c>
      <c r="F14" s="238">
        <v>8382</v>
      </c>
      <c r="G14" s="238">
        <v>1821</v>
      </c>
      <c r="H14" s="238">
        <v>1813</v>
      </c>
      <c r="I14" s="238">
        <v>1684</v>
      </c>
      <c r="J14" s="238">
        <v>3137</v>
      </c>
      <c r="K14" s="238">
        <v>1850</v>
      </c>
      <c r="L14" s="238">
        <v>2952</v>
      </c>
      <c r="M14" s="119"/>
    </row>
    <row r="15" spans="1:13" ht="3.75" customHeight="1">
      <c r="A15" s="240"/>
      <c r="B15" s="223"/>
      <c r="C15" s="236"/>
      <c r="D15" s="223"/>
      <c r="E15" s="236"/>
      <c r="F15" s="236"/>
      <c r="G15" s="236"/>
      <c r="H15" s="236"/>
      <c r="I15" s="236"/>
      <c r="J15" s="236"/>
      <c r="K15" s="236"/>
      <c r="L15" s="236"/>
      <c r="M15" s="119"/>
    </row>
    <row r="16" spans="1:13" ht="12.75">
      <c r="A16" s="240"/>
      <c r="B16" s="223"/>
      <c r="C16" s="236"/>
      <c r="D16" s="223" t="s">
        <v>4</v>
      </c>
      <c r="E16" s="237">
        <f>SUM(F16:L16)</f>
        <v>445320</v>
      </c>
      <c r="F16" s="238">
        <v>174998</v>
      </c>
      <c r="G16" s="238">
        <v>36724</v>
      </c>
      <c r="H16" s="238">
        <v>37482</v>
      </c>
      <c r="I16" s="238">
        <v>34112</v>
      </c>
      <c r="J16" s="238">
        <v>65744</v>
      </c>
      <c r="K16" s="238">
        <v>36942</v>
      </c>
      <c r="L16" s="238">
        <v>59318</v>
      </c>
      <c r="M16" s="119"/>
    </row>
    <row r="17" spans="1:13" ht="3.75" customHeight="1">
      <c r="A17" s="240"/>
      <c r="B17" s="223"/>
      <c r="C17" s="236"/>
      <c r="D17" s="223"/>
      <c r="E17" s="236"/>
      <c r="F17" s="236"/>
      <c r="G17" s="236"/>
      <c r="H17" s="236"/>
      <c r="I17" s="236"/>
      <c r="J17" s="236"/>
      <c r="K17" s="236"/>
      <c r="L17" s="236"/>
      <c r="M17" s="119"/>
    </row>
    <row r="18" spans="1:13" ht="12.75">
      <c r="A18" s="240"/>
      <c r="B18" s="223"/>
      <c r="C18" s="236"/>
      <c r="D18" s="223" t="s">
        <v>214</v>
      </c>
      <c r="E18" s="237">
        <f>SUM(F18:L18)</f>
        <v>30340</v>
      </c>
      <c r="F18" s="238">
        <v>11569</v>
      </c>
      <c r="G18" s="238">
        <v>2436</v>
      </c>
      <c r="H18" s="238">
        <v>2574</v>
      </c>
      <c r="I18" s="238">
        <v>2363</v>
      </c>
      <c r="J18" s="238">
        <v>4578</v>
      </c>
      <c r="K18" s="238">
        <v>2583</v>
      </c>
      <c r="L18" s="238">
        <v>4237</v>
      </c>
      <c r="M18" s="119"/>
    </row>
    <row r="19" spans="1:13" ht="6.75" customHeight="1">
      <c r="A19" s="240"/>
      <c r="B19" s="223"/>
      <c r="C19" s="236"/>
      <c r="D19" s="223"/>
      <c r="E19" s="241"/>
      <c r="F19" s="236"/>
      <c r="G19" s="236"/>
      <c r="H19" s="236"/>
      <c r="I19" s="236"/>
      <c r="J19" s="236"/>
      <c r="K19" s="236"/>
      <c r="L19" s="236"/>
      <c r="M19" s="242"/>
    </row>
    <row r="20" spans="1:13" ht="12.75">
      <c r="A20" s="235" t="s">
        <v>215</v>
      </c>
      <c r="B20" s="223" t="s">
        <v>45</v>
      </c>
      <c r="C20" s="236"/>
      <c r="D20" s="223" t="s">
        <v>2</v>
      </c>
      <c r="E20" s="237">
        <f>SUM(F20:L20)</f>
        <v>776</v>
      </c>
      <c r="F20" s="238">
        <v>148</v>
      </c>
      <c r="G20" s="238">
        <v>143</v>
      </c>
      <c r="H20" s="238">
        <v>90</v>
      </c>
      <c r="I20" s="238">
        <v>70</v>
      </c>
      <c r="J20" s="238">
        <v>81</v>
      </c>
      <c r="K20" s="238">
        <v>101</v>
      </c>
      <c r="L20" s="238">
        <v>143</v>
      </c>
      <c r="M20" s="119"/>
    </row>
    <row r="21" spans="1:13" ht="3.75" customHeight="1">
      <c r="A21" s="235"/>
      <c r="B21" s="223"/>
      <c r="C21" s="236"/>
      <c r="D21" s="223"/>
      <c r="E21" s="236"/>
      <c r="F21" s="236"/>
      <c r="G21" s="236"/>
      <c r="H21" s="236"/>
      <c r="I21" s="236"/>
      <c r="J21" s="236"/>
      <c r="K21" s="236"/>
      <c r="L21" s="236"/>
      <c r="M21" s="119"/>
    </row>
    <row r="22" spans="1:13" ht="12.75">
      <c r="A22" s="240"/>
      <c r="B22" s="223"/>
      <c r="C22" s="236"/>
      <c r="D22" s="223" t="s">
        <v>3</v>
      </c>
      <c r="E22" s="237">
        <f>SUM(F22:L22)</f>
        <v>6490</v>
      </c>
      <c r="F22" s="238">
        <v>1451</v>
      </c>
      <c r="G22" s="238">
        <v>1073</v>
      </c>
      <c r="H22" s="238">
        <v>667</v>
      </c>
      <c r="I22" s="238">
        <v>545</v>
      </c>
      <c r="J22" s="238">
        <v>673</v>
      </c>
      <c r="K22" s="238">
        <v>826</v>
      </c>
      <c r="L22" s="238">
        <v>1255</v>
      </c>
      <c r="M22" s="119"/>
    </row>
    <row r="23" spans="1:13" ht="3.75" customHeight="1">
      <c r="A23" s="240"/>
      <c r="B23" s="223"/>
      <c r="C23" s="236"/>
      <c r="D23" s="223"/>
      <c r="E23" s="236"/>
      <c r="F23" s="236"/>
      <c r="G23" s="236"/>
      <c r="H23" s="236"/>
      <c r="I23" s="236"/>
      <c r="J23" s="236"/>
      <c r="K23" s="236"/>
      <c r="L23" s="236"/>
      <c r="M23" s="119"/>
    </row>
    <row r="24" spans="1:13" ht="12.75">
      <c r="A24" s="240"/>
      <c r="B24" s="223"/>
      <c r="C24" s="236"/>
      <c r="D24" s="223" t="s">
        <v>4</v>
      </c>
      <c r="E24" s="237">
        <f>SUM(F24:L24)</f>
        <v>131276</v>
      </c>
      <c r="F24" s="238">
        <v>29711</v>
      </c>
      <c r="G24" s="238">
        <v>21669</v>
      </c>
      <c r="H24" s="238">
        <v>13462</v>
      </c>
      <c r="I24" s="238">
        <v>10648</v>
      </c>
      <c r="J24" s="238">
        <v>13824</v>
      </c>
      <c r="K24" s="238">
        <v>16415</v>
      </c>
      <c r="L24" s="238">
        <v>25547</v>
      </c>
      <c r="M24" s="119"/>
    </row>
    <row r="25" spans="1:13" ht="3.75" customHeight="1">
      <c r="A25" s="240"/>
      <c r="B25" s="223"/>
      <c r="C25" s="236"/>
      <c r="D25" s="223"/>
      <c r="E25" s="236"/>
      <c r="F25" s="236"/>
      <c r="G25" s="236"/>
      <c r="H25" s="236"/>
      <c r="I25" s="236"/>
      <c r="J25" s="236"/>
      <c r="K25" s="236"/>
      <c r="L25" s="236"/>
      <c r="M25" s="119"/>
    </row>
    <row r="26" spans="1:13" ht="12.75">
      <c r="A26" s="240"/>
      <c r="B26" s="223"/>
      <c r="C26" s="236"/>
      <c r="D26" s="223" t="s">
        <v>214</v>
      </c>
      <c r="E26" s="237">
        <f>SUM(F26:L26)</f>
        <v>9381</v>
      </c>
      <c r="F26" s="238">
        <v>2103</v>
      </c>
      <c r="G26" s="238">
        <v>1586</v>
      </c>
      <c r="H26" s="238">
        <v>979</v>
      </c>
      <c r="I26" s="238">
        <v>770</v>
      </c>
      <c r="J26" s="238">
        <v>970</v>
      </c>
      <c r="K26" s="238">
        <v>1172</v>
      </c>
      <c r="L26" s="238">
        <v>1801</v>
      </c>
      <c r="M26" s="119"/>
    </row>
    <row r="27" spans="1:13" ht="6.75" customHeight="1">
      <c r="A27" s="240"/>
      <c r="B27" s="223"/>
      <c r="C27" s="236"/>
      <c r="D27" s="223"/>
      <c r="E27" s="236"/>
      <c r="F27" s="236"/>
      <c r="G27" s="236"/>
      <c r="H27" s="236"/>
      <c r="I27" s="236"/>
      <c r="J27" s="236"/>
      <c r="K27" s="236"/>
      <c r="L27" s="236"/>
      <c r="M27" s="119"/>
    </row>
    <row r="28" spans="1:13" ht="12.75">
      <c r="A28" s="235" t="s">
        <v>216</v>
      </c>
      <c r="B28" s="223"/>
      <c r="C28" s="236"/>
      <c r="D28" s="223" t="s">
        <v>2</v>
      </c>
      <c r="E28" s="237">
        <f>SUM(F28:L28)</f>
        <v>57</v>
      </c>
      <c r="F28" s="238">
        <v>13</v>
      </c>
      <c r="G28" s="238">
        <v>4</v>
      </c>
      <c r="H28" s="238">
        <v>9</v>
      </c>
      <c r="I28" s="238">
        <v>7</v>
      </c>
      <c r="J28" s="238">
        <v>8</v>
      </c>
      <c r="K28" s="238">
        <v>8</v>
      </c>
      <c r="L28" s="238">
        <v>8</v>
      </c>
      <c r="M28" s="119"/>
    </row>
    <row r="29" spans="1:13" ht="3.75" customHeight="1">
      <c r="A29" s="235"/>
      <c r="B29" s="223"/>
      <c r="C29" s="236"/>
      <c r="D29" s="223"/>
      <c r="E29" s="236"/>
      <c r="F29" s="236"/>
      <c r="G29" s="236"/>
      <c r="H29" s="236"/>
      <c r="I29" s="236"/>
      <c r="J29" s="236"/>
      <c r="K29" s="236"/>
      <c r="L29" s="236"/>
      <c r="M29" s="119"/>
    </row>
    <row r="30" spans="1:13" ht="12.75">
      <c r="A30" s="240"/>
      <c r="B30" s="223"/>
      <c r="C30" s="236"/>
      <c r="D30" s="223" t="s">
        <v>3</v>
      </c>
      <c r="E30" s="237">
        <f>SUM(F30:L30)</f>
        <v>460</v>
      </c>
      <c r="F30" s="238">
        <v>99</v>
      </c>
      <c r="G30" s="238">
        <v>24</v>
      </c>
      <c r="H30" s="238">
        <v>71</v>
      </c>
      <c r="I30" s="238">
        <v>57</v>
      </c>
      <c r="J30" s="238">
        <v>69</v>
      </c>
      <c r="K30" s="238">
        <v>59</v>
      </c>
      <c r="L30" s="238">
        <v>81</v>
      </c>
      <c r="M30" s="119"/>
    </row>
    <row r="31" spans="1:13" ht="3.75" customHeight="1">
      <c r="A31" s="240"/>
      <c r="B31" s="223"/>
      <c r="C31" s="236"/>
      <c r="D31" s="223"/>
      <c r="E31" s="236"/>
      <c r="F31" s="236"/>
      <c r="G31" s="236"/>
      <c r="H31" s="236"/>
      <c r="I31" s="236"/>
      <c r="J31" s="236"/>
      <c r="K31" s="236"/>
      <c r="L31" s="236"/>
      <c r="M31" s="119"/>
    </row>
    <row r="32" spans="1:13" ht="12.75">
      <c r="A32" s="240"/>
      <c r="B32" s="223"/>
      <c r="C32" s="236"/>
      <c r="D32" s="223" t="s">
        <v>4</v>
      </c>
      <c r="E32" s="237">
        <f>SUM(F32:L32)</f>
        <v>9484</v>
      </c>
      <c r="F32" s="238">
        <v>2120</v>
      </c>
      <c r="G32" s="238">
        <v>509</v>
      </c>
      <c r="H32" s="238">
        <v>1467</v>
      </c>
      <c r="I32" s="238">
        <v>1159</v>
      </c>
      <c r="J32" s="238">
        <v>1400</v>
      </c>
      <c r="K32" s="238">
        <v>1152</v>
      </c>
      <c r="L32" s="238">
        <v>1677</v>
      </c>
      <c r="M32" s="119"/>
    </row>
    <row r="33" spans="1:13" ht="3.75" customHeight="1">
      <c r="A33" s="240"/>
      <c r="B33" s="223"/>
      <c r="C33" s="236"/>
      <c r="D33" s="223"/>
      <c r="E33" s="236"/>
      <c r="F33" s="236"/>
      <c r="G33" s="236"/>
      <c r="H33" s="236"/>
      <c r="I33" s="236"/>
      <c r="J33" s="236"/>
      <c r="K33" s="236"/>
      <c r="L33" s="236"/>
      <c r="M33" s="119"/>
    </row>
    <row r="34" spans="1:13" ht="12.75">
      <c r="A34" s="240"/>
      <c r="B34" s="223"/>
      <c r="C34" s="236"/>
      <c r="D34" s="223" t="s">
        <v>214</v>
      </c>
      <c r="E34" s="237">
        <f>SUM(F34:L34)</f>
        <v>615</v>
      </c>
      <c r="F34" s="238">
        <v>130</v>
      </c>
      <c r="G34" s="238">
        <v>36</v>
      </c>
      <c r="H34" s="238">
        <v>101</v>
      </c>
      <c r="I34" s="238">
        <v>76</v>
      </c>
      <c r="J34" s="238">
        <v>89</v>
      </c>
      <c r="K34" s="238">
        <v>79</v>
      </c>
      <c r="L34" s="238">
        <v>104</v>
      </c>
      <c r="M34" s="119"/>
    </row>
    <row r="35" spans="1:13" ht="6.75" customHeight="1">
      <c r="A35" s="240"/>
      <c r="B35" s="223"/>
      <c r="C35" s="236"/>
      <c r="D35" s="223"/>
      <c r="E35" s="236"/>
      <c r="F35" s="236"/>
      <c r="G35" s="236"/>
      <c r="H35" s="236"/>
      <c r="I35" s="236"/>
      <c r="J35" s="236"/>
      <c r="K35" s="236"/>
      <c r="L35" s="236"/>
      <c r="M35" s="119"/>
    </row>
    <row r="36" spans="1:13" ht="12.75">
      <c r="A36" s="243" t="s">
        <v>217</v>
      </c>
      <c r="B36" s="223"/>
      <c r="C36" s="236"/>
      <c r="D36" s="223"/>
      <c r="E36" s="236"/>
      <c r="F36" s="236"/>
      <c r="G36" s="236"/>
      <c r="H36" s="236"/>
      <c r="I36" s="236"/>
      <c r="J36" s="236"/>
      <c r="K36" s="236"/>
      <c r="L36" s="236"/>
      <c r="M36" s="119"/>
    </row>
    <row r="37" spans="1:13" ht="12.75">
      <c r="A37" s="244" t="s">
        <v>218</v>
      </c>
      <c r="B37" s="223"/>
      <c r="C37" s="236"/>
      <c r="D37" s="223" t="s">
        <v>2</v>
      </c>
      <c r="E37" s="237">
        <f>SUM(F37:L37)</f>
        <v>91</v>
      </c>
      <c r="F37" s="238">
        <v>25</v>
      </c>
      <c r="G37" s="238">
        <v>6</v>
      </c>
      <c r="H37" s="238">
        <v>0</v>
      </c>
      <c r="I37" s="238">
        <v>9</v>
      </c>
      <c r="J37" s="238">
        <v>4</v>
      </c>
      <c r="K37" s="238">
        <v>25</v>
      </c>
      <c r="L37" s="238">
        <v>22</v>
      </c>
      <c r="M37" s="119"/>
    </row>
    <row r="38" spans="1:13" ht="3.75" customHeight="1">
      <c r="A38" s="244"/>
      <c r="B38" s="223"/>
      <c r="C38" s="236"/>
      <c r="D38" s="223"/>
      <c r="E38" s="236"/>
      <c r="F38" s="236"/>
      <c r="G38" s="236"/>
      <c r="H38" s="236"/>
      <c r="I38" s="236"/>
      <c r="J38" s="236"/>
      <c r="K38" s="236"/>
      <c r="L38" s="236"/>
      <c r="M38" s="119"/>
    </row>
    <row r="39" spans="1:13" ht="12.75">
      <c r="A39" s="240"/>
      <c r="B39" s="223"/>
      <c r="C39" s="236"/>
      <c r="D39" s="223" t="s">
        <v>3</v>
      </c>
      <c r="E39" s="237">
        <f>SUM(F39:L39)</f>
        <v>940</v>
      </c>
      <c r="F39" s="238">
        <v>273</v>
      </c>
      <c r="G39" s="238">
        <v>29</v>
      </c>
      <c r="H39" s="238">
        <v>0</v>
      </c>
      <c r="I39" s="238">
        <v>60</v>
      </c>
      <c r="J39" s="238">
        <v>49</v>
      </c>
      <c r="K39" s="238">
        <v>237</v>
      </c>
      <c r="L39" s="238">
        <v>292</v>
      </c>
      <c r="M39" s="119"/>
    </row>
    <row r="40" spans="1:13" ht="3.75" customHeight="1">
      <c r="A40" s="240"/>
      <c r="B40" s="223"/>
      <c r="C40" s="236"/>
      <c r="D40" s="223"/>
      <c r="E40" s="236"/>
      <c r="F40" s="236"/>
      <c r="G40" s="236"/>
      <c r="H40" s="236"/>
      <c r="I40" s="236"/>
      <c r="J40" s="236"/>
      <c r="K40" s="236"/>
      <c r="L40" s="236"/>
      <c r="M40" s="119"/>
    </row>
    <row r="41" spans="1:13" ht="12.75">
      <c r="A41" s="240"/>
      <c r="B41" s="223"/>
      <c r="C41" s="236"/>
      <c r="D41" s="223" t="s">
        <v>4</v>
      </c>
      <c r="E41" s="237">
        <f>SUM(F41:L41)</f>
        <v>19051</v>
      </c>
      <c r="F41" s="238">
        <v>5718</v>
      </c>
      <c r="G41" s="238">
        <v>542</v>
      </c>
      <c r="H41" s="238">
        <v>0</v>
      </c>
      <c r="I41" s="238">
        <v>1210</v>
      </c>
      <c r="J41" s="238">
        <v>992</v>
      </c>
      <c r="K41" s="238">
        <v>4613</v>
      </c>
      <c r="L41" s="238">
        <v>5976</v>
      </c>
      <c r="M41" s="119"/>
    </row>
    <row r="42" spans="1:13" ht="3.75" customHeight="1">
      <c r="A42" s="240"/>
      <c r="B42" s="223"/>
      <c r="C42" s="236"/>
      <c r="D42" s="223"/>
      <c r="E42" s="236"/>
      <c r="F42" s="236"/>
      <c r="G42" s="236"/>
      <c r="H42" s="236"/>
      <c r="I42" s="236"/>
      <c r="J42" s="236"/>
      <c r="K42" s="236"/>
      <c r="L42" s="236"/>
      <c r="M42" s="119"/>
    </row>
    <row r="43" spans="1:13" ht="12.75">
      <c r="A43" s="240"/>
      <c r="B43" s="223"/>
      <c r="C43" s="236"/>
      <c r="D43" s="223" t="s">
        <v>214</v>
      </c>
      <c r="E43" s="237">
        <f>SUM(F43:L43)</f>
        <v>1415</v>
      </c>
      <c r="F43" s="238">
        <v>403</v>
      </c>
      <c r="G43" s="238">
        <v>41</v>
      </c>
      <c r="H43" s="238">
        <v>0</v>
      </c>
      <c r="I43" s="238">
        <v>87</v>
      </c>
      <c r="J43" s="238">
        <v>73</v>
      </c>
      <c r="K43" s="238">
        <v>369</v>
      </c>
      <c r="L43" s="238">
        <v>442</v>
      </c>
      <c r="M43" s="119"/>
    </row>
    <row r="44" spans="1:13" ht="6.75" customHeight="1">
      <c r="A44" s="240"/>
      <c r="B44" s="223"/>
      <c r="C44" s="236"/>
      <c r="D44" s="223"/>
      <c r="E44" s="236"/>
      <c r="F44" s="236"/>
      <c r="G44" s="236"/>
      <c r="H44" s="236"/>
      <c r="I44" s="236"/>
      <c r="J44" s="236"/>
      <c r="K44" s="236"/>
      <c r="L44" s="236"/>
      <c r="M44" s="119"/>
    </row>
    <row r="45" spans="1:13" ht="12.75">
      <c r="A45" s="235" t="s">
        <v>219</v>
      </c>
      <c r="B45" s="223"/>
      <c r="C45" s="236"/>
      <c r="D45" s="223" t="s">
        <v>2</v>
      </c>
      <c r="E45" s="237">
        <f>SUM(F45:L45)</f>
        <v>177</v>
      </c>
      <c r="F45" s="238">
        <v>76</v>
      </c>
      <c r="G45" s="238">
        <v>16</v>
      </c>
      <c r="H45" s="238">
        <v>13</v>
      </c>
      <c r="I45" s="238">
        <v>10</v>
      </c>
      <c r="J45" s="238">
        <v>26</v>
      </c>
      <c r="K45" s="238">
        <v>16</v>
      </c>
      <c r="L45" s="238">
        <v>20</v>
      </c>
      <c r="M45" s="119"/>
    </row>
    <row r="46" spans="1:13" ht="3.75" customHeight="1">
      <c r="A46" s="235"/>
      <c r="B46" s="223"/>
      <c r="C46" s="236"/>
      <c r="D46" s="223"/>
      <c r="E46" s="236"/>
      <c r="F46" s="236"/>
      <c r="G46" s="236"/>
      <c r="H46" s="236"/>
      <c r="I46" s="236"/>
      <c r="J46" s="236"/>
      <c r="K46" s="236"/>
      <c r="L46" s="236"/>
      <c r="M46" s="119"/>
    </row>
    <row r="47" spans="1:13" ht="12.75">
      <c r="A47" s="240"/>
      <c r="B47" s="223"/>
      <c r="C47" s="236"/>
      <c r="D47" s="223" t="s">
        <v>3</v>
      </c>
      <c r="E47" s="237">
        <f>SUM(F47:L47)</f>
        <v>1429</v>
      </c>
      <c r="F47" s="238">
        <v>695</v>
      </c>
      <c r="G47" s="238">
        <v>115</v>
      </c>
      <c r="H47" s="238">
        <v>80</v>
      </c>
      <c r="I47" s="238">
        <v>82</v>
      </c>
      <c r="J47" s="238">
        <v>209</v>
      </c>
      <c r="K47" s="238">
        <v>108</v>
      </c>
      <c r="L47" s="238">
        <v>140</v>
      </c>
      <c r="M47" s="119"/>
    </row>
    <row r="48" spans="1:13" ht="3.75" customHeight="1">
      <c r="A48" s="240"/>
      <c r="B48" s="223"/>
      <c r="C48" s="236"/>
      <c r="D48" s="223"/>
      <c r="E48" s="236"/>
      <c r="F48" s="236"/>
      <c r="G48" s="236"/>
      <c r="H48" s="236"/>
      <c r="I48" s="236"/>
      <c r="J48" s="236"/>
      <c r="K48" s="236"/>
      <c r="L48" s="236"/>
      <c r="M48" s="119"/>
    </row>
    <row r="49" spans="1:13" ht="12.75">
      <c r="A49" s="240"/>
      <c r="B49" s="223"/>
      <c r="C49" s="236"/>
      <c r="D49" s="223" t="s">
        <v>4</v>
      </c>
      <c r="E49" s="237">
        <f>SUM(F49:L49)</f>
        <v>30033</v>
      </c>
      <c r="F49" s="238">
        <v>14477</v>
      </c>
      <c r="G49" s="238">
        <v>2485</v>
      </c>
      <c r="H49" s="238">
        <v>1738</v>
      </c>
      <c r="I49" s="238">
        <v>1499</v>
      </c>
      <c r="J49" s="238">
        <v>4707</v>
      </c>
      <c r="K49" s="238">
        <v>2098</v>
      </c>
      <c r="L49" s="238">
        <v>3029</v>
      </c>
      <c r="M49" s="119"/>
    </row>
    <row r="50" spans="1:13" ht="3.75" customHeight="1">
      <c r="A50" s="240"/>
      <c r="B50" s="223"/>
      <c r="C50" s="236"/>
      <c r="D50" s="223"/>
      <c r="E50" s="236"/>
      <c r="F50" s="236"/>
      <c r="G50" s="236"/>
      <c r="H50" s="236"/>
      <c r="I50" s="236"/>
      <c r="J50" s="236"/>
      <c r="K50" s="236"/>
      <c r="L50" s="236"/>
      <c r="M50" s="119"/>
    </row>
    <row r="51" spans="1:13" ht="12.75">
      <c r="A51" s="240"/>
      <c r="B51" s="223"/>
      <c r="C51" s="236"/>
      <c r="D51" s="223" t="s">
        <v>214</v>
      </c>
      <c r="E51" s="237">
        <f>SUM(F51:L51)</f>
        <v>2170</v>
      </c>
      <c r="F51" s="238">
        <v>1146</v>
      </c>
      <c r="G51" s="238">
        <v>155</v>
      </c>
      <c r="H51" s="238">
        <v>112</v>
      </c>
      <c r="I51" s="238">
        <v>110</v>
      </c>
      <c r="J51" s="238">
        <v>306</v>
      </c>
      <c r="K51" s="238">
        <v>158</v>
      </c>
      <c r="L51" s="238">
        <v>183</v>
      </c>
      <c r="M51" s="119"/>
    </row>
    <row r="52" spans="1:13" ht="6.75" customHeight="1">
      <c r="A52" s="240"/>
      <c r="B52" s="223"/>
      <c r="C52" s="236"/>
      <c r="D52" s="223"/>
      <c r="E52" s="236"/>
      <c r="F52" s="236"/>
      <c r="G52" s="236"/>
      <c r="H52" s="236"/>
      <c r="I52" s="236"/>
      <c r="J52" s="236"/>
      <c r="K52" s="236"/>
      <c r="L52" s="236"/>
      <c r="M52" s="119"/>
    </row>
    <row r="53" spans="1:13" ht="12.75">
      <c r="A53" s="245" t="s">
        <v>220</v>
      </c>
      <c r="B53" s="223"/>
      <c r="C53" s="236"/>
      <c r="D53" s="223"/>
      <c r="E53" s="236"/>
      <c r="F53" s="236"/>
      <c r="G53" s="236"/>
      <c r="H53" s="236"/>
      <c r="I53" s="236"/>
      <c r="J53" s="236"/>
      <c r="K53" s="236"/>
      <c r="L53" s="236"/>
      <c r="M53" s="119"/>
    </row>
    <row r="54" spans="1:13" ht="12.75">
      <c r="A54" s="246" t="s">
        <v>221</v>
      </c>
      <c r="B54" s="223"/>
      <c r="C54" s="236"/>
      <c r="D54" s="223" t="s">
        <v>2</v>
      </c>
      <c r="E54" s="237">
        <f>SUM(F54:L54)</f>
        <v>51</v>
      </c>
      <c r="F54" s="238">
        <v>19</v>
      </c>
      <c r="G54" s="238">
        <v>5</v>
      </c>
      <c r="H54" s="238">
        <v>5</v>
      </c>
      <c r="I54" s="238">
        <v>3</v>
      </c>
      <c r="J54" s="238">
        <v>7</v>
      </c>
      <c r="K54" s="238">
        <v>7</v>
      </c>
      <c r="L54" s="238">
        <v>5</v>
      </c>
      <c r="M54" s="119"/>
    </row>
    <row r="55" spans="1:13" ht="3.75" customHeight="1">
      <c r="A55" s="244"/>
      <c r="B55" s="223"/>
      <c r="C55" s="236"/>
      <c r="D55" s="223"/>
      <c r="E55" s="236"/>
      <c r="F55" s="236"/>
      <c r="G55" s="236"/>
      <c r="H55" s="236"/>
      <c r="I55" s="236"/>
      <c r="J55" s="236"/>
      <c r="K55" s="236"/>
      <c r="L55" s="236"/>
      <c r="M55" s="119"/>
    </row>
    <row r="56" spans="1:13" ht="12.75">
      <c r="A56" s="240"/>
      <c r="B56" s="223"/>
      <c r="C56" s="236"/>
      <c r="D56" s="223" t="s">
        <v>3</v>
      </c>
      <c r="E56" s="237">
        <f>SUM(F56:L56)</f>
        <v>431</v>
      </c>
      <c r="F56" s="238">
        <v>170</v>
      </c>
      <c r="G56" s="238">
        <v>52</v>
      </c>
      <c r="H56" s="238">
        <v>38</v>
      </c>
      <c r="I56" s="238">
        <v>16</v>
      </c>
      <c r="J56" s="238">
        <v>69</v>
      </c>
      <c r="K56" s="238">
        <v>48</v>
      </c>
      <c r="L56" s="238">
        <v>38</v>
      </c>
      <c r="M56" s="119"/>
    </row>
    <row r="57" spans="1:13" ht="4.5" customHeight="1">
      <c r="A57" s="240"/>
      <c r="B57" s="223"/>
      <c r="C57" s="236"/>
      <c r="D57" s="223"/>
      <c r="E57" s="236"/>
      <c r="F57" s="236"/>
      <c r="G57" s="236"/>
      <c r="H57" s="236"/>
      <c r="I57" s="236"/>
      <c r="J57" s="236"/>
      <c r="K57" s="236"/>
      <c r="L57" s="236"/>
      <c r="M57" s="119"/>
    </row>
    <row r="58" spans="1:13" ht="12.75">
      <c r="A58" s="240"/>
      <c r="B58" s="223"/>
      <c r="C58" s="236"/>
      <c r="D58" s="223" t="s">
        <v>4</v>
      </c>
      <c r="E58" s="237">
        <f>SUM(F58:L58)</f>
        <v>9099</v>
      </c>
      <c r="F58" s="238">
        <v>3430</v>
      </c>
      <c r="G58" s="238">
        <v>1130</v>
      </c>
      <c r="H58" s="238">
        <v>874</v>
      </c>
      <c r="I58" s="238">
        <v>286</v>
      </c>
      <c r="J58" s="238">
        <v>1577</v>
      </c>
      <c r="K58" s="238">
        <v>928</v>
      </c>
      <c r="L58" s="238">
        <v>874</v>
      </c>
      <c r="M58" s="119"/>
    </row>
    <row r="59" spans="1:13" ht="3.75" customHeight="1">
      <c r="A59" s="240"/>
      <c r="B59" s="223"/>
      <c r="C59" s="236"/>
      <c r="D59" s="223"/>
      <c r="E59" s="236"/>
      <c r="F59" s="236"/>
      <c r="G59" s="236"/>
      <c r="H59" s="236"/>
      <c r="I59" s="236"/>
      <c r="J59" s="236"/>
      <c r="K59" s="236"/>
      <c r="L59" s="236"/>
      <c r="M59" s="119"/>
    </row>
    <row r="60" spans="1:13" ht="12.75">
      <c r="A60" s="240"/>
      <c r="B60" s="223"/>
      <c r="C60" s="236"/>
      <c r="D60" s="223" t="s">
        <v>214</v>
      </c>
      <c r="E60" s="237">
        <f>SUM(F60:L60)</f>
        <v>619</v>
      </c>
      <c r="F60" s="238">
        <v>236</v>
      </c>
      <c r="G60" s="238">
        <v>73</v>
      </c>
      <c r="H60" s="238">
        <v>61</v>
      </c>
      <c r="I60" s="238">
        <v>22</v>
      </c>
      <c r="J60" s="238">
        <v>107</v>
      </c>
      <c r="K60" s="238">
        <v>70</v>
      </c>
      <c r="L60" s="238">
        <v>50</v>
      </c>
      <c r="M60" s="119"/>
    </row>
    <row r="61" spans="1:13" ht="6.75" customHeight="1">
      <c r="A61" s="240"/>
      <c r="B61" s="223"/>
      <c r="C61" s="236"/>
      <c r="D61" s="223"/>
      <c r="E61" s="236"/>
      <c r="F61" s="236"/>
      <c r="G61" s="236"/>
      <c r="H61" s="236"/>
      <c r="I61" s="236"/>
      <c r="J61" s="236"/>
      <c r="K61" s="236"/>
      <c r="L61" s="236"/>
      <c r="M61" s="119"/>
    </row>
    <row r="62" spans="1:13" ht="12.75">
      <c r="A62" s="247" t="s">
        <v>222</v>
      </c>
      <c r="B62" s="223"/>
      <c r="C62" s="236"/>
      <c r="D62" s="248" t="s">
        <v>2</v>
      </c>
      <c r="E62" s="87">
        <f>SUM(E12,E20,E28,E37,E45)</f>
        <v>3309</v>
      </c>
      <c r="F62" s="87">
        <f aca="true" t="shared" si="0" ref="F62:L62">SUM(F12,F20,F28,F37,F45)</f>
        <v>1007</v>
      </c>
      <c r="G62" s="87">
        <f t="shared" si="0"/>
        <v>393</v>
      </c>
      <c r="H62" s="87">
        <f t="shared" si="0"/>
        <v>338</v>
      </c>
      <c r="I62" s="87">
        <f t="shared" si="0"/>
        <v>318</v>
      </c>
      <c r="J62" s="87">
        <f t="shared" si="0"/>
        <v>395</v>
      </c>
      <c r="K62" s="87">
        <f t="shared" si="0"/>
        <v>371</v>
      </c>
      <c r="L62" s="87">
        <f t="shared" si="0"/>
        <v>487</v>
      </c>
      <c r="M62" s="249"/>
    </row>
    <row r="63" spans="1:13" ht="3.75" customHeight="1">
      <c r="A63" s="250"/>
      <c r="B63" s="223"/>
      <c r="C63" s="236"/>
      <c r="D63" s="248"/>
      <c r="E63" s="251"/>
      <c r="F63" s="251"/>
      <c r="G63" s="251"/>
      <c r="H63" s="251"/>
      <c r="I63" s="251"/>
      <c r="J63" s="251"/>
      <c r="K63" s="251"/>
      <c r="L63" s="251"/>
      <c r="M63" s="249"/>
    </row>
    <row r="64" spans="1:13" ht="12.75">
      <c r="A64" s="240"/>
      <c r="B64" s="223"/>
      <c r="C64" s="236"/>
      <c r="D64" s="248" t="s">
        <v>3</v>
      </c>
      <c r="E64" s="87">
        <f aca="true" t="shared" si="1" ref="E64:L64">SUM(E14,E22,E30,E39,E47)</f>
        <v>30958</v>
      </c>
      <c r="F64" s="87">
        <f t="shared" si="1"/>
        <v>10900</v>
      </c>
      <c r="G64" s="87">
        <f t="shared" si="1"/>
        <v>3062</v>
      </c>
      <c r="H64" s="87">
        <f t="shared" si="1"/>
        <v>2631</v>
      </c>
      <c r="I64" s="87">
        <f t="shared" si="1"/>
        <v>2428</v>
      </c>
      <c r="J64" s="87">
        <f t="shared" si="1"/>
        <v>4137</v>
      </c>
      <c r="K64" s="87">
        <f t="shared" si="1"/>
        <v>3080</v>
      </c>
      <c r="L64" s="87">
        <f t="shared" si="1"/>
        <v>4720</v>
      </c>
      <c r="M64" s="249"/>
    </row>
    <row r="65" spans="1:13" ht="3.75" customHeight="1">
      <c r="A65" s="240"/>
      <c r="B65" s="223"/>
      <c r="C65" s="236"/>
      <c r="D65" s="248"/>
      <c r="E65" s="251"/>
      <c r="F65" s="251"/>
      <c r="G65" s="251"/>
      <c r="H65" s="251"/>
      <c r="I65" s="251"/>
      <c r="J65" s="251"/>
      <c r="K65" s="251"/>
      <c r="L65" s="251"/>
      <c r="M65" s="249"/>
    </row>
    <row r="66" spans="1:13" ht="12.75">
      <c r="A66" s="240"/>
      <c r="B66" s="223"/>
      <c r="C66" s="236"/>
      <c r="D66" s="248" t="s">
        <v>4</v>
      </c>
      <c r="E66" s="87">
        <f aca="true" t="shared" si="2" ref="E66:L66">SUM(E16,E24,E32,E41,E49)</f>
        <v>635164</v>
      </c>
      <c r="F66" s="87">
        <f t="shared" si="2"/>
        <v>227024</v>
      </c>
      <c r="G66" s="87">
        <f t="shared" si="2"/>
        <v>61929</v>
      </c>
      <c r="H66" s="87">
        <f t="shared" si="2"/>
        <v>54149</v>
      </c>
      <c r="I66" s="87">
        <f t="shared" si="2"/>
        <v>48628</v>
      </c>
      <c r="J66" s="87">
        <f t="shared" si="2"/>
        <v>86667</v>
      </c>
      <c r="K66" s="87">
        <f t="shared" si="2"/>
        <v>61220</v>
      </c>
      <c r="L66" s="87">
        <f t="shared" si="2"/>
        <v>95547</v>
      </c>
      <c r="M66" s="249"/>
    </row>
    <row r="67" spans="1:13" ht="3.75" customHeight="1">
      <c r="A67" s="240"/>
      <c r="B67" s="223"/>
      <c r="C67" s="236"/>
      <c r="D67" s="248"/>
      <c r="E67" s="251"/>
      <c r="F67" s="251"/>
      <c r="G67" s="251"/>
      <c r="H67" s="251"/>
      <c r="I67" s="251"/>
      <c r="J67" s="251"/>
      <c r="K67" s="251"/>
      <c r="L67" s="251"/>
      <c r="M67" s="249"/>
    </row>
    <row r="68" spans="1:13" ht="12.75">
      <c r="A68" s="240"/>
      <c r="B68" s="223"/>
      <c r="C68" s="236"/>
      <c r="D68" s="248" t="s">
        <v>223</v>
      </c>
      <c r="E68" s="87">
        <f>SUM(E18,E26,E34,E43,E51)</f>
        <v>43921</v>
      </c>
      <c r="F68" s="87">
        <f aca="true" t="shared" si="3" ref="F68:L68">SUM(F18,F26,F34,F43,F51)</f>
        <v>15351</v>
      </c>
      <c r="G68" s="87">
        <f t="shared" si="3"/>
        <v>4254</v>
      </c>
      <c r="H68" s="87">
        <f t="shared" si="3"/>
        <v>3766</v>
      </c>
      <c r="I68" s="87">
        <f t="shared" si="3"/>
        <v>3406</v>
      </c>
      <c r="J68" s="87">
        <f t="shared" si="3"/>
        <v>6016</v>
      </c>
      <c r="K68" s="87">
        <f t="shared" si="3"/>
        <v>4361</v>
      </c>
      <c r="L68" s="87">
        <f t="shared" si="3"/>
        <v>6767</v>
      </c>
      <c r="M68" s="249"/>
    </row>
    <row r="69" spans="1:13" ht="9" customHeight="1">
      <c r="A69" s="240"/>
      <c r="B69" s="223"/>
      <c r="C69" s="236"/>
      <c r="D69" s="223"/>
      <c r="E69" s="236"/>
      <c r="F69" s="236"/>
      <c r="G69" s="236"/>
      <c r="H69" s="236"/>
      <c r="I69" s="236"/>
      <c r="J69" s="236"/>
      <c r="K69" s="236"/>
      <c r="L69" s="236"/>
      <c r="M69" s="119"/>
    </row>
    <row r="70" spans="1:13" ht="12.75">
      <c r="A70" s="252" t="s">
        <v>42</v>
      </c>
      <c r="B70" s="223"/>
      <c r="C70" s="236"/>
      <c r="D70" s="223" t="s">
        <v>2</v>
      </c>
      <c r="E70" s="82">
        <v>3316</v>
      </c>
      <c r="F70" s="82">
        <v>1012</v>
      </c>
      <c r="G70" s="82">
        <v>393</v>
      </c>
      <c r="H70" s="82">
        <v>338</v>
      </c>
      <c r="I70" s="82">
        <v>317</v>
      </c>
      <c r="J70" s="82">
        <v>396</v>
      </c>
      <c r="K70" s="82">
        <v>374</v>
      </c>
      <c r="L70" s="82">
        <v>486</v>
      </c>
      <c r="M70" s="249"/>
    </row>
    <row r="71" spans="1:13" ht="3.75" customHeight="1">
      <c r="A71" s="253"/>
      <c r="B71" s="223"/>
      <c r="C71" s="236"/>
      <c r="D71" s="223"/>
      <c r="E71" s="108"/>
      <c r="F71" s="108"/>
      <c r="G71" s="108"/>
      <c r="H71" s="108"/>
      <c r="I71" s="108"/>
      <c r="J71" s="108"/>
      <c r="K71" s="108"/>
      <c r="L71" s="108"/>
      <c r="M71" s="249"/>
    </row>
    <row r="72" spans="1:13" ht="12.75">
      <c r="A72" s="240"/>
      <c r="B72" s="223"/>
      <c r="C72" s="236"/>
      <c r="D72" s="223" t="s">
        <v>3</v>
      </c>
      <c r="E72" s="82">
        <v>30520</v>
      </c>
      <c r="F72" s="82">
        <v>10701</v>
      </c>
      <c r="G72" s="82">
        <v>3026</v>
      </c>
      <c r="H72" s="82">
        <v>2601</v>
      </c>
      <c r="I72" s="82">
        <v>2400</v>
      </c>
      <c r="J72" s="82">
        <v>4058</v>
      </c>
      <c r="K72" s="82">
        <v>3058</v>
      </c>
      <c r="L72" s="82">
        <v>4676</v>
      </c>
      <c r="M72" s="249"/>
    </row>
    <row r="73" spans="1:13" ht="3.75" customHeight="1">
      <c r="A73" s="240"/>
      <c r="B73" s="223"/>
      <c r="C73" s="236"/>
      <c r="D73" s="223"/>
      <c r="E73" s="108"/>
      <c r="F73" s="108"/>
      <c r="G73" s="108"/>
      <c r="H73" s="108"/>
      <c r="I73" s="108"/>
      <c r="J73" s="108"/>
      <c r="K73" s="108"/>
      <c r="L73" s="108"/>
      <c r="M73" s="249"/>
    </row>
    <row r="74" spans="1:13" ht="12.75">
      <c r="A74" s="240"/>
      <c r="B74" s="223"/>
      <c r="C74" s="236"/>
      <c r="D74" s="223" t="s">
        <v>4</v>
      </c>
      <c r="E74" s="82">
        <v>626482</v>
      </c>
      <c r="F74" s="82">
        <v>222476</v>
      </c>
      <c r="G74" s="82">
        <v>61795</v>
      </c>
      <c r="H74" s="82">
        <v>54013</v>
      </c>
      <c r="I74" s="82">
        <v>48354</v>
      </c>
      <c r="J74" s="82">
        <v>84214</v>
      </c>
      <c r="K74" s="82">
        <v>60558</v>
      </c>
      <c r="L74" s="82">
        <v>95072</v>
      </c>
      <c r="M74" s="249"/>
    </row>
    <row r="75" spans="1:13" ht="3.75" customHeight="1">
      <c r="A75" s="240"/>
      <c r="B75" s="223"/>
      <c r="C75" s="236"/>
      <c r="D75" s="223"/>
      <c r="E75" s="108"/>
      <c r="F75" s="108"/>
      <c r="G75" s="108"/>
      <c r="H75" s="108"/>
      <c r="I75" s="108"/>
      <c r="J75" s="108"/>
      <c r="K75" s="108"/>
      <c r="L75" s="108"/>
      <c r="M75" s="249"/>
    </row>
    <row r="76" spans="1:13" ht="12.75">
      <c r="A76" s="240"/>
      <c r="B76" s="223"/>
      <c r="C76" s="236"/>
      <c r="D76" s="223" t="s">
        <v>214</v>
      </c>
      <c r="E76" s="82">
        <v>43505</v>
      </c>
      <c r="F76" s="82">
        <v>15107</v>
      </c>
      <c r="G76" s="82">
        <v>4255</v>
      </c>
      <c r="H76" s="82">
        <v>3714</v>
      </c>
      <c r="I76" s="82">
        <v>3423</v>
      </c>
      <c r="J76" s="82">
        <v>5918</v>
      </c>
      <c r="K76" s="82">
        <v>4400</v>
      </c>
      <c r="L76" s="82">
        <v>6688</v>
      </c>
      <c r="M76" s="249"/>
    </row>
    <row r="77" spans="1:24" ht="6" customHeight="1">
      <c r="A77" s="254" t="s">
        <v>46</v>
      </c>
      <c r="B77" s="255"/>
      <c r="C77" s="240"/>
      <c r="D77" s="240"/>
      <c r="E77" s="240"/>
      <c r="F77" s="240"/>
      <c r="G77" s="240"/>
      <c r="H77" s="240"/>
      <c r="I77" s="240"/>
      <c r="J77" s="240"/>
      <c r="K77" s="240"/>
      <c r="L77" s="240"/>
      <c r="W77" s="120"/>
      <c r="X77" s="120"/>
    </row>
    <row r="78" spans="1:13" ht="12.75">
      <c r="A78" s="1131" t="s">
        <v>224</v>
      </c>
      <c r="B78" s="1131"/>
      <c r="C78" s="1131"/>
      <c r="D78" s="1131"/>
      <c r="E78" s="1131"/>
      <c r="F78" s="1131"/>
      <c r="G78" s="1131"/>
      <c r="H78" s="1131"/>
      <c r="I78" s="1131"/>
      <c r="J78" s="1131"/>
      <c r="K78" s="1131"/>
      <c r="L78" s="1131"/>
      <c r="M78" s="256"/>
    </row>
    <row r="79" spans="1:13" ht="12.75">
      <c r="A79" s="1131"/>
      <c r="B79" s="1131"/>
      <c r="C79" s="1131"/>
      <c r="D79" s="1131"/>
      <c r="E79" s="1131"/>
      <c r="F79" s="1131"/>
      <c r="G79" s="1131"/>
      <c r="H79" s="1131"/>
      <c r="I79" s="1131"/>
      <c r="J79" s="1131"/>
      <c r="K79" s="1131"/>
      <c r="L79" s="1131"/>
      <c r="M79" s="256"/>
    </row>
    <row r="80" spans="1:13" ht="12.75">
      <c r="A80" s="1131"/>
      <c r="B80" s="1131"/>
      <c r="C80" s="1131"/>
      <c r="D80" s="1131"/>
      <c r="E80" s="1131"/>
      <c r="F80" s="1131"/>
      <c r="G80" s="1131"/>
      <c r="H80" s="1131"/>
      <c r="I80" s="1131"/>
      <c r="J80" s="1131"/>
      <c r="K80" s="1131"/>
      <c r="L80" s="1131"/>
      <c r="M80" s="256"/>
    </row>
    <row r="81" ht="6" customHeight="1"/>
  </sheetData>
  <sheetProtection/>
  <mergeCells count="9">
    <mergeCell ref="A78:L80"/>
    <mergeCell ref="A2:L2"/>
    <mergeCell ref="A4:L4"/>
    <mergeCell ref="A6:L6"/>
    <mergeCell ref="A7:L7"/>
    <mergeCell ref="A9:A10"/>
    <mergeCell ref="B9:B10"/>
    <mergeCell ref="C9:D10"/>
    <mergeCell ref="E9:E10"/>
  </mergeCells>
  <printOptions/>
  <pageMargins left="0.4330708661417323" right="0.4330708661417323" top="0.5905511811023623" bottom="0.7874015748031497" header="0.3937007874015748" footer="0"/>
  <pageSetup horizontalDpi="600" verticalDpi="600" orientation="portrait" paperSize="9" scale="92" r:id="rId1"/>
  <headerFooter alignWithMargins="0">
    <oddFooter>&amp;C14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Schlaht, Anna (LfStaD)</dc:creator>
  <cp:keywords/>
  <dc:description/>
  <cp:lastModifiedBy>Aschmann, Monika (LfStaD)</cp:lastModifiedBy>
  <cp:lastPrinted>2017-09-07T10:43:41Z</cp:lastPrinted>
  <dcterms:created xsi:type="dcterms:W3CDTF">2017-08-30T08:38:17Z</dcterms:created>
  <dcterms:modified xsi:type="dcterms:W3CDTF">2017-09-11T11:21:29Z</dcterms:modified>
  <cp:category/>
  <cp:version/>
  <cp:contentType/>
  <cp:contentStatus/>
</cp:coreProperties>
</file>