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2.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14385" yWindow="65521" windowWidth="14430" windowHeight="11340" activeTab="0"/>
  </bookViews>
  <sheets>
    <sheet name="Tab 1.1" sheetId="1" r:id="rId1"/>
    <sheet name="Tab 1.2" sheetId="5" r:id="rId2"/>
    <sheet name="Tab 2.1" sheetId="3" r:id="rId3"/>
    <sheet name="Tab 2.2" sheetId="42" r:id="rId4"/>
    <sheet name="Tab 2.3" sheetId="53" r:id="rId5"/>
    <sheet name="Tab 2.4" sheetId="4" r:id="rId6"/>
    <sheet name="Tab 3.1" sheetId="6" r:id="rId7"/>
    <sheet name="Tab 3.2" sheetId="7" r:id="rId8"/>
    <sheet name="Tab 3.3" sheetId="9" r:id="rId9"/>
    <sheet name="Tab 3.4" sheetId="44" r:id="rId10"/>
    <sheet name="Tab 4.1" sheetId="8" r:id="rId11"/>
    <sheet name="Tab 4.2" sheetId="10" r:id="rId12"/>
    <sheet name="Tab 4.3" sheetId="45" r:id="rId13"/>
    <sheet name="Tab 4.4" sheetId="11" r:id="rId14"/>
    <sheet name="Tab 4.5" sheetId="49" r:id="rId15"/>
    <sheet name="Tab 4.6" sheetId="12" r:id="rId16"/>
    <sheet name="Tab 5.1" sheetId="50" r:id="rId17"/>
    <sheet name="Tab 5.2" sheetId="14" r:id="rId18"/>
    <sheet name="Tab 5.3" sheetId="51" r:id="rId19"/>
    <sheet name="Tab 5.4" sheetId="13" r:id="rId20"/>
    <sheet name="Tab 5.5" sheetId="52" r:id="rId21"/>
    <sheet name="Tab 5.6" sheetId="15" r:id="rId22"/>
    <sheet name="Tab 5.7" sheetId="16" r:id="rId23"/>
    <sheet name="Tab 5.8" sheetId="17" r:id="rId24"/>
    <sheet name="Tab 5.9" sheetId="18" r:id="rId25"/>
    <sheet name="Tab 5.10" sheetId="20" r:id="rId26"/>
    <sheet name="Tab 5.11" sheetId="19" r:id="rId27"/>
    <sheet name="Tab 5.12" sheetId="21" r:id="rId28"/>
    <sheet name="Tab 5.13" sheetId="54" r:id="rId29"/>
    <sheet name="Tab 5.14" sheetId="23" r:id="rId30"/>
    <sheet name="Tab 5.15" sheetId="24" r:id="rId31"/>
    <sheet name="Tab 5.16" sheetId="25" r:id="rId32"/>
    <sheet name="Tab 6.1" sheetId="26" r:id="rId33"/>
    <sheet name="Tab 6.2" sheetId="27" r:id="rId34"/>
    <sheet name="Tab 6.3" sheetId="28" r:id="rId35"/>
    <sheet name="Tab 6.4" sheetId="29" r:id="rId36"/>
    <sheet name="Tab 6.5" sheetId="30" r:id="rId37"/>
    <sheet name="Tab 6.6" sheetId="31" r:id="rId38"/>
    <sheet name="Tab 7.1_Links" sheetId="32" r:id="rId39"/>
    <sheet name="Tab 7.1_Rechts" sheetId="33" r:id="rId40"/>
    <sheet name="Tab 7.2_S1-Links" sheetId="34" r:id="rId41"/>
    <sheet name="Tab 7.2_S2-Rechts" sheetId="35" r:id="rId42"/>
    <sheet name="Tab 7.2_S3-Links" sheetId="36" r:id="rId43"/>
    <sheet name="Tab 7.2_S4-Rechts" sheetId="37" r:id="rId44"/>
    <sheet name="Tab 7.2_S5-Links" sheetId="38" r:id="rId45"/>
    <sheet name="Tab 7.2_S6-Rechts" sheetId="39" r:id="rId46"/>
    <sheet name="Tab 7.2_S7-Links" sheetId="40" r:id="rId47"/>
    <sheet name="Tab 7.2_S8-Rechts" sheetId="41" r:id="rId48"/>
  </sheets>
  <externalReferences>
    <externalReference r:id="rId51"/>
    <externalReference r:id="rId52"/>
  </externalReferences>
  <definedNames>
    <definedName name="_tab27" localSheetId="9">#REF!</definedName>
    <definedName name="_tab27" localSheetId="14">#REF!</definedName>
    <definedName name="_tab27" localSheetId="16">#REF!</definedName>
    <definedName name="_tab27" localSheetId="20">#REF!</definedName>
    <definedName name="_tab27" localSheetId="22">#REF!</definedName>
    <definedName name="_tab27">#REF!</definedName>
    <definedName name="_tab28" localSheetId="22">#REF!</definedName>
    <definedName name="_tab28">'Tab 5.6'!$A$4:$M$14</definedName>
    <definedName name="_tab29" localSheetId="9">#REF!</definedName>
    <definedName name="_tab29" localSheetId="14">#REF!</definedName>
    <definedName name="_tab29" localSheetId="16">#REF!</definedName>
    <definedName name="_tab29" localSheetId="20">#REF!</definedName>
    <definedName name="_tab29" localSheetId="22">'Tab 5.7'!$A$2:$K$29</definedName>
    <definedName name="_tab29">#REF!</definedName>
    <definedName name="_TAB344" localSheetId="9">#REF!</definedName>
    <definedName name="_TAB344" localSheetId="14">#REF!</definedName>
    <definedName name="_TAB344" localSheetId="16">#REF!</definedName>
    <definedName name="_TAB344" localSheetId="20">#REF!</definedName>
    <definedName name="_TAB344">#REF!</definedName>
    <definedName name="_xlnm.Print_Area" localSheetId="1">'Tab 1.2'!$A$1:$L$50</definedName>
    <definedName name="_xlnm.Print_Area" localSheetId="6">'Tab 3.1'!$A$1:$N$57</definedName>
    <definedName name="_xlnm.Print_Area" localSheetId="8">'Tab 3.3'!$A$1:$J$63</definedName>
    <definedName name="_xlnm.Print_Area" localSheetId="11">'Tab 4.2'!$A$1:$K$67</definedName>
    <definedName name="_xlnm.Print_Area" localSheetId="13">'Tab 4.4'!$A$1:$L$66</definedName>
    <definedName name="_xlnm.Print_Area" localSheetId="14">'Tab 4.5'!$A$2:$K$32</definedName>
    <definedName name="_xlnm.Print_Area" localSheetId="27">'Tab 5.12'!$A$1:$L$38</definedName>
    <definedName name="_xlnm.Print_Area" localSheetId="28">'Tab 5.13'!$A$1:$P$71</definedName>
    <definedName name="_xlnm.Print_Area" localSheetId="29">'Tab 5.14'!$A$1:$J$55</definedName>
    <definedName name="_xlnm.Print_Area" localSheetId="21">'Tab 5.6'!$A$1:$M$58</definedName>
    <definedName name="_xlnm.Print_Area" localSheetId="23">'Tab 5.8'!$A$1:$M$55</definedName>
    <definedName name="_xlnm.Print_Area" localSheetId="33">'Tab 6.2'!$A$1:$H$76</definedName>
    <definedName name="_xlnm.Print_Area" localSheetId="36">'Tab 6.5'!$A$1:$Q$116</definedName>
    <definedName name="_xlnm.Print_Area" localSheetId="38">'Tab 7.1_Links'!$A$1:$M$69</definedName>
    <definedName name="_xlnm.Print_Area" localSheetId="40">'Tab 7.2_S1-Links'!$A$1:$N$65</definedName>
    <definedName name="_xlnm.Print_Area" localSheetId="42">'Tab 7.2_S3-Links'!$A$1:$N$66</definedName>
  </definedNames>
  <calcPr calcId="191029"/>
</workbook>
</file>

<file path=xl/sharedStrings.xml><?xml version="1.0" encoding="utf-8"?>
<sst xmlns="http://schemas.openxmlformats.org/spreadsheetml/2006/main" count="2168" uniqueCount="829">
  <si>
    <t>1996/97</t>
  </si>
  <si>
    <t>1997/98</t>
  </si>
  <si>
    <t xml:space="preserve"> </t>
  </si>
  <si>
    <t>Schuljahr</t>
  </si>
  <si>
    <t>Schulen</t>
  </si>
  <si>
    <t>Klassen</t>
  </si>
  <si>
    <t>Schüler</t>
  </si>
  <si>
    <t>insgesamt</t>
  </si>
  <si>
    <t>weiblich</t>
  </si>
  <si>
    <t>Schüler je
Klasse</t>
  </si>
  <si>
    <t>—————</t>
  </si>
  <si>
    <t>2002/03</t>
  </si>
  <si>
    <t>1998/99</t>
  </si>
  <si>
    <t>1999/2000</t>
  </si>
  <si>
    <t>2001/02</t>
  </si>
  <si>
    <t>2000/01</t>
  </si>
  <si>
    <t>2003/04</t>
  </si>
  <si>
    <t>2004/05</t>
  </si>
  <si>
    <t>2005/06</t>
  </si>
  <si>
    <t>2006/07</t>
  </si>
  <si>
    <t>Schul-
anfänger</t>
  </si>
  <si>
    <t>2007/08</t>
  </si>
  <si>
    <t>2008/09</t>
  </si>
  <si>
    <t>2009/10</t>
  </si>
  <si>
    <t>2010/11</t>
  </si>
  <si>
    <t>2011/12</t>
  </si>
  <si>
    <r>
      <t xml:space="preserve"> Grundschulen sowie Mittel-/Hauptschulen</t>
    </r>
    <r>
      <rPr>
        <b/>
        <sz val="10"/>
        <color indexed="10"/>
        <rFont val="Arial"/>
        <family val="2"/>
      </rPr>
      <t xml:space="preserve"> </t>
    </r>
    <r>
      <rPr>
        <b/>
        <sz val="10"/>
        <rFont val="Arial"/>
        <family val="2"/>
      </rPr>
      <t>insgesamt</t>
    </r>
  </si>
  <si>
    <t>darunter private Grundschulen sowie Mittel-/Hauptschulen</t>
  </si>
  <si>
    <t>2012/13</t>
  </si>
  <si>
    <t>2013/14</t>
  </si>
  <si>
    <t>2014/15</t>
  </si>
  <si>
    <t>2015/16</t>
  </si>
  <si>
    <t>2016/17</t>
  </si>
  <si>
    <t>2017/18</t>
  </si>
  <si>
    <t>r</t>
  </si>
  <si>
    <t>Gebiet
————
Schulträger
————
Ausländer</t>
  </si>
  <si>
    <t>Absolventen und Abgänger 
mit mindestens erfüllter Vollzeitschulpflicht</t>
  </si>
  <si>
    <t>davon aus der Jahrgangsstufe ...</t>
  </si>
  <si>
    <t>männ-
lich</t>
  </si>
  <si>
    <t>weib-
lich</t>
  </si>
  <si>
    <t>ins-
gesamt</t>
  </si>
  <si>
    <t>Oberbayern</t>
  </si>
  <si>
    <t>Niederbayern</t>
  </si>
  <si>
    <t>Oberpfalz</t>
  </si>
  <si>
    <t>Oberfranken</t>
  </si>
  <si>
    <t>Mittelfranken</t>
  </si>
  <si>
    <t>Unterfranken</t>
  </si>
  <si>
    <t>Schwaben</t>
  </si>
  <si>
    <t>Bayern</t>
  </si>
  <si>
    <t>und zwar</t>
  </si>
  <si>
    <t>Priv. Schulen</t>
  </si>
  <si>
    <t>Ausländer</t>
  </si>
  <si>
    <t>Abgänge an</t>
  </si>
  <si>
    <t>Ge-schlecht</t>
  </si>
  <si>
    <t>Abgänge</t>
  </si>
  <si>
    <t>Förderzentren</t>
  </si>
  <si>
    <t>männl.</t>
  </si>
  <si>
    <t>weibl.</t>
  </si>
  <si>
    <t>zusam.</t>
  </si>
  <si>
    <t>Realschulen</t>
  </si>
  <si>
    <t xml:space="preserve">Realschulen zur </t>
  </si>
  <si>
    <t>sonderpäd.</t>
  </si>
  <si>
    <t>Förderung</t>
  </si>
  <si>
    <t>Gymnasien</t>
  </si>
  <si>
    <t>Freie Waldorfschulen,</t>
  </si>
  <si>
    <t xml:space="preserve">Schulen besonderer </t>
  </si>
  <si>
    <r>
      <t>Art</t>
    </r>
    <r>
      <rPr>
        <vertAlign val="superscript"/>
        <sz val="8"/>
        <rFont val="Arial"/>
        <family val="2"/>
      </rPr>
      <t>1)</t>
    </r>
    <r>
      <rPr>
        <sz val="8"/>
        <rFont val="Arial"/>
        <family val="2"/>
      </rPr>
      <t>, andere allg.</t>
    </r>
  </si>
  <si>
    <t>bild. Schularten und</t>
  </si>
  <si>
    <t>ausländische oder</t>
  </si>
  <si>
    <r>
      <t>internat. Schulen</t>
    </r>
    <r>
      <rPr>
        <vertAlign val="superscript"/>
        <sz val="8"/>
        <rFont val="Arial"/>
        <family val="2"/>
      </rPr>
      <t>2)</t>
    </r>
    <r>
      <rPr>
        <sz val="8"/>
        <rFont val="Arial"/>
        <family val="2"/>
      </rPr>
      <t xml:space="preserve"> …………..</t>
    </r>
  </si>
  <si>
    <t>Wirtschaftsschulen</t>
  </si>
  <si>
    <t>Fachoberschulen</t>
  </si>
  <si>
    <r>
      <t>Sonstige Abgänge</t>
    </r>
    <r>
      <rPr>
        <vertAlign val="superscript"/>
        <sz val="8"/>
        <rFont val="Arial"/>
        <family val="2"/>
      </rPr>
      <t xml:space="preserve">3) </t>
    </r>
    <r>
      <rPr>
        <sz val="8"/>
        <rFont val="Arial"/>
        <family val="2"/>
      </rPr>
      <t>......................</t>
    </r>
  </si>
  <si>
    <t>Insgesamt</t>
  </si>
  <si>
    <t>insges.</t>
  </si>
  <si>
    <t>darunter Ausländer</t>
  </si>
  <si>
    <t>Träger
des Schulaufwands</t>
  </si>
  <si>
    <t>Einheit</t>
  </si>
  <si>
    <t>Bayern
insgesamt</t>
  </si>
  <si>
    <t>davon</t>
  </si>
  <si>
    <t>Ober-
bayern</t>
  </si>
  <si>
    <t>Nieder-
bayern</t>
  </si>
  <si>
    <t>Ober-
pfalz</t>
  </si>
  <si>
    <t>Ober-
franken</t>
  </si>
  <si>
    <t>Mittel-
franken</t>
  </si>
  <si>
    <t>Unter-
franken</t>
  </si>
  <si>
    <t>Gemeinde</t>
  </si>
  <si>
    <r>
      <t>Lehrkräfte</t>
    </r>
    <r>
      <rPr>
        <vertAlign val="superscript"/>
        <sz val="8"/>
        <rFont val="Arial"/>
        <family val="2"/>
      </rPr>
      <t>1)</t>
    </r>
  </si>
  <si>
    <t>Schulverband</t>
  </si>
  <si>
    <t>Verwaltungsgemeinschaft</t>
  </si>
  <si>
    <t>Gemeinde mit öffentl.-rechtl.</t>
  </si>
  <si>
    <t>Vertrag</t>
  </si>
  <si>
    <t>Privater Träger</t>
  </si>
  <si>
    <t>darunter staatlich an-</t>
  </si>
  <si>
    <t xml:space="preserve">   erkannte GS sowie MS/HS</t>
  </si>
  <si>
    <r>
      <t>Lehrkräfte</t>
    </r>
    <r>
      <rPr>
        <b/>
        <vertAlign val="superscript"/>
        <sz val="8"/>
        <rFont val="Arial"/>
        <family val="2"/>
      </rPr>
      <t>1)</t>
    </r>
  </si>
  <si>
    <t>1) Vollzeit- und teilzeitbeschäftigte Lehrkräfte und Fachlehrkräfte,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</si>
  <si>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t xml:space="preserve"> offener Form, Mittagsbetreuung und verbundenem Schülerheim/Internat </t>
  </si>
  <si>
    <t>Art des Angebots</t>
  </si>
  <si>
    <t>Schwa-ben</t>
  </si>
  <si>
    <t>Ganztagsschulbetrieb in gebundener Form</t>
  </si>
  <si>
    <t>(der Pflichtunterricht ist über den ganzen</t>
  </si>
  <si>
    <t>Tag verteilt)</t>
  </si>
  <si>
    <t>Einrichtungen</t>
  </si>
  <si>
    <t>an einer anderen Schule</t>
  </si>
  <si>
    <t>gischen Tagesstätte</t>
  </si>
  <si>
    <t>in einer sonstigen angeschlossenen</t>
  </si>
  <si>
    <t>Reguläre Mittagsbetreuung an</t>
  </si>
  <si>
    <r>
      <t>GS sowie MS/HS</t>
    </r>
    <r>
      <rPr>
        <vertAlign val="superscript"/>
        <sz val="8"/>
        <rFont val="Arial"/>
        <family val="2"/>
      </rPr>
      <t xml:space="preserve">2) </t>
    </r>
    <r>
      <rPr>
        <sz val="8"/>
        <rFont val="Arial"/>
        <family val="2"/>
      </rPr>
      <t>................................................</t>
    </r>
  </si>
  <si>
    <t xml:space="preserve">Verlängerte Mittagsbetreuung an </t>
  </si>
  <si>
    <r>
      <t>GS sowie MS/HS</t>
    </r>
    <r>
      <rPr>
        <vertAlign val="superscript"/>
        <sz val="8"/>
        <rFont val="Arial"/>
        <family val="2"/>
      </rPr>
      <t xml:space="preserve">3) </t>
    </r>
    <r>
      <rPr>
        <sz val="8"/>
        <rFont val="Arial"/>
        <family val="2"/>
      </rPr>
      <t>................................................</t>
    </r>
  </si>
  <si>
    <t>Unterbringung in einem mit der berich-</t>
  </si>
  <si>
    <t>tenden Schule verbundenen</t>
  </si>
  <si>
    <t>Schülerheim/Internat</t>
  </si>
  <si>
    <t>1) Bildungs- und Betreuungsangebote, die unter der Aufsicht und Verantwortung der Schulleitung organisiert, in enger Kooperation mit ihr durchgeführt werden und in einem konzeptionellen Zusammenhang mit dem vormittäglichen Unterricht stehen oder bei denen die Schulleitung auf Basis eines gemeinsamen pädagogischen Konzepts mit einem außerschulischen Träger kooperiert und eine Mitverantwortung der Schulleitung besteht. Die Schüler haben sich zur vollständigen oder teilweisen Teilnahme verpflichtet. - 2) Die Schüler werden im Anschluss an den Unterricht bis längstens 14 Uhr betreut. - 3) Die Schüler werden im Anschluss an den Unterricht bis mind. 15.30 Uhr einschl. einer verlässlichen Hausaufgabenbetreuung betreut.</t>
  </si>
  <si>
    <t>Geführte Jahrgangsstufen
————
Gebiet</t>
  </si>
  <si>
    <t>Schulen
insge-
samt</t>
  </si>
  <si>
    <t>davon mit ... Klassen</t>
  </si>
  <si>
    <t>25
oder
mehr</t>
  </si>
  <si>
    <t>bis</t>
  </si>
  <si>
    <t>Grundschulen sowie Mittel-/Hauptschulen insgesamt</t>
  </si>
  <si>
    <t>1 bis 4</t>
  </si>
  <si>
    <t>1 bis 6</t>
  </si>
  <si>
    <t>1 bis 7</t>
  </si>
  <si>
    <t>1 bis 8</t>
  </si>
  <si>
    <t>1 bis 9/10</t>
  </si>
  <si>
    <t>5 und 6</t>
  </si>
  <si>
    <t>5 bis 9/10</t>
  </si>
  <si>
    <t>7 bis 9/10</t>
  </si>
  <si>
    <t>1 bis 4 und 7 bis 9/10</t>
  </si>
  <si>
    <t>Sonstige Grundschuljahr-</t>
  </si>
  <si>
    <t>gangsstufen</t>
  </si>
  <si>
    <t>Sonstige Mittel-/Hauptschul-</t>
  </si>
  <si>
    <t>jahrgangsstufen</t>
  </si>
  <si>
    <t xml:space="preserve">Sonstige Grund- und Mittel-/   </t>
  </si>
  <si>
    <t>Hauptschuljahrgangsstufen</t>
  </si>
  <si>
    <t xml:space="preserve">davon in </t>
  </si>
  <si>
    <t xml:space="preserve">               </t>
  </si>
  <si>
    <t xml:space="preserve">7 bis 9/10 </t>
  </si>
  <si>
    <r>
      <t>Sonstige</t>
    </r>
    <r>
      <rPr>
        <sz val="8"/>
        <color indexed="10"/>
        <rFont val="Arial"/>
        <family val="2"/>
      </rPr>
      <t xml:space="preserve"> </t>
    </r>
    <r>
      <rPr>
        <sz val="8"/>
        <rFont val="Arial"/>
        <family val="2"/>
      </rPr>
      <t>Grund- und Mittel-/</t>
    </r>
  </si>
  <si>
    <t>Gebiet
————
Schulträger
————
Klassenart</t>
  </si>
  <si>
    <t>Klassen
ins-
gesamt</t>
  </si>
  <si>
    <t>Jahrgangsklassen der Jahrgangsstufe ...</t>
  </si>
  <si>
    <r>
      <t>Jahrgangsübergreifende</t>
    </r>
    <r>
      <rPr>
        <sz val="8"/>
        <color indexed="10"/>
        <rFont val="Arial"/>
        <family val="2"/>
      </rPr>
      <t xml:space="preserve">
</t>
    </r>
    <r>
      <rPr>
        <sz val="8"/>
        <rFont val="Arial"/>
        <family val="2"/>
      </rPr>
      <t>Klassen mit Zu-
sammenfassung von</t>
    </r>
  </si>
  <si>
    <t>9/9A</t>
  </si>
  <si>
    <t>Grund-</t>
  </si>
  <si>
    <r>
      <t>Mittel-/</t>
    </r>
    <r>
      <rPr>
        <sz val="8"/>
        <rFont val="Arial"/>
        <family val="2"/>
      </rPr>
      <t xml:space="preserve">
Haupt-</t>
    </r>
  </si>
  <si>
    <r>
      <t>Grund-
und
Mittel-</t>
    </r>
    <r>
      <rPr>
        <sz val="8"/>
        <rFont val="Arial"/>
        <family val="2"/>
      </rPr>
      <t>/
Haupt-</t>
    </r>
  </si>
  <si>
    <t>schuljahrgangsstufen</t>
  </si>
  <si>
    <t>davon mit Klassenart:</t>
  </si>
  <si>
    <t>Regelklasse</t>
  </si>
  <si>
    <t>dar. mit Klassenbesonderheit:</t>
  </si>
  <si>
    <t>Partnerklasse der GS sowie</t>
  </si>
  <si>
    <t>Klasse der flexiblen</t>
  </si>
  <si>
    <t>Praxisklasse</t>
  </si>
  <si>
    <t>Gebiet
————
Schulträger</t>
  </si>
  <si>
    <t>Schulen
ins-
gesamt</t>
  </si>
  <si>
    <r>
      <t>einzügige</t>
    </r>
    <r>
      <rPr>
        <vertAlign val="superscript"/>
        <sz val="8"/>
        <rFont val="Arial"/>
        <family val="2"/>
      </rPr>
      <t>1)</t>
    </r>
    <r>
      <rPr>
        <sz val="8"/>
        <rFont val="Arial"/>
        <family val="2"/>
      </rPr>
      <t xml:space="preserve"> Schulen</t>
    </r>
  </si>
  <si>
    <t>sonstige Schulen</t>
  </si>
  <si>
    <t>Grund-
schulen</t>
  </si>
  <si>
    <r>
      <t>Mittel-/Haupt-</t>
    </r>
    <r>
      <rPr>
        <sz val="8"/>
        <rFont val="Arial"/>
        <family val="2"/>
      </rPr>
      <t xml:space="preserve">
schulen</t>
    </r>
  </si>
  <si>
    <t>übrige</t>
  </si>
  <si>
    <t>zusammen</t>
  </si>
  <si>
    <t>mehrzügige</t>
  </si>
  <si>
    <t>Augsburg</t>
  </si>
  <si>
    <t>Erlangen</t>
  </si>
  <si>
    <t>Fürth</t>
  </si>
  <si>
    <t>Ingolstadt</t>
  </si>
  <si>
    <t>München</t>
  </si>
  <si>
    <t>Nürnberg</t>
  </si>
  <si>
    <t>Regensburg</t>
  </si>
  <si>
    <t>Würzburg</t>
  </si>
  <si>
    <t>übrige kreisfreie Städte</t>
  </si>
  <si>
    <t>Landkreise</t>
  </si>
  <si>
    <t>darunter private Schulen</t>
  </si>
  <si>
    <t>1) Schulen mit nur einer Klasse in jeder geführten Jahrgangsstufe. - 2) Schulen, die nicht in allen geführten Jahrgangsstufen jeweils             mehrere Klassen führen.</t>
  </si>
  <si>
    <t>Gebiet
—————
Träger des Schulaufwands</t>
  </si>
  <si>
    <t>Schulen 
ins-
gesamt</t>
  </si>
  <si>
    <t>davon mit ... Schülern</t>
  </si>
  <si>
    <t>30
oder
weniger</t>
  </si>
  <si>
    <t>701
oder
mehr</t>
  </si>
  <si>
    <t>davon mit Träger des Schulaufwands:</t>
  </si>
  <si>
    <t>Gemeinde m. öffentl. rechtl. Vertrag</t>
  </si>
  <si>
    <t>Privat</t>
  </si>
  <si>
    <t>der zusammengefassten Jahrgangsstufen</t>
  </si>
  <si>
    <t>Gebiet
————
Klassenart</t>
  </si>
  <si>
    <t>Klassen
insgesamt</t>
  </si>
  <si>
    <t>Jahr-
gangs-
klassen</t>
  </si>
  <si>
    <t>Klassen mit Zusammenfassung von</t>
  </si>
  <si>
    <t>Jahrgangsstufen</t>
  </si>
  <si>
    <t>Berufsorientierungsklasse</t>
  </si>
  <si>
    <r>
      <t>Art der Kombination
————</t>
    </r>
    <r>
      <rPr>
        <sz val="8"/>
        <rFont val="Arial"/>
        <family val="2"/>
      </rPr>
      <t xml:space="preserve">
Schulträger</t>
    </r>
  </si>
  <si>
    <r>
      <t>Jahrgangsübergreifende</t>
    </r>
    <r>
      <rPr>
        <sz val="8"/>
        <rFont val="Arial"/>
        <family val="2"/>
      </rPr>
      <t xml:space="preserve"> Klassen</t>
    </r>
  </si>
  <si>
    <t>an</t>
  </si>
  <si>
    <t>davon mit Zusammenfassung von</t>
  </si>
  <si>
    <t>darunter</t>
  </si>
  <si>
    <t>öffent-
lichen</t>
  </si>
  <si>
    <t>pri-
vaten</t>
  </si>
  <si>
    <t>Knaben-
klassen</t>
  </si>
  <si>
    <t>Mädchen-
klassen</t>
  </si>
  <si>
    <t>Grundschulen
 sowie Mittel-/
Hauptschulen</t>
  </si>
  <si>
    <t>Grundschuljahrgangsstufen:</t>
  </si>
  <si>
    <t>1 und 2</t>
  </si>
  <si>
    <t>1, 2 und 2A</t>
  </si>
  <si>
    <t>3 und 4</t>
  </si>
  <si>
    <t>Sonstige</t>
  </si>
  <si>
    <t>Mittel-/Hauptschuljahrgangsstufen:</t>
  </si>
  <si>
    <t>7 und 8</t>
  </si>
  <si>
    <t>Grund- und Mittel-/Hauptschuljahr-</t>
  </si>
  <si>
    <t>gangsstufen gemischt</t>
  </si>
  <si>
    <t>darunter an privaten</t>
  </si>
  <si>
    <t>Gebiet 
————
Schulträger</t>
  </si>
  <si>
    <t>davon Klassen mit ... Schülern</t>
  </si>
  <si>
    <t>15 oder
weniger</t>
  </si>
  <si>
    <t>16 bis 20</t>
  </si>
  <si>
    <t>21 bis 25</t>
  </si>
  <si>
    <t>26 bis 30</t>
  </si>
  <si>
    <r>
      <t xml:space="preserve">31 </t>
    </r>
    <r>
      <rPr>
        <sz val="8"/>
        <rFont val="Arial"/>
        <family val="2"/>
      </rPr>
      <t>oder
mehr</t>
    </r>
  </si>
  <si>
    <t xml:space="preserve">Augsburg </t>
  </si>
  <si>
    <t>übrige kreisfreie</t>
  </si>
  <si>
    <t>Städte</t>
  </si>
  <si>
    <t xml:space="preserve">darunter an privaten </t>
  </si>
  <si>
    <t>Durchschnittliche Zahl der Schüler in</t>
  </si>
  <si>
    <t>Klassen 
ins-
gesamt</t>
  </si>
  <si>
    <r>
      <t>jahrgangsübergreifenden</t>
    </r>
    <r>
      <rPr>
        <sz val="8"/>
        <color indexed="10"/>
        <rFont val="Arial"/>
        <family val="2"/>
      </rPr>
      <t xml:space="preserve">
</t>
    </r>
    <r>
      <rPr>
        <sz val="8"/>
        <rFont val="Arial"/>
        <family val="2"/>
      </rPr>
      <t>Klassen mit Zu-
sammenfassung von</t>
    </r>
  </si>
  <si>
    <t>Mittel-/
Haupt-</t>
  </si>
  <si>
    <r>
      <rPr>
        <sz val="8"/>
        <rFont val="Arial"/>
        <family val="2"/>
      </rPr>
      <t>Grund-</t>
    </r>
    <r>
      <rPr>
        <sz val="8"/>
        <color indexed="10"/>
        <rFont val="Arial"/>
        <family val="2"/>
      </rPr>
      <t xml:space="preserve">
</t>
    </r>
    <r>
      <rPr>
        <sz val="8"/>
        <rFont val="Arial"/>
        <family val="2"/>
      </rPr>
      <t>und
Mittel-/
Haupt-</t>
    </r>
  </si>
  <si>
    <t>Gebiet</t>
  </si>
  <si>
    <t xml:space="preserve">Schüler
insgesamt </t>
  </si>
  <si>
    <t>davon in</t>
  </si>
  <si>
    <t>öffentlichen Grundschulen sowie
 Mittel-/Hauptschulen</t>
  </si>
  <si>
    <t>privaten Grundschulen sowie 
Mittel-/Hauptschulen</t>
  </si>
  <si>
    <t>männlich</t>
  </si>
  <si>
    <t>Geburtsjahren und Jahrgangsstufen sowie Ausländer und Aussiedler</t>
  </si>
  <si>
    <t>Geburtsjahr</t>
  </si>
  <si>
    <t>Geschlecht</t>
  </si>
  <si>
    <t>Schüler in der Jahrgangsstufe ...</t>
  </si>
  <si>
    <t>Schüler 
ins-
gesamt</t>
  </si>
  <si>
    <t>————</t>
  </si>
  <si>
    <t>2/2A</t>
  </si>
  <si>
    <t>Aussiedler</t>
  </si>
  <si>
    <t xml:space="preserve"> männlich</t>
  </si>
  <si>
    <t xml:space="preserve"> weiblich</t>
  </si>
  <si>
    <t xml:space="preserve"> insgesamt</t>
  </si>
  <si>
    <t>dar.</t>
  </si>
  <si>
    <t>Aussiedler-</t>
  </si>
  <si>
    <r>
      <t xml:space="preserve">   schüler</t>
    </r>
    <r>
      <rPr>
        <vertAlign val="superscript"/>
        <sz val="8"/>
        <rFont val="Arial"/>
        <family val="2"/>
      </rPr>
      <t>1)</t>
    </r>
    <r>
      <rPr>
        <sz val="8"/>
        <rFont val="Arial"/>
        <family val="2"/>
      </rPr>
      <t>….</t>
    </r>
  </si>
  <si>
    <t xml:space="preserve">nach Regierungsbezirken und Jahrgangsstufen </t>
  </si>
  <si>
    <t>Schüler
ins-
gesamt</t>
  </si>
  <si>
    <t>übr. kreisfreie</t>
  </si>
  <si>
    <t xml:space="preserve">dav. </t>
  </si>
  <si>
    <t>Pflichtwiederholer der GS sowie MS/HS</t>
  </si>
  <si>
    <t>Freiwillige Wiederholer der GS sowie</t>
  </si>
  <si>
    <t>Wiederholer aus sonstigen Gründen</t>
  </si>
  <si>
    <r>
      <t>Gebiet</t>
    </r>
    <r>
      <rPr>
        <sz val="8"/>
        <rFont val="Arial"/>
        <family val="2"/>
      </rPr>
      <t xml:space="preserve">
————
Schulträger</t>
    </r>
  </si>
  <si>
    <t>Schüler
insgesamt</t>
  </si>
  <si>
    <t xml:space="preserve">davon </t>
  </si>
  <si>
    <t>römisch-
katholisch</t>
  </si>
  <si>
    <t>evan-
gelisch</t>
  </si>
  <si>
    <t>isla-
misch</t>
  </si>
  <si>
    <t>orthodox</t>
  </si>
  <si>
    <t>israe-
litisch</t>
  </si>
  <si>
    <t>neuapo-
stolisch</t>
  </si>
  <si>
    <t>davon an</t>
  </si>
  <si>
    <t>Grundschulen</t>
  </si>
  <si>
    <t>Mittel-/Hauptschulen</t>
  </si>
  <si>
    <t>staatlichen Schulen</t>
  </si>
  <si>
    <t>privaten Schulen</t>
  </si>
  <si>
    <r>
      <t xml:space="preserve"> am Religionsunterricht/Ethikunterricht und islamis</t>
    </r>
    <r>
      <rPr>
        <b/>
        <sz val="10"/>
        <rFont val="Arial"/>
        <family val="2"/>
      </rPr>
      <t>chen</t>
    </r>
    <r>
      <rPr>
        <b/>
        <sz val="10"/>
        <rFont val="Arial"/>
        <family val="2"/>
      </rPr>
      <t xml:space="preserve"> Unter</t>
    </r>
    <r>
      <rPr>
        <b/>
        <sz val="10"/>
        <rFont val="Arial"/>
        <family val="2"/>
      </rPr>
      <t>richt</t>
    </r>
  </si>
  <si>
    <r>
      <t>Gebiet</t>
    </r>
    <r>
      <rPr>
        <sz val="8"/>
        <color theme="1"/>
        <rFont val="Arial"/>
        <family val="2"/>
      </rPr>
      <t xml:space="preserve">
————
Schulträger</t>
    </r>
  </si>
  <si>
    <t>davon nehmen teil</t>
  </si>
  <si>
    <t>am ... Religionsunterricht</t>
  </si>
  <si>
    <t>am Ethik-
unterricht</t>
  </si>
  <si>
    <t>am isla-
mischen
Unter-
richt</t>
  </si>
  <si>
    <t>evange-
lischen</t>
  </si>
  <si>
    <t>israeli-
tischen</t>
  </si>
  <si>
    <t>ortho-
doxen</t>
  </si>
  <si>
    <t>neu-
apostoli-
schen</t>
  </si>
  <si>
    <t>sons-
tigen</t>
  </si>
  <si>
    <t>Gebiet
————
Träger des Schul-
aufwands</t>
  </si>
  <si>
    <t>Schüler ins-gesamt</t>
  </si>
  <si>
    <t>davon in Schulen mit ... Schülern</t>
  </si>
  <si>
    <t xml:space="preserve">Schulverband </t>
  </si>
  <si>
    <t>davon Schüler in Klassen mit ... Schülern</t>
  </si>
  <si>
    <t>31 oder
mehr</t>
  </si>
  <si>
    <t>davon in der Jahrgangsstufe ...</t>
  </si>
  <si>
    <t>———</t>
  </si>
  <si>
    <t>Jahrgangsklassen</t>
  </si>
  <si>
    <t>dar. in Jahrgangsklassen</t>
  </si>
  <si>
    <t>an privaten Schulen</t>
  </si>
  <si>
    <t>davon Schüler in Jahrgangs-</t>
  </si>
  <si>
    <t>Partnerklasse der GS</t>
  </si>
  <si>
    <t>darunter an privaten Schulen</t>
  </si>
  <si>
    <t>davon Schüler in Klassenart:</t>
  </si>
  <si>
    <t>Partnerklassen der GS sowie</t>
  </si>
  <si>
    <t xml:space="preserve">Sport- und erweiterten Basissportunterricht </t>
  </si>
  <si>
    <t>Wahlfach,
Arbeitsgemeinschaften,
Differenzierter Sportunterricht,
erw. Basissportunterricht</t>
  </si>
  <si>
    <r>
      <t>Teilnehmer</t>
    </r>
    <r>
      <rPr>
        <vertAlign val="superscript"/>
        <sz val="8"/>
        <rFont val="Arial"/>
        <family val="2"/>
      </rPr>
      <t xml:space="preserve"> 1)</t>
    </r>
  </si>
  <si>
    <t>Zahl
der
Kurse</t>
  </si>
  <si>
    <t>in der Jahrgangsstufe ...</t>
  </si>
  <si>
    <t>insge-
samt</t>
  </si>
  <si>
    <t>dar.
weibl.</t>
  </si>
  <si>
    <t>Buchführung</t>
  </si>
  <si>
    <t>Informatik</t>
  </si>
  <si>
    <t>Kunst</t>
  </si>
  <si>
    <t>Soziales</t>
  </si>
  <si>
    <t>Technik</t>
  </si>
  <si>
    <t>Wirtschaft</t>
  </si>
  <si>
    <t>Sonstiges Wahlfach</t>
  </si>
  <si>
    <t>Arbeitsgemeinschaften</t>
  </si>
  <si>
    <t>Differenzierter Sportunterricht,</t>
  </si>
  <si>
    <t>erw. Basissportunterricht</t>
  </si>
  <si>
    <t>1) Besucher mehrerer Kurse sind bei jedem dieser Kurse gezählt.</t>
  </si>
  <si>
    <r>
      <t>Wahlpflicht-
unterricht</t>
    </r>
    <r>
      <rPr>
        <vertAlign val="superscript"/>
        <sz val="8"/>
        <rFont val="Arial"/>
        <family val="2"/>
      </rPr>
      <t xml:space="preserve"> 2)</t>
    </r>
  </si>
  <si>
    <r>
      <t>Teilnehmer</t>
    </r>
    <r>
      <rPr>
        <vertAlign val="superscript"/>
        <sz val="8"/>
        <rFont val="Arial"/>
        <family val="2"/>
      </rPr>
      <t>1)</t>
    </r>
    <r>
      <rPr>
        <sz val="8"/>
        <rFont val="Arial"/>
        <family val="2"/>
      </rPr>
      <t xml:space="preserve"> in Jahrgangsstufe ...</t>
    </r>
  </si>
  <si>
    <t>7</t>
  </si>
  <si>
    <t>8</t>
  </si>
  <si>
    <t>10</t>
  </si>
  <si>
    <r>
      <t>1) Schüler sind in jedem Bereich gezählt, in dem sie Unterricht erhielten. - 2) Ohne Praxisklassen.</t>
    </r>
    <r>
      <rPr>
        <sz val="8"/>
        <color indexed="10"/>
        <rFont val="Arial"/>
        <family val="2"/>
      </rPr>
      <t xml:space="preserve">  </t>
    </r>
    <r>
      <rPr>
        <sz val="8"/>
        <rFont val="Arial"/>
        <family val="2"/>
      </rPr>
      <t>- 3) In Regel- und M-Klassen.</t>
    </r>
  </si>
  <si>
    <t>Fremdsprache</t>
  </si>
  <si>
    <r>
      <t>Teilnehmer am fremdsprachlichen Unterricht</t>
    </r>
    <r>
      <rPr>
        <vertAlign val="superscript"/>
        <sz val="8"/>
        <rFont val="Arial"/>
        <family val="2"/>
      </rPr>
      <t>1)</t>
    </r>
    <r>
      <rPr>
        <sz val="8"/>
        <rFont val="Arial"/>
        <family val="2"/>
      </rPr>
      <t xml:space="preserve"> in Jahrgangsstufe ...</t>
    </r>
  </si>
  <si>
    <t>Teil-nehmende Schüler insgesamt</t>
  </si>
  <si>
    <t>Englisch</t>
  </si>
  <si>
    <t>Französisch</t>
  </si>
  <si>
    <t>Griechisch</t>
  </si>
  <si>
    <t>Italienisch</t>
  </si>
  <si>
    <t>Russisch</t>
  </si>
  <si>
    <t>Serbokroatisch</t>
  </si>
  <si>
    <t>Spanisch</t>
  </si>
  <si>
    <t>Tschechisch</t>
  </si>
  <si>
    <t>Türkisch</t>
  </si>
  <si>
    <t>Deutsch als</t>
  </si>
  <si>
    <t xml:space="preserve">1) Teilnehmer am fremdsprachlichen Unterricht in mehreren Fremdsprachen sind bei jeder dieser Fremdsprachen gezählt. </t>
  </si>
  <si>
    <t xml:space="preserve">   1) Einschl. der Teilgebiete der übrigen ehemaligen Sowjetunion.</t>
  </si>
  <si>
    <t>__________</t>
  </si>
  <si>
    <t>Ungeklärt</t>
  </si>
  <si>
    <t>Staatenlos</t>
  </si>
  <si>
    <t>Übr. Australien/Ozeanien</t>
  </si>
  <si>
    <t>Neuseeland</t>
  </si>
  <si>
    <t>Australien</t>
  </si>
  <si>
    <t>Australien/Ozeanien</t>
  </si>
  <si>
    <r>
      <t>Übriges Asien</t>
    </r>
    <r>
      <rPr>
        <vertAlign val="superscript"/>
        <sz val="8"/>
        <rFont val="Arial"/>
        <family val="2"/>
      </rPr>
      <t>1)</t>
    </r>
    <r>
      <rPr>
        <sz val="8"/>
        <rFont val="Arial"/>
        <family val="2"/>
      </rPr>
      <t xml:space="preserve"> …..…...…….</t>
    </r>
  </si>
  <si>
    <t>Vietnam</t>
  </si>
  <si>
    <t>Thailand</t>
  </si>
  <si>
    <t>Tadschikistan</t>
  </si>
  <si>
    <t>Syrien, Arabische Republik</t>
  </si>
  <si>
    <t>Sri Lanka</t>
  </si>
  <si>
    <t>Philippinen</t>
  </si>
  <si>
    <t>Pakistan</t>
  </si>
  <si>
    <t>Mongolei</t>
  </si>
  <si>
    <t>Libanon</t>
  </si>
  <si>
    <t>Korea, Republik</t>
  </si>
  <si>
    <t>Korea, Demokrat. Volksrep.</t>
  </si>
  <si>
    <t>Jordanien</t>
  </si>
  <si>
    <t>Jemen</t>
  </si>
  <si>
    <t>Japan</t>
  </si>
  <si>
    <t>Israel</t>
  </si>
  <si>
    <t>Iran, Islamische Republik</t>
  </si>
  <si>
    <t>Irak</t>
  </si>
  <si>
    <t>Indonesien</t>
  </si>
  <si>
    <t>Indien</t>
  </si>
  <si>
    <t>Georgien</t>
  </si>
  <si>
    <t>China</t>
  </si>
  <si>
    <t>Bangladesch</t>
  </si>
  <si>
    <t>Aserbaidschan</t>
  </si>
  <si>
    <t>Armenien</t>
  </si>
  <si>
    <t>Afghanistan</t>
  </si>
  <si>
    <t>Asien</t>
  </si>
  <si>
    <t>Übriges Afrika</t>
  </si>
  <si>
    <t>Tunesien</t>
  </si>
  <si>
    <t>Sudan</t>
  </si>
  <si>
    <t>Somalia</t>
  </si>
  <si>
    <t>Sierra Leone</t>
  </si>
  <si>
    <t>Senegal</t>
  </si>
  <si>
    <t>Nigeria</t>
  </si>
  <si>
    <t>Marokko</t>
  </si>
  <si>
    <t>Mali</t>
  </si>
  <si>
    <t>Libyen</t>
  </si>
  <si>
    <t>Kamerun</t>
  </si>
  <si>
    <t>Guinea</t>
  </si>
  <si>
    <t>Ghana</t>
  </si>
  <si>
    <t>Gambia</t>
  </si>
  <si>
    <t>Eritrea</t>
  </si>
  <si>
    <t>Elfenbeinküste</t>
  </si>
  <si>
    <t>Algerien</t>
  </si>
  <si>
    <t>Äthiopien</t>
  </si>
  <si>
    <t>Ägypten</t>
  </si>
  <si>
    <t>Afrika</t>
  </si>
  <si>
    <t>Übriges Amerika</t>
  </si>
  <si>
    <t>Vereinigte Staaten</t>
  </si>
  <si>
    <t>Kanada</t>
  </si>
  <si>
    <t>Chile</t>
  </si>
  <si>
    <t>Brasilien</t>
  </si>
  <si>
    <t>Amerika</t>
  </si>
  <si>
    <t>Weißrussland</t>
  </si>
  <si>
    <t>Vatikanstadt</t>
  </si>
  <si>
    <t>Ukraine</t>
  </si>
  <si>
    <t>Türkei</t>
  </si>
  <si>
    <t>Serbien</t>
  </si>
  <si>
    <t>Schweiz</t>
  </si>
  <si>
    <t>San Marino</t>
  </si>
  <si>
    <t>Russische Föderation</t>
  </si>
  <si>
    <t>Norwegen</t>
  </si>
  <si>
    <t>Montenegro</t>
  </si>
  <si>
    <t>Monaco</t>
  </si>
  <si>
    <t>Moldau, Republik</t>
  </si>
  <si>
    <t>Liechtenstein</t>
  </si>
  <si>
    <t>Kosovo</t>
  </si>
  <si>
    <t>Island</t>
  </si>
  <si>
    <t>Bosnien und Herzegowina</t>
  </si>
  <si>
    <t>Andorra</t>
  </si>
  <si>
    <t>Albanien</t>
  </si>
  <si>
    <t>Zypern</t>
  </si>
  <si>
    <t>Vereinigtes Königreich</t>
  </si>
  <si>
    <t>Ungarn</t>
  </si>
  <si>
    <t>Tschechische Republik</t>
  </si>
  <si>
    <t>Spanien</t>
  </si>
  <si>
    <t>Slowenien</t>
  </si>
  <si>
    <t>Slowakei</t>
  </si>
  <si>
    <t>Schweden</t>
  </si>
  <si>
    <t>Rumänien</t>
  </si>
  <si>
    <t>Portugal</t>
  </si>
  <si>
    <t>Polen</t>
  </si>
  <si>
    <t>Österreich</t>
  </si>
  <si>
    <t>Niederlande</t>
  </si>
  <si>
    <t>Malta</t>
  </si>
  <si>
    <t>Luxemburg</t>
  </si>
  <si>
    <t>Litauen</t>
  </si>
  <si>
    <t>Lettland</t>
  </si>
  <si>
    <t>Kroatien</t>
  </si>
  <si>
    <t>Italien</t>
  </si>
  <si>
    <t>Irland</t>
  </si>
  <si>
    <t>Griechenland</t>
  </si>
  <si>
    <t>Frankreich</t>
  </si>
  <si>
    <t>Finnland</t>
  </si>
  <si>
    <t>Estland</t>
  </si>
  <si>
    <t>Dänemark</t>
  </si>
  <si>
    <t>Bulgarien</t>
  </si>
  <si>
    <t>Belgien</t>
  </si>
  <si>
    <t>Europäische Union</t>
  </si>
  <si>
    <t>Europa</t>
  </si>
  <si>
    <t>zu-
sammen</t>
  </si>
  <si>
    <t>5 bis 10</t>
  </si>
  <si>
    <t>in Jahrgangsstufe …</t>
  </si>
  <si>
    <t>Auslän-
dische
Schüler
insge-
samt</t>
  </si>
  <si>
    <t>Länder und Gebiete
(Staatsangehörigkeit)</t>
  </si>
  <si>
    <t>Beschäftigungsverhältnis/
Beschäftigungsumfang</t>
  </si>
  <si>
    <t>Schulträger</t>
  </si>
  <si>
    <r>
      <t>Lehrkräfte</t>
    </r>
    <r>
      <rPr>
        <vertAlign val="superscript"/>
        <sz val="8"/>
        <rFont val="Arial"/>
        <family val="2"/>
      </rPr>
      <t>1)</t>
    </r>
  </si>
  <si>
    <t xml:space="preserve">Stunden der Lehrkräfte pro Woche </t>
  </si>
  <si>
    <t>erteilte Unterrichts-</t>
  </si>
  <si>
    <t>Ermäßi-
gungs-
stunden</t>
  </si>
  <si>
    <t>stunden von</t>
  </si>
  <si>
    <t>sämtl.</t>
  </si>
  <si>
    <t>Lehrkräften</t>
  </si>
  <si>
    <t>staatlich</t>
  </si>
  <si>
    <t>privat</t>
  </si>
  <si>
    <t>Lehrkräfte, die mit weniger als der Hälfte der Unterrichtspflichtzeit beschäftigt waren</t>
  </si>
  <si>
    <t>Lehrkräfte im Vorbereitungsdienst / Studienreferendare
(nur soweit diese selbständig Unterricht erteilen)</t>
  </si>
  <si>
    <r>
      <t>außerdem Mehrarbeit leistende Lehrkräfte</t>
    </r>
    <r>
      <rPr>
        <vertAlign val="superscript"/>
        <sz val="8"/>
        <rFont val="Arial"/>
        <family val="2"/>
      </rPr>
      <t>3)</t>
    </r>
  </si>
  <si>
    <t>x</t>
  </si>
  <si>
    <t>Beschäftigungsumfang</t>
  </si>
  <si>
    <t>Lehrkräfte</t>
  </si>
  <si>
    <t>Vollzeitbeschäftigte</t>
  </si>
  <si>
    <r>
      <t>Teilzeitbeschäftigte</t>
    </r>
    <r>
      <rPr>
        <vertAlign val="superscript"/>
        <sz val="8"/>
        <rFont val="Arial"/>
        <family val="2"/>
      </rPr>
      <t>2)</t>
    </r>
  </si>
  <si>
    <r>
      <t>stundenweise Beschäftigte</t>
    </r>
    <r>
      <rPr>
        <vertAlign val="superscript"/>
        <sz val="8"/>
        <rFont val="Arial"/>
        <family val="2"/>
      </rPr>
      <t>3)</t>
    </r>
  </si>
  <si>
    <r>
      <t>Lehrkräfte, die am Freistellungsmodell gem. Art. 88a Abs. 4 BayBG</t>
    </r>
    <r>
      <rPr>
        <sz val="8"/>
        <rFont val="Arial"/>
        <family val="2"/>
      </rPr>
      <t xml:space="preserve"> teilnehmen und sich nun in der Freistellungsphase befinden</t>
    </r>
  </si>
  <si>
    <t>1) Mit Dienstbezügen abwesende Lehrkräfte (z. B. wegen längerer Krankheit, Kur oder Mutterschutz), die laut Stundenplan zum Unterrichtseinsatz nicht vorgesehen waren. - 2) Teilzeitbeschäftigte mit mindestens der Hälfte der Unterrichtspflichtzeit. - 3) Lehrkräfte mit weniger als der Hälfte der Unterrichtspflichtzeit.</t>
  </si>
  <si>
    <t>Schul-
träger</t>
  </si>
  <si>
    <r>
      <t>Vollzeit- und teilzeit-
beschäftigte Lehrkräfte</t>
    </r>
    <r>
      <rPr>
        <vertAlign val="superscript"/>
        <sz val="8"/>
        <rFont val="Arial"/>
        <family val="2"/>
      </rPr>
      <t>1)</t>
    </r>
  </si>
  <si>
    <t xml:space="preserve">          außerdem</t>
  </si>
  <si>
    <r>
      <t>Lehrkräfte</t>
    </r>
    <r>
      <rPr>
        <vertAlign val="superscript"/>
        <sz val="8"/>
        <rFont val="Arial"/>
        <family val="2"/>
      </rPr>
      <t>2)</t>
    </r>
  </si>
  <si>
    <t>Fachlehrkräfte</t>
  </si>
  <si>
    <r>
      <t>LAA und FLA</t>
    </r>
    <r>
      <rPr>
        <vertAlign val="superscript"/>
        <sz val="8"/>
        <rFont val="Arial"/>
        <family val="2"/>
      </rPr>
      <t>3)</t>
    </r>
  </si>
  <si>
    <r>
      <t xml:space="preserve">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t>
    </r>
    <r>
      <rPr>
        <sz val="8"/>
        <rFont val="Arial"/>
        <family val="2"/>
      </rPr>
      <t xml:space="preserve">2) Einschl. kirchlicher Religionslehrkräfte (Laienkatecheten  und Geistliche) sowie abgeordneter Gymnasial-, Realschul- bzw. Berufsschullehrkräfte (z. B. als Klassenlehrer bzw. fachbezogen tätig). - 3) Lehramtsanwärter und Fachlehreranwärter, soweit diese eigenverantwortlich Unterricht erteilen, einschl. der Angestellten im ergänzenden Vorbereitungsdienst oder Probeschuldienst. </t>
    </r>
  </si>
  <si>
    <t>Ge-
schlecht</t>
  </si>
  <si>
    <t>davon im Alter von ... Jahren</t>
  </si>
  <si>
    <t>unter
25</t>
  </si>
  <si>
    <t>65
oder
mehr</t>
  </si>
  <si>
    <t>bis unter</t>
  </si>
  <si>
    <t>davon an ... Schulen</t>
  </si>
  <si>
    <t>staatlichen</t>
  </si>
  <si>
    <t>privaten</t>
  </si>
  <si>
    <r>
      <t>1) Einschl. Lehrkräfte im Aushilfsdienst,</t>
    </r>
    <r>
      <rPr>
        <sz val="8"/>
        <rFont val="Arial"/>
        <family val="2"/>
      </rPr>
      <t xml:space="preserve"> kirchlicher Religionslehrkräfte (Laienkatecheten und Geistliche)</t>
    </r>
    <r>
      <rPr>
        <sz val="8"/>
        <rFont val="Arial"/>
        <family val="2"/>
      </rPr>
      <t xml:space="preserve"> sowie der mit Dienstbezügen abwesenden Lehrkräfte (z. B. wegen Kur, langfristiger Krankheit oder Mutterschutz), ohne Lehramts- und Fachlehreranwärter und Angestellte im ergänzenden Vorbereitungs- oder Probeschuldienst. Teilzeitbeschäftigt sind Lehrkräfte mit mindestens der Hälfte der Unterrichtspflichtzeit.</t>
    </r>
  </si>
  <si>
    <t>Einsatzort
————
Schulträger
————
Beschäftigungs-
verhältnis</t>
  </si>
  <si>
    <t>Lehramt
(an)</t>
  </si>
  <si>
    <t>Geschl.</t>
  </si>
  <si>
    <r>
      <t>Voll.- u.
teilzeitb.
Lehr-
kräfte
insge-
samt</t>
    </r>
    <r>
      <rPr>
        <vertAlign val="superscript"/>
        <sz val="8"/>
        <rFont val="Arial"/>
        <family val="2"/>
      </rPr>
      <t xml:space="preserve"> 1)</t>
    </r>
  </si>
  <si>
    <t xml:space="preserve">Überwiegend an Grundschulen eingesetzte Lehrkräfte   </t>
  </si>
  <si>
    <r>
      <t>Volksschulen</t>
    </r>
    <r>
      <rPr>
        <vertAlign val="superscript"/>
        <sz val="8"/>
        <rFont val="Arial"/>
        <family val="2"/>
      </rPr>
      <t xml:space="preserve"> 2)</t>
    </r>
  </si>
  <si>
    <t>(ohne VS)</t>
  </si>
  <si>
    <t>Mittelschulen</t>
  </si>
  <si>
    <t>kirchl. Religions-
lehrkräfte</t>
  </si>
  <si>
    <t>Überwiegend an 
Mittel-/Hauptschulen eingesetzte Lehrkräfte</t>
  </si>
  <si>
    <t>Lehrkräfte insgesamt</t>
  </si>
  <si>
    <t>insg.</t>
  </si>
  <si>
    <t xml:space="preserve">    an privaten Schulen</t>
  </si>
  <si>
    <t>darunter teilzeitbeschäftigt:</t>
  </si>
  <si>
    <t>Zusammen</t>
  </si>
  <si>
    <t>zus.</t>
  </si>
  <si>
    <t>Auslän-
dische
Lehrkräfte
insge-
samt</t>
  </si>
  <si>
    <t>Lfd.
Nr.</t>
  </si>
  <si>
    <t xml:space="preserve">Schulen </t>
  </si>
  <si>
    <t>Schüler
je 
Klasse</t>
  </si>
  <si>
    <t>davon in den
Jahrgangsstufen</t>
  </si>
  <si>
    <t>aus-
ländisch</t>
  </si>
  <si>
    <t>1 - 4
(Grund-
schule)</t>
  </si>
  <si>
    <t>5 - 10
(Mittel-/ Haupt-
schule)</t>
  </si>
  <si>
    <t>Staatliche Grundschulen sowie Mittel-/Hauptschulen</t>
  </si>
  <si>
    <t xml:space="preserve">     Bayern</t>
  </si>
  <si>
    <t>Private Grundschulen sowie Mittel-/Hauptschulen</t>
  </si>
  <si>
    <t>Vollzeit- und teilzeitbeschäftigte Lehrkräfte</t>
  </si>
  <si>
    <t>darunter mit</t>
  </si>
  <si>
    <t>überwiegend an einer
Grundschule tätig</t>
  </si>
  <si>
    <t>teilzeitbeschäftigt</t>
  </si>
  <si>
    <t>erfolgreichem 
Abschluss der 
Mittelschule</t>
  </si>
  <si>
    <t>mittlerem
 Abschluss</t>
  </si>
  <si>
    <t>dar.
weiblich</t>
  </si>
  <si>
    <t xml:space="preserve">Oberbayern </t>
  </si>
  <si>
    <t>Kreisfreie Städte</t>
  </si>
  <si>
    <t>Rosenheim</t>
  </si>
  <si>
    <t>Altötting</t>
  </si>
  <si>
    <t>Bad Tölz-Wolfratshausen</t>
  </si>
  <si>
    <t>Berchtesgadener Land</t>
  </si>
  <si>
    <t>Dachau</t>
  </si>
  <si>
    <t>Ebersberg</t>
  </si>
  <si>
    <t>Eichstätt</t>
  </si>
  <si>
    <t>Erding</t>
  </si>
  <si>
    <t>Freising</t>
  </si>
  <si>
    <t>Fürstenfeldbruck</t>
  </si>
  <si>
    <t>Garmisch-Partenkirchen</t>
  </si>
  <si>
    <t>Landsberg a. Lech</t>
  </si>
  <si>
    <t>Miesbach</t>
  </si>
  <si>
    <t>Mühldorf a. Inn</t>
  </si>
  <si>
    <t>Neuburg-Schrobenhausen</t>
  </si>
  <si>
    <t>Pfaffenhofen a. d. Ilm</t>
  </si>
  <si>
    <t>Starnberg</t>
  </si>
  <si>
    <t>Traunstein</t>
  </si>
  <si>
    <t>Weilheim-Schongau</t>
  </si>
  <si>
    <t>erfolgreichem
Abschluss der
Mittelschule</t>
  </si>
  <si>
    <t>Landshut</t>
  </si>
  <si>
    <t>Passau</t>
  </si>
  <si>
    <t>Straubing</t>
  </si>
  <si>
    <t>Deggendorf</t>
  </si>
  <si>
    <t>Dingolfing-Landau</t>
  </si>
  <si>
    <t>Freyung-Grafenau</t>
  </si>
  <si>
    <t>Kelheim</t>
  </si>
  <si>
    <t>Regen</t>
  </si>
  <si>
    <t>Rottal-Inn</t>
  </si>
  <si>
    <t>Straubing-Bogen</t>
  </si>
  <si>
    <t>Amberg</t>
  </si>
  <si>
    <t>Weiden i. d. OPf.</t>
  </si>
  <si>
    <t>Amberg-Sulzbach</t>
  </si>
  <si>
    <t>Cham</t>
  </si>
  <si>
    <t>Neumarkt i. d. OPf.</t>
  </si>
  <si>
    <t>Neustadt a. d. Waldnaab</t>
  </si>
  <si>
    <t>Schwandorf</t>
  </si>
  <si>
    <t>Tirschenreuth</t>
  </si>
  <si>
    <t>Bamberg</t>
  </si>
  <si>
    <t>Bayreuth</t>
  </si>
  <si>
    <t>Coburg</t>
  </si>
  <si>
    <t>Hof</t>
  </si>
  <si>
    <t>Forchheim</t>
  </si>
  <si>
    <t>Kronach</t>
  </si>
  <si>
    <t>Kulmbach</t>
  </si>
  <si>
    <t>Lichtenfels</t>
  </si>
  <si>
    <t>Wunsiedel i. Fichtelgebirge</t>
  </si>
  <si>
    <t>Ansbach</t>
  </si>
  <si>
    <t>Schwabach</t>
  </si>
  <si>
    <t>Erlangen-Höchstadt</t>
  </si>
  <si>
    <t>Neustadt a.d. Aisch-Bad Windsh.</t>
  </si>
  <si>
    <t>Nürnberger Land</t>
  </si>
  <si>
    <t>Roth</t>
  </si>
  <si>
    <t>Weißenburg-Gunzenhausen</t>
  </si>
  <si>
    <t>5 - 10
(Mittel-/
Haupt-
schule)</t>
  </si>
  <si>
    <t>Aschaffenburg</t>
  </si>
  <si>
    <t>Schweinfurt</t>
  </si>
  <si>
    <t>Bad Kissingen</t>
  </si>
  <si>
    <t>Haßberge</t>
  </si>
  <si>
    <t>Kitzingen</t>
  </si>
  <si>
    <t>Main-Spessart</t>
  </si>
  <si>
    <t>Miltenberg</t>
  </si>
  <si>
    <t>Rhön-Grabfeld</t>
  </si>
  <si>
    <t>Kaufbeuren</t>
  </si>
  <si>
    <t>Kempten (Allgäu)</t>
  </si>
  <si>
    <t>Memmingen</t>
  </si>
  <si>
    <t>Aichach-Friedberg</t>
  </si>
  <si>
    <t>Dillingen a. d. Donau</t>
  </si>
  <si>
    <t>Donau-Ries</t>
  </si>
  <si>
    <t>Günzburg</t>
  </si>
  <si>
    <t>Lindau (Bodensee)</t>
  </si>
  <si>
    <t>Neu-Ulm</t>
  </si>
  <si>
    <t>Oberallgäu</t>
  </si>
  <si>
    <t>Ostallgäu</t>
  </si>
  <si>
    <t>Unterallgäu</t>
  </si>
  <si>
    <t>ohne
erfolgreichen Abschluss der Mittelschule</t>
  </si>
  <si>
    <r>
      <t>darunter mit
Abschluss im Bildungsgang des
 Förderschwerpunkts Lernen</t>
    </r>
    <r>
      <rPr>
        <vertAlign val="superscript"/>
        <sz val="8"/>
        <rFont val="Arial"/>
        <family val="2"/>
      </rPr>
      <t>1)</t>
    </r>
  </si>
  <si>
    <t>mit
erfolgreichem Abschluss der Mittelschule</t>
  </si>
  <si>
    <t>darunter mit
qualifizierendem
Abschluss der Mittelschule</t>
  </si>
  <si>
    <t>mit mittlerem
Schulabschluss</t>
  </si>
  <si>
    <t xml:space="preserve"> und zwar</t>
  </si>
  <si>
    <t>Private Schulen</t>
  </si>
  <si>
    <t>1) Inkl. Abschlussprüfung gemäß §57a Abs. 3 VSO-F.</t>
  </si>
  <si>
    <t>Jahrgangsstufe
————
Art der Klassen
————
Schulträger</t>
  </si>
  <si>
    <t>einfach
geführt</t>
  </si>
  <si>
    <t>parallel
geführt</t>
  </si>
  <si>
    <t>davon mit</t>
  </si>
  <si>
    <t>öffentlichen</t>
  </si>
  <si>
    <t>zwei</t>
  </si>
  <si>
    <t>drei</t>
  </si>
  <si>
    <t>vier oder
mehr</t>
  </si>
  <si>
    <t>Grundschulen sowie 
Mittel-/Hauptschulen</t>
  </si>
  <si>
    <t>Parallelklassen
an der gleichen Schule</t>
  </si>
  <si>
    <t>10………………………..</t>
  </si>
  <si>
    <t>Knabenklassen</t>
  </si>
  <si>
    <t>Mädchenklassen</t>
  </si>
  <si>
    <t>gemischte Klassen</t>
  </si>
  <si>
    <t>Herkunft der Schüler
bzw. Zugang aus</t>
  </si>
  <si>
    <t>davon in Jahrgangsstufe ...</t>
  </si>
  <si>
    <t>einer Grundschule sowie</t>
  </si>
  <si>
    <t>Mittel-/Hauptschule</t>
  </si>
  <si>
    <t>und Schulanfänger</t>
  </si>
  <si>
    <t>einem Förderzentrum</t>
  </si>
  <si>
    <t>einer Realschule</t>
  </si>
  <si>
    <t>einer Realschule zur</t>
  </si>
  <si>
    <t>sonderpäd. Förderung</t>
  </si>
  <si>
    <t>einem Gymnasium</t>
  </si>
  <si>
    <t>einer Freien</t>
  </si>
  <si>
    <t>Waldorfschule</t>
  </si>
  <si>
    <t>einer Integrierten</t>
  </si>
  <si>
    <t>Gesamtschule</t>
  </si>
  <si>
    <t>einer Schulartunabhäng.</t>
  </si>
  <si>
    <t>Orientierungsstufe</t>
  </si>
  <si>
    <t>einer Wirtschaftsschule</t>
  </si>
  <si>
    <t>einer anderen Schulart</t>
  </si>
  <si>
    <t>keiner Schule (Ausländer,</t>
  </si>
  <si>
    <t>Aussiedler, sonstiger</t>
  </si>
  <si>
    <t>Grund)</t>
  </si>
  <si>
    <t>Anrech-
nungs-/Be-treuungs-/ Förder-
stunden</t>
  </si>
  <si>
    <r>
      <t>Voll- und
teilzeitbe-schäftigte
Lehrkräfte
insgesamt</t>
    </r>
    <r>
      <rPr>
        <vertAlign val="superscript"/>
        <sz val="8"/>
        <rFont val="Arial"/>
        <family val="2"/>
      </rPr>
      <t>1)</t>
    </r>
  </si>
  <si>
    <r>
      <t>sonstige</t>
    </r>
    <r>
      <rPr>
        <vertAlign val="superscript"/>
        <sz val="8"/>
        <rFont val="Arial"/>
        <family val="2"/>
      </rPr>
      <t>1)</t>
    </r>
  </si>
  <si>
    <t>römisch katho-
lischen</t>
  </si>
  <si>
    <r>
      <t>Teilzeitbeschäftigte 
Lehrkräfte</t>
    </r>
    <r>
      <rPr>
        <vertAlign val="superscript"/>
        <sz val="8"/>
        <rFont val="Arial"/>
        <family val="2"/>
      </rPr>
      <t>2)</t>
    </r>
    <r>
      <rPr>
        <sz val="8"/>
        <rFont val="Arial"/>
        <family val="2"/>
      </rPr>
      <t>, die an einer Grund- oder Mittel-/Hauptschule tätig waren</t>
    </r>
  </si>
  <si>
    <r>
      <t xml:space="preserve"> Lehrkräfte</t>
    </r>
    <r>
      <rPr>
        <vertAlign val="superscript"/>
        <sz val="8"/>
        <rFont val="Arial"/>
        <family val="2"/>
      </rPr>
      <t>1)</t>
    </r>
    <r>
      <rPr>
        <sz val="8"/>
        <rFont val="Arial"/>
        <family val="2"/>
      </rPr>
      <t>, die im Rahmen ihrer
 Unterrichtspflichtzeit ausschließ-
 lich oder überwiegend an einer
 Grund- oder Mittel-/Hauptschule tätig 
 waren</t>
    </r>
  </si>
  <si>
    <t>VorbereitungsklasseÎÒ</t>
  </si>
  <si>
    <t xml:space="preserve">.  </t>
  </si>
  <si>
    <t xml:space="preserve">1) Einschl. aller Lehrkräfte im Aushilfsdienst; seit 1990/91 einschl. der mit Dienstbezügen abwesenden Lehrkräfte (z. B. wegen Kur, langfristiger Krankheit oder Mutterschutz); ab 2003/04 einschl. kirchlicher Religionslehrkräfte (Laienkatecheten und Geistliche); Teilzeitbeschäftigt sind Lehrkräfte mit mindestens der Hälfte der Unterrichtspflichtzeit.                     </t>
  </si>
  <si>
    <t>Absolventen und Abgänger mit mindestens erfüllter Vollzeitschulpflicht</t>
  </si>
  <si>
    <t xml:space="preserve">. </t>
  </si>
  <si>
    <t>1) Integrierte Gesamtschulen sowie Schulartunabhängige Orientierungsstufen. - 2) Z. B. griechische Lyzeen. - 3) Z. B. an eine Schule im Ausland, Zurückstellung gemäß BayEUG Art. 37 Abs. 2 Satz 2, Berufsleben, Tod usw.</t>
  </si>
  <si>
    <t>davon in (der)</t>
  </si>
  <si>
    <r>
      <t>Ganztagsschulbetrieb in offener Form</t>
    </r>
    <r>
      <rPr>
        <vertAlign val="superscript"/>
        <sz val="8"/>
        <rFont val="Arial"/>
        <family val="2"/>
      </rPr>
      <t>1)</t>
    </r>
    <r>
      <rPr>
        <sz val="8"/>
        <rFont val="Arial"/>
        <family val="2"/>
      </rPr>
      <t>………….</t>
    </r>
  </si>
  <si>
    <t xml:space="preserve">  Einrichtung</t>
  </si>
  <si>
    <t>1………………………..</t>
  </si>
  <si>
    <t>2………………………..</t>
  </si>
  <si>
    <t>3………………………..</t>
  </si>
  <si>
    <t>4………………………..</t>
  </si>
  <si>
    <t>5………………………..</t>
  </si>
  <si>
    <t>6………………………..</t>
  </si>
  <si>
    <t>7………………………..</t>
  </si>
  <si>
    <t>8………………………..</t>
  </si>
  <si>
    <t>9/9A………....….……..</t>
  </si>
  <si>
    <t>ausl. Schüler</t>
  </si>
  <si>
    <t xml:space="preserve">  gemäß Art. 53 Abs. 2 BayEUG</t>
  </si>
  <si>
    <t xml:space="preserve">  MS/HS gemäß §§ 41 Abs. 1 GrSO,</t>
  </si>
  <si>
    <t xml:space="preserve">  51 Abs. 1 MSO oder Art. 38 BayEUG</t>
  </si>
  <si>
    <t xml:space="preserve">   sowie MS/HS an einem</t>
  </si>
  <si>
    <t>Lehrkräfte mit Altersteilzeit in der Freistellungsphase des
Blockmodells, die letztmals an einer Grund- oder Mittel-/Hauptschule unterrichtet haben</t>
  </si>
  <si>
    <t>(ohne GS/MS)</t>
  </si>
  <si>
    <r>
      <t>Absolventen/Abgänger mit mindestens erfüllter
Vollzeitschulpflicht</t>
    </r>
    <r>
      <rPr>
        <vertAlign val="superscript"/>
        <sz val="8"/>
        <rFont val="Arial"/>
        <family val="2"/>
      </rPr>
      <t>1)</t>
    </r>
  </si>
  <si>
    <r>
      <t>Vollzeit- und teilzeitbeschäftigte Lehrkräfte und Fachlehrkräfte</t>
    </r>
    <r>
      <rPr>
        <vertAlign val="superscript"/>
        <sz val="8"/>
        <rFont val="Arial"/>
        <family val="2"/>
      </rPr>
      <t>1)</t>
    </r>
  </si>
  <si>
    <t>nach der Teilnahme am fremdsprachlichen Unterricht</t>
  </si>
  <si>
    <t>sowie Mittel-/Hauptschulen abgegangene Schüler in Bayern</t>
  </si>
  <si>
    <r>
      <t>übrige</t>
    </r>
    <r>
      <rPr>
        <vertAlign val="superscript"/>
        <sz val="8"/>
        <rFont val="Arial"/>
        <family val="2"/>
      </rPr>
      <t>2)</t>
    </r>
  </si>
  <si>
    <t>ohne
Religions-
zugehörigkeit</t>
  </si>
  <si>
    <t>1) Z. B. altkatholisch.</t>
  </si>
  <si>
    <t>weder
am RU,
EU noch
am islam.
Unterricht</t>
  </si>
  <si>
    <t>Eingangsstufe</t>
  </si>
  <si>
    <t>DeutschklasseÊÒ</t>
  </si>
  <si>
    <r>
      <t>M-Klasse</t>
    </r>
    <r>
      <rPr>
        <vertAlign val="superscript"/>
        <sz val="8"/>
        <rFont val="Jahrbuch"/>
        <family val="2"/>
      </rPr>
      <t>ÉÒ</t>
    </r>
  </si>
  <si>
    <r>
      <t>Tandemklasse</t>
    </r>
    <r>
      <rPr>
        <vertAlign val="superscript"/>
        <sz val="8"/>
        <rFont val="Jahrbuch"/>
        <family val="2"/>
      </rPr>
      <t>ÎÒ</t>
    </r>
  </si>
  <si>
    <t>KooperationsklasseÌÒ</t>
  </si>
  <si>
    <t>VorbereitungsklasseËÒ</t>
  </si>
  <si>
    <t xml:space="preserve">  FörderzentrumÍÒ</t>
  </si>
  <si>
    <t xml:space="preserve">1) Mittlere-Reife-Zug. - 2) Deutschklassen sind für Schüler ausländischer Herkunft mit verschiedenen Muttersprachen bestimmt. - 3) Art. 7a BayEUG. - 4) Art. 30a Abs. 7 Nr. 1 BayEUG. - 5) Art. 30a Abs. 7 Nr. 2 BayEUG. - 6) Art. 30b Abs. 5, Satz 1 ff. BayEUG. </t>
  </si>
  <si>
    <t>Klasse der flexiblen Eingangsstufe</t>
  </si>
  <si>
    <t>MS/HS an einem FörderzentrumÍÒ</t>
  </si>
  <si>
    <t>TandemklasseÎÒ</t>
  </si>
  <si>
    <t>1) Mittlere-Reife-Zug. - 2) Deutschklassen sind für Schüler ausländischer Herkunft mit verschiedenen Muttersprachen bestimmt. - 3) Art. 7a BayEUG. - 4) Art. 30a Abs. 7 Nr. 1 BayEUG. -  5) Art. 30a Abs. 7 Nr. 2 BayEUG. - 6) Art. 30b Abs. 5, Satz 1 ff. BayEUG.</t>
  </si>
  <si>
    <t>M-KlasseÉÒ</t>
  </si>
  <si>
    <t xml:space="preserve">MS/HS an einem </t>
  </si>
  <si>
    <t>FörderzentrumÍÒ</t>
  </si>
  <si>
    <r>
      <t>1) Mittlere-Reife-Zug. -  2) Deutschklassen sind für Schüler ausländischer Herkunft mit verschiedenen Muttersprachen bestimmt. - 3) Art. 7a BayEUG. - 4) Art. 30a Abs. 7 Nr. 1 BayEUG. - 5) Art. 30a Abs. 7 Nr. 2 BayEUG. - 6) Art. 30b Abs. 5, Satz 1 ff. BayEUG.</t>
    </r>
    <r>
      <rPr>
        <sz val="8"/>
        <rFont val="Arial"/>
        <family val="2"/>
      </rPr>
      <t xml:space="preserve">
</t>
    </r>
  </si>
  <si>
    <t>MS/HS an einem</t>
  </si>
  <si>
    <r>
      <t>1) Mittlere-Reife-Zug. - 2) Deutschklassen sind für Schüler ausländischer Herkunft mit verschiedenen Muttersprachen bestimmt. - 3) Art. 7a BayEUG. - 4) Art. 30a Abs. 7 Nr. 1 BayEUG. - 5) Art. 30a Abs. 7 Nr. 2 BayEUG. - 6) Art. 30b Abs. 5, Satz 1 ff. BayEUG.</t>
    </r>
    <r>
      <rPr>
        <sz val="8"/>
        <rFont val="Arial"/>
        <family val="2"/>
      </rPr>
      <t xml:space="preserve">
</t>
    </r>
  </si>
  <si>
    <t>2018/19</t>
  </si>
  <si>
    <t>Erfolgreiche Teilnehmer an Nichtschülerprüfungen</t>
  </si>
  <si>
    <t>zum erfolgreichen
Abschluss der Mittelschule</t>
  </si>
  <si>
    <t>zum mittleren
Schulabschluss</t>
  </si>
  <si>
    <t>ohne staatliche Förderung</t>
  </si>
  <si>
    <t xml:space="preserve">2 Tage in einer Langgruppe und </t>
  </si>
  <si>
    <t>Wiederholer in der Jahrgangsstufe …</t>
  </si>
  <si>
    <t>5. Schüler</t>
  </si>
  <si>
    <t>4. Klassen</t>
  </si>
  <si>
    <t>6. Lehrkräfte</t>
  </si>
  <si>
    <t>1. Eckdaten</t>
  </si>
  <si>
    <t>2. Absolventen, Abgänger und Nichtschüler</t>
  </si>
  <si>
    <t>3. Schulen</t>
  </si>
  <si>
    <t>Wieder-
holer 
zu-
sammen</t>
  </si>
  <si>
    <t>Nordmazedonien</t>
  </si>
  <si>
    <t>7. Regional-</t>
  </si>
  <si>
    <t>daten</t>
  </si>
  <si>
    <r>
      <t>vorzeitig auf-
genommene Kinder</t>
    </r>
    <r>
      <rPr>
        <vertAlign val="superscript"/>
        <sz val="8"/>
        <rFont val="Arial"/>
        <family val="2"/>
      </rPr>
      <t>2)</t>
    </r>
  </si>
  <si>
    <t>Musik</t>
  </si>
  <si>
    <t>Ernährung und Soziales</t>
  </si>
  <si>
    <t>Werken und Gestalten</t>
  </si>
  <si>
    <t>Gestalten</t>
  </si>
  <si>
    <t>Informatik und digitales</t>
  </si>
  <si>
    <t xml:space="preserve">Wirtschaft und </t>
  </si>
  <si>
    <t>Kommunikation</t>
  </si>
  <si>
    <t>1) Lehrkräfte, die an einer Grund- oder Mittel-/Hauptschule ausschließlich oder überwiegend tätig waren. Ohne mit Dienstbezügen abwesende Lehrkräfte (s. Tabelle 6.2). - 2) Lehrkräfte mit mindestens der Hälfte der Unterrichtspflichtzeit.  - 3) Lehrkräfte, die an einer Grund- oder Mittel-/
Hauptschule Mehrarbeit leisten, ohne Berücksichtigung ihrer Stammdienststelle.</t>
  </si>
  <si>
    <t>1.2 Grundschulen sowie Mittel-/Hauptschulen, Klassen, Schüler sowie vollzeit- und teilzeitbeschäftigte</t>
  </si>
  <si>
    <r>
      <t>2.1 Absolventen und Abgänger aus</t>
    </r>
    <r>
      <rPr>
        <b/>
        <sz val="10"/>
        <color indexed="10"/>
        <rFont val="Arial"/>
        <family val="2"/>
      </rPr>
      <t xml:space="preserve"> </t>
    </r>
    <r>
      <rPr>
        <b/>
        <sz val="10"/>
        <rFont val="Arial"/>
        <family val="2"/>
      </rPr>
      <t xml:space="preserve">Mittel-/Hauptschulen mit mindestens erfüllter </t>
    </r>
  </si>
  <si>
    <t>2.2 Absolventen und Abgänger aus Mittel-/Hauptschulen mit mindestens erfüllter</t>
  </si>
  <si>
    <t xml:space="preserve">2.3 Erfolgreiche Teilnehmer an Nichtschülerprüfungen nach Abschlussarten </t>
  </si>
  <si>
    <r>
      <t>3.1 Grundschulen sowie Mittel-/Hauptschulen mit Ganztagsschulbetrieb</t>
    </r>
    <r>
      <rPr>
        <b/>
        <sz val="10"/>
        <color indexed="10"/>
        <rFont val="Arial"/>
        <family val="2"/>
      </rPr>
      <t xml:space="preserve"> </t>
    </r>
    <r>
      <rPr>
        <b/>
        <sz val="10"/>
        <rFont val="Arial"/>
        <family val="2"/>
      </rPr>
      <t>in gebundener und</t>
    </r>
  </si>
  <si>
    <t>5.7 Schüler der Grundschulen sowie Mittel-/Hauptschulen</t>
  </si>
  <si>
    <t>5.13 Teilnehmer am Wahlunterricht, an Arbeitsgemeinschaften, am differenzierten</t>
  </si>
  <si>
    <t>5.16 Ausländische Schüler der Grundschulen sowie Mittel-/Hauptschulen</t>
  </si>
  <si>
    <t>6.1 Lehrkräfte sowie Stunden der Lehrkräfte in einer normalen Schulwoche an den</t>
  </si>
  <si>
    <t>6.2 Mit Dienstbezügen abwesende Lehrkräfte sowie Lehrkräfte mit Altersteilzeit in der</t>
  </si>
  <si>
    <t xml:space="preserve">6.4 Vollzeit- und teilzeitbeschäftigte Lehrkräfte an den Grundschulen sowie </t>
  </si>
  <si>
    <t>6.5 Vollzeit- und teilzeitbeschäftigte Lehrkräfte an den Grundschulen sowie Mittel-/Hauptschulen</t>
  </si>
  <si>
    <t>7.1 Staatliche und private Grundschulen sowie Mittel-/</t>
  </si>
  <si>
    <t>7.2 Grundschulen sowie Mittel-/Hauptschulen in Bayern</t>
  </si>
  <si>
    <t>Noch: 7.2 Grundschulen sowie Mittel-/Hauptschulen in Bayern</t>
  </si>
  <si>
    <r>
      <t>Zurückstellungen
im Vorjahr</t>
    </r>
    <r>
      <rPr>
        <vertAlign val="superscript"/>
        <sz val="8"/>
        <rFont val="Arial"/>
        <family val="2"/>
      </rPr>
      <t>1)</t>
    </r>
  </si>
  <si>
    <t>2020/21</t>
  </si>
  <si>
    <t>in einer Langgruppe</t>
  </si>
  <si>
    <t xml:space="preserve">   mindestens 2 Tage in einer </t>
  </si>
  <si>
    <t xml:space="preserve">   Kurzgruppe</t>
  </si>
  <si>
    <t>Zurück-
stellungen im
Frühjahr</t>
  </si>
  <si>
    <t>1) Nach Art. 37 Abs. 2 BayEUG. - 2) Nach Art. 37 Abs. 1 BayEUG.</t>
  </si>
  <si>
    <t>Vollzeitbeschäftigte Lehrkräfte, die an einer Grund- oder Mittel-/ Hauptschule tätig waren</t>
  </si>
  <si>
    <t>4.1 Jahrgangs- und jahrgangsübergreifende Klassen der Grund- sowie Mittel-/Hauptschulen</t>
  </si>
  <si>
    <t xml:space="preserve"> zusammen</t>
  </si>
  <si>
    <t xml:space="preserve"> insgesamt   </t>
  </si>
  <si>
    <t>Art der
Wiederholung</t>
  </si>
  <si>
    <r>
      <t>Übriges Asien</t>
    </r>
    <r>
      <rPr>
        <vertAlign val="superscript"/>
        <sz val="8"/>
        <rFont val="Arial"/>
        <family val="2"/>
      </rPr>
      <t>1)</t>
    </r>
    <r>
      <rPr>
        <sz val="8"/>
        <rFont val="Arial"/>
        <family val="2"/>
      </rPr>
      <t xml:space="preserve"> …….…...…….</t>
    </r>
  </si>
  <si>
    <t>6.6 Ausländische voll- und teilzeitbeschäftigte Lehrkräfte an Grundschulen</t>
  </si>
  <si>
    <t>Wirtschaft bzw. Wirtschaft und Kommunikation</t>
  </si>
  <si>
    <t>Soziales bzw. Ernährung und Soziales</t>
  </si>
  <si>
    <t>2019/20</t>
  </si>
  <si>
    <t>in einer Kurzgruppe</t>
  </si>
  <si>
    <t>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- 2) Einschl. abgeordneter Gymnasial-, Realschul- bzw. Berufsschullehrkräfte (z. B. als Klassenlehrer bzw. fachbezogen tätig) sowie sonstige, nicht aufgeführte Lehrkräfte.</t>
  </si>
  <si>
    <t>Förderlehrkräfte</t>
  </si>
  <si>
    <t>darunter:</t>
  </si>
  <si>
    <t>Lehrkräfte mit Altersteilzeit</t>
  </si>
  <si>
    <t xml:space="preserve">   im Teilzeitmodell</t>
  </si>
  <si>
    <t xml:space="preserve">   in der  Ansparphase
   des Blockmodells</t>
  </si>
  <si>
    <r>
      <t>Kunst</t>
    </r>
    <r>
      <rPr>
        <vertAlign val="superscript"/>
        <sz val="8"/>
        <rFont val="Arial"/>
        <family val="2"/>
      </rPr>
      <t xml:space="preserve"> 3)</t>
    </r>
    <r>
      <rPr>
        <sz val="8"/>
        <rFont val="Arial"/>
        <family val="2"/>
      </rPr>
      <t>..................................................................</t>
    </r>
  </si>
  <si>
    <r>
      <t>Musik</t>
    </r>
    <r>
      <rPr>
        <vertAlign val="superscript"/>
        <sz val="8"/>
        <color indexed="10"/>
        <rFont val="Arial"/>
        <family val="2"/>
      </rPr>
      <t xml:space="preserve"> </t>
    </r>
    <r>
      <rPr>
        <vertAlign val="superscript"/>
        <sz val="8"/>
        <rFont val="Arial"/>
        <family val="2"/>
      </rPr>
      <t>3)</t>
    </r>
    <r>
      <rPr>
        <sz val="8"/>
        <rFont val="Arial"/>
        <family val="2"/>
      </rPr>
      <t>..................................................................</t>
    </r>
  </si>
  <si>
    <t>Schuljahrgangsstufen</t>
  </si>
  <si>
    <t>2021/22</t>
  </si>
  <si>
    <t>Klassenart</t>
  </si>
  <si>
    <t>nach Jahrgangsstufen, Jahrgangsklassen sowie Klassenart</t>
  </si>
  <si>
    <t>klassen nach Klassenart:</t>
  </si>
  <si>
    <t xml:space="preserve">   1) Britische Überseegebiete.</t>
  </si>
  <si>
    <r>
      <t>zum qualifizierenden
Abschluss der Mittelschule</t>
    </r>
    <r>
      <rPr>
        <vertAlign val="superscript"/>
        <sz val="8"/>
        <rFont val="Arial"/>
        <family val="2"/>
      </rPr>
      <t>1)</t>
    </r>
  </si>
  <si>
    <t>1)  Aus technischen Gründen erfolgte keine Auswertung.</t>
  </si>
  <si>
    <t>davon mit Schulaufwandsträger:</t>
  </si>
  <si>
    <t>Gebiet
———
Schulträger
———
Klassenart</t>
  </si>
  <si>
    <r>
      <t>Übriges Europa</t>
    </r>
    <r>
      <rPr>
        <vertAlign val="superscript"/>
        <sz val="8"/>
        <rFont val="Arial"/>
        <family val="2"/>
      </rPr>
      <t>1)</t>
    </r>
    <r>
      <rPr>
        <sz val="8"/>
        <rFont val="Arial"/>
        <family val="2"/>
      </rPr>
      <t xml:space="preserve"> …..…...…..</t>
    </r>
  </si>
  <si>
    <t>1.1 Grundschulen sowie Mittel-/Hauptschulen in Bayern seit 1996/97</t>
  </si>
  <si>
    <t>Lehrkräfte in Bayern 2021/22 nach Schulaufwandsträgern und Regierungsbezirken</t>
  </si>
  <si>
    <t>Vollzeitschulpflicht  nach Jahrgangsstufen in Bayern im Schuljahr 2020/21</t>
  </si>
  <si>
    <t>Vollzeitschulpflicht nach Abschlussarten in Bayern im Schuljahr 2020/21</t>
  </si>
  <si>
    <t xml:space="preserve"> in Bayern im Sommer 2021</t>
  </si>
  <si>
    <t>2.4 Im Zeitraum vom 2. Oktober 2020 bis 1. Oktober 2021 von Grundschulen</t>
  </si>
  <si>
    <t>in Bayern 2021/22 nach Regierungsbezirken</t>
  </si>
  <si>
    <t>3.2 Grundschulen sowie Mittel-/Hauptschulen in Bayern 2021/22  
nach den geführten Jahrgangsstufen und der Klassenzahl</t>
  </si>
  <si>
    <t>3.3 Grundschulen sowie Mittel-/Hauptschulen in Bayern 2021/22 nach der Zügigkeit</t>
  </si>
  <si>
    <t>3.4 Grundschulen sowie Mittel-/Hauptschulen in Bayern 2021/22 nach der Schülerzahl</t>
  </si>
  <si>
    <t xml:space="preserve"> in Bayern 2021/22 nach Regierungsbezirken</t>
  </si>
  <si>
    <t>4.2 Klassen der Grundschulen sowie Mittel-/Hauptschulen in Bayern 2021/22 nach Anzahl</t>
  </si>
  <si>
    <t>4.3 Jahrgangsklassen der Grundschulen sowie Mittel-/Hauptschulen in Bayern 2021/22</t>
  </si>
  <si>
    <t>4.4 Jahrgangsübergreifende Klassen der Grundschulen sowie Mittel-/Hauptschulen in Bayern 2021/22</t>
  </si>
  <si>
    <t>4.5 Klassen an Grundschulen sowie Mittel-/Hauptschulen
 in Bayern 2021/22 nach Klassenfrequenzgruppen</t>
  </si>
  <si>
    <t>4.6 Durchschnittliche Klassenstärke an Grundschulen sowie Mittel-/Hauptschulen in Bayern 2021/22</t>
  </si>
  <si>
    <t>5.1 Schüler in öffentlichen und privaten Grundschulen sowie Mittel-/Hauptschulen in Bayern 2021/22</t>
  </si>
  <si>
    <t>5.2 Schulanfänger und zurückgestellte Schüler an Grundschulen  
in Bayern im Oktober 2021</t>
  </si>
  <si>
    <t>Schulanfänger 2021</t>
  </si>
  <si>
    <t>5.3 Schüler an Grundschulen sowie Mittel-/Hauptschulen in Bayern
 am 1. Oktober 2021 nach schulischer Herkunft und Geschlecht</t>
  </si>
  <si>
    <t>5.4 Schüler der Grundschulen sowie Mittel-/Hauptschulen in Bayern 2021/22 nach</t>
  </si>
  <si>
    <t>2016</t>
  </si>
  <si>
    <t>2015</t>
  </si>
  <si>
    <t>2014</t>
  </si>
  <si>
    <t>2013</t>
  </si>
  <si>
    <t>2012</t>
  </si>
  <si>
    <t>2011</t>
  </si>
  <si>
    <t>2010</t>
  </si>
  <si>
    <t>2009</t>
  </si>
  <si>
    <t>2008</t>
  </si>
  <si>
    <t>2007</t>
  </si>
  <si>
    <t>2006</t>
  </si>
  <si>
    <t>2005</t>
  </si>
  <si>
    <t>2004 oder früher</t>
  </si>
  <si>
    <t>1) Aussiedlerschüler, die vom 2. Oktober 2020 bis 1. Oktober 2021 nach Deutschland zugezogen waren und am 1. Oktober 2021 eine Grundschule sowie Mittel-/Hauptschule besuchten.</t>
  </si>
  <si>
    <t>5.5 Schüler der Grundschulen sowie Mittel-/Hauptschulen in Bayern 2021/22</t>
  </si>
  <si>
    <t>5.6 Wiederholer an Grundschulen sowie Mittel-/Hauptschulen in Bayern 2021/22 nach Jahrgangsstufen</t>
  </si>
  <si>
    <t xml:space="preserve"> in Bayern 2021/22 nach der Religionszugehörigkeit</t>
  </si>
  <si>
    <t>5.8 Schüler der Grundschulen sowie Mittel-/Hauptschulen in Bayern 2021/22 nach der Teilnahme</t>
  </si>
  <si>
    <t>5.9 Schüler der Grundschulen sowie Mittel-/Hauptschulen in Bayern 2021/22  
nach den Größenklassen der Schulen</t>
  </si>
  <si>
    <t>5.10 Schüler der Grundschulen sowie Mittel-/Hauptschulen in Bayern 2021/22</t>
  </si>
  <si>
    <t>5.11 Schüler der Grundschulen sowie Mittel-/Hauptschulen in Bayern 2021/22  
nach Klassenfrequenzgruppen</t>
  </si>
  <si>
    <t>5.12 Schüler in Jahrgangs- und jahrgangsübergreifenden Klassen an Grundschulen sowie 
Mittel-/Hauptschulen in Bayern 2021/22</t>
  </si>
  <si>
    <t>an Grundschulen sowie Mittel-/Hauptschulen in Bayern 2021/22</t>
  </si>
  <si>
    <t>5.14 Schüler der Mittel-/Hauptschulen in Bayern 2021/22 
 nach der Teilnahme am Wahlpflichtunterricht</t>
  </si>
  <si>
    <t>5.15 Schüler der Grundschulen sowie Mittel-/Hauptschulen in Bayern 2021/22</t>
  </si>
  <si>
    <t>in Bayern 2021/22 nach Staatsangehörigkeit</t>
  </si>
  <si>
    <t>Grund- sowie Mittel-/Hauptschulen in Bayern 2021/22 nach dem Schulträger</t>
  </si>
  <si>
    <t>Freistellungsphase an Grund- sowie Mittel-/Hauptschulen in Bayern 2021/22 nach dem Schulträger</t>
  </si>
  <si>
    <t>6.3 Vollzeit- und teilzeitbeschäftigte Lehrkräfte an den Grundschulen sowie
 Mittel-/Hauptschulen in Bayern 2021/22</t>
  </si>
  <si>
    <t>Mittel-/Hauptschulen in Bayern 2021/22 nach Altersgruppen</t>
  </si>
  <si>
    <t>in Bayern 2021/22 nach dem Beschäftigungsverhältnis, Lehramt und nach Altersgruppen</t>
  </si>
  <si>
    <t>sowie Mittel-/Hauptschulen in Bayern 2021/22 nach Staatsangehörigkeit</t>
  </si>
  <si>
    <t xml:space="preserve"> 1) Absolventen/Abgänger vom 2. Oktober 2020 bis 1. Oktober 2021.</t>
  </si>
  <si>
    <t>Hauptschulen in Bayern nach Regierungsbezirken am 1. Oktober 2021</t>
  </si>
  <si>
    <t>nach kreisfreien Städten und Landkreisen am 1.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</si>
</sst>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 ###\ ###\ \ ;\-###\ ###\ ###\ \ ;\-\ \ "/>
    <numFmt numFmtId="165" formatCode="###\ ###\ ###\ \ ;\-###\ ###\ ###\ \ ;\-\ \ ;@\ *."/>
    <numFmt numFmtId="166" formatCode="###\ ###\ ###.0\ \ ;\-###\ ###\ ###.0\ \ ;\-\ \ "/>
    <numFmt numFmtId="167" formatCode="#\ ##0\ \ ;\-\ \ \ ###\ ###\ \ ;\.\ \ ;\ "/>
    <numFmt numFmtId="168" formatCode="###\ ###\ ###;\-###\ ###\ ###;\-"/>
    <numFmt numFmtId="169" formatCode="#\ ##0;\-\ \ \ ###\ ###;\.;\ "/>
    <numFmt numFmtId="170" formatCode="###\ ###\ ###\ \ \ ;\-###\ ###\ ###\ \ \ ;\-\ \ "/>
    <numFmt numFmtId="171" formatCode="###\ ###\ ###.0\ \ \ ;\-###\ ###\ ###.0\ \ \ ;\-\ \ \ \ "/>
    <numFmt numFmtId="172" formatCode="###\ ###\ ###\ ;\-###\ ###\ ###\ ;\-\ "/>
    <numFmt numFmtId="173" formatCode="###\ ###\ ###\ \ \ \ ;\-###\ ###\ ###\ \ \ \ ;\-\ \ \ \ "/>
    <numFmt numFmtId="174" formatCode="###\ ###\ ###0.0\ \ ;\-###\ ###\ ###0.0\ \ ;\-\ \ "/>
    <numFmt numFmtId="175" formatCode="###\ ###\ ###\ \ \ ;\-###\ ###\ ###\ \ \ ;\-\ \ \ "/>
    <numFmt numFmtId="176" formatCode="###\ ###\ ###;\-###\ ###\ ###;\-\ \ "/>
    <numFmt numFmtId="177" formatCode="###\ ###\ ###\ ;\-###\ ###\ ###\ ;\-\ \ "/>
    <numFmt numFmtId="178" formatCode="###\ ###\ ;\-###\ ###\ ;\-\ ;@"/>
    <numFmt numFmtId="179" formatCode="###\ ###\ \ \ ;\-###\ ###\ \ \ ;\-\ \ \ ;@\ *."/>
    <numFmt numFmtId="180" formatCode="###\ ###\ ###\ \ ;\-###\ ###\ ###\ \ ;\.\ \ "/>
    <numFmt numFmtId="181" formatCode="###\ ##0\ ;\-###\ ##0\ ;\-\ ;@\ "/>
    <numFmt numFmtId="182" formatCode="@\ *."/>
    <numFmt numFmtId="183" formatCode="@*."/>
    <numFmt numFmtId="184" formatCode="_-* #,##0.00\ _D_M_-;\-* #,##0.00\ _D_M_-;_-* &quot;-&quot;??\ _D_M_-;_-@_-"/>
    <numFmt numFmtId="185" formatCode="###\ ###\ \ \ ;\-###\ ###\ \ \ ;\-\ \ \ ;@"/>
    <numFmt numFmtId="186" formatCode="###\ ###\ ;\-\ ###\ ###\ ;\-\ ;@\ "/>
    <numFmt numFmtId="187" formatCode="#\ ###\ ###\ ;\-\ ###\ ###\ ;\-\ ;@\ "/>
    <numFmt numFmtId="188" formatCode="###\ ###\ \ ;\-\ ###\ ###\ \ ;\-\ \ ;@\ \ "/>
    <numFmt numFmtId="189" formatCode="###\ ##0\ \ \ ;\-###\ ##0\ \ \ ;\-\ \ \ ;@\ "/>
    <numFmt numFmtId="190" formatCode="0.0_ ;[Red]\-0.0\ "/>
    <numFmt numFmtId="191" formatCode="\ @\ *.\ "/>
    <numFmt numFmtId="192" formatCode="\ ##\ ##0\ ;\ \-##\ ##0\ ;\ \-\ ;\ @\ "/>
    <numFmt numFmtId="193" formatCode="0_ ;\-0\ "/>
  </numFmts>
  <fonts count="26">
    <font>
      <sz val="8"/>
      <name val="Arial"/>
      <family val="2"/>
    </font>
    <font>
      <sz val="10"/>
      <name val="Arial"/>
      <family val="2"/>
    </font>
    <font>
      <sz val="11"/>
      <color theme="1"/>
      <name val="Calibri"/>
      <family val="2"/>
      <scheme val="minor"/>
    </font>
    <font>
      <b/>
      <sz val="10"/>
      <name val="Arial"/>
      <family val="2"/>
    </font>
    <font>
      <i/>
      <sz val="8"/>
      <name val="Arial"/>
      <family val="2"/>
    </font>
    <font>
      <b/>
      <sz val="8"/>
      <name val="Arial"/>
      <family val="2"/>
    </font>
    <font>
      <b/>
      <i/>
      <sz val="8"/>
      <name val="Arial"/>
      <family val="2"/>
    </font>
    <font>
      <vertAlign val="superscript"/>
      <sz val="8"/>
      <name val="Arial"/>
      <family val="2"/>
    </font>
    <font>
      <b/>
      <sz val="10"/>
      <color indexed="10"/>
      <name val="Arial"/>
      <family val="2"/>
    </font>
    <font>
      <sz val="9"/>
      <name val="Arial"/>
      <family val="2"/>
    </font>
    <font>
      <sz val="8"/>
      <name val="Arialfn"/>
      <family val="2"/>
    </font>
    <font>
      <b/>
      <vertAlign val="superscript"/>
      <sz val="8"/>
      <name val="Arial"/>
      <family val="2"/>
    </font>
    <font>
      <sz val="8"/>
      <color indexed="8"/>
      <name val="Arial"/>
      <family val="2"/>
    </font>
    <font>
      <sz val="8"/>
      <name val="Jahrbuch"/>
      <family val="2"/>
    </font>
    <font>
      <b/>
      <sz val="9"/>
      <name val="Arial"/>
      <family val="2"/>
    </font>
    <font>
      <sz val="8"/>
      <color indexed="10"/>
      <name val="Arial"/>
      <family val="2"/>
    </font>
    <font>
      <sz val="8"/>
      <color rgb="FFFF0000"/>
      <name val="Arial"/>
      <family val="2"/>
    </font>
    <font>
      <b/>
      <sz val="18"/>
      <color theme="3"/>
      <name val="Cambria"/>
      <family val="2"/>
      <scheme val="major"/>
    </font>
    <font>
      <sz val="8"/>
      <color theme="1"/>
      <name val="Arial"/>
      <family val="2"/>
    </font>
    <font>
      <b/>
      <sz val="12"/>
      <name val="Arial"/>
      <family val="2"/>
    </font>
    <font>
      <vertAlign val="superscript"/>
      <sz val="8"/>
      <color indexed="10"/>
      <name val="Arial"/>
      <family val="2"/>
    </font>
    <font>
      <b/>
      <sz val="8"/>
      <color indexed="10"/>
      <name val="Arial"/>
      <family val="2"/>
    </font>
    <font>
      <sz val="10"/>
      <name val="Jahrbuch"/>
      <family val="2"/>
    </font>
    <font>
      <vertAlign val="superscript"/>
      <sz val="8"/>
      <name val="Jahrbuch"/>
      <family val="2"/>
    </font>
    <font>
      <sz val="8"/>
      <color rgb="FF000000"/>
      <name val="Arial"/>
      <family val="2"/>
    </font>
    <font>
      <sz val="8"/>
      <color rgb="FF000000"/>
      <name val="Jahrbuch"/>
      <family val="2"/>
    </font>
  </fonts>
  <fills count="2">
    <fill>
      <patternFill/>
    </fill>
    <fill>
      <patternFill patternType="gray125"/>
    </fill>
  </fills>
  <borders count="16">
    <border>
      <left/>
      <right/>
      <top/>
      <bottom/>
      <diagonal/>
    </border>
    <border>
      <left/>
      <right/>
      <top style="thin"/>
      <bottom/>
    </border>
    <border>
      <left style="thin"/>
      <right/>
      <top/>
      <bottom/>
    </border>
    <border>
      <left style="thin"/>
      <right style="thin"/>
      <top/>
      <bottom/>
    </border>
    <border>
      <left/>
      <right style="thin"/>
      <top/>
      <bottom/>
    </border>
    <border>
      <left style="thin"/>
      <right/>
      <top style="thin"/>
      <bottom/>
    </border>
    <border>
      <left style="thin"/>
      <right/>
      <top style="thin"/>
      <bottom style="thin"/>
    </border>
    <border>
      <left/>
      <right/>
      <top style="thin"/>
      <bottom style="thin"/>
    </border>
    <border>
      <left style="thin"/>
      <right style="thin"/>
      <top style="thin"/>
      <bottom/>
    </border>
    <border>
      <left style="thin"/>
      <right/>
      <top/>
      <bottom style="thin"/>
    </border>
    <border>
      <left/>
      <right/>
      <top/>
      <bottom style="thin"/>
    </border>
    <border>
      <left style="thin"/>
      <right style="thin"/>
      <top style="thin"/>
      <bottom style="thin"/>
    </border>
    <border>
      <left/>
      <right style="thin"/>
      <top style="thin"/>
      <bottom style="thin"/>
    </border>
    <border>
      <left/>
      <right style="thin"/>
      <top style="thin"/>
      <bottom/>
    </border>
    <border>
      <left/>
      <right style="thin"/>
      <top/>
      <bottom style="thin"/>
    </border>
    <border>
      <left style="thin"/>
      <right style="thin"/>
      <top/>
      <bottom style="thin"/>
    </border>
  </borders>
  <cellStyleXfs count="8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4" fillId="0" borderId="0">
      <alignment vertical="center"/>
      <protection/>
    </xf>
    <xf numFmtId="164" fontId="3" fillId="0" borderId="0">
      <alignment vertical="center"/>
      <protection/>
    </xf>
    <xf numFmtId="165" fontId="0" fillId="0" borderId="0">
      <alignment vertical="center"/>
      <protection/>
    </xf>
    <xf numFmtId="0" fontId="1" fillId="0" borderId="0">
      <alignment/>
      <protection/>
    </xf>
    <xf numFmtId="164" fontId="3" fillId="0" borderId="0">
      <alignment vertical="center"/>
      <protection/>
    </xf>
    <xf numFmtId="165" fontId="0" fillId="0" borderId="0">
      <alignment horizontal="centerContinuous" vertical="center"/>
      <protection/>
    </xf>
    <xf numFmtId="165" fontId="0" fillId="0" borderId="0">
      <alignment vertical="center"/>
      <protection/>
    </xf>
    <xf numFmtId="0" fontId="2" fillId="0" borderId="0">
      <alignment/>
      <protection/>
    </xf>
    <xf numFmtId="0" fontId="17" fillId="0" borderId="0" applyNumberFormat="0" applyFill="0" applyBorder="0" applyAlignment="0" applyProtection="0"/>
    <xf numFmtId="164" fontId="0" fillId="0" borderId="0">
      <alignment vertical="center"/>
      <protection/>
    </xf>
    <xf numFmtId="165" fontId="0" fillId="0" borderId="0">
      <alignment vertical="center"/>
      <protection/>
    </xf>
    <xf numFmtId="0" fontId="0" fillId="0" borderId="0">
      <alignment vertical="center"/>
      <protection/>
    </xf>
    <xf numFmtId="0" fontId="3" fillId="0" borderId="0">
      <alignment vertical="center"/>
      <protection/>
    </xf>
    <xf numFmtId="0" fontId="1" fillId="0" borderId="0">
      <alignment/>
      <protection/>
    </xf>
    <xf numFmtId="179"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3" fillId="0" borderId="0">
      <alignment vertical="center"/>
      <protection/>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0" fontId="0" fillId="0" borderId="0">
      <alignment vertical="center"/>
      <protection/>
    </xf>
    <xf numFmtId="0" fontId="3" fillId="0" borderId="0">
      <alignment vertical="center"/>
      <protection/>
    </xf>
    <xf numFmtId="185"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164" fontId="0" fillId="0" borderId="0">
      <alignment vertical="center"/>
      <protection/>
    </xf>
  </cellStyleXfs>
  <cellXfs count="1484">
    <xf numFmtId="164" fontId="0" fillId="0" borderId="0" xfId="0" applyAlignment="1">
      <alignment vertical="center"/>
    </xf>
    <xf numFmtId="164" fontId="0" fillId="0" borderId="0" xfId="0" applyAlignment="1" applyProtection="1">
      <alignment vertical="center"/>
      <protection locked="0"/>
    </xf>
    <xf numFmtId="164" fontId="0" fillId="0" borderId="0" xfId="0" applyAlignment="1" applyProtection="1">
      <alignment vertical="center"/>
      <protection/>
    </xf>
    <xf numFmtId="164" fontId="0" fillId="0" borderId="0" xfId="0" applyAlignment="1" applyProtection="1">
      <alignment horizontal="centerContinuous" vertical="center"/>
      <protection/>
    </xf>
    <xf numFmtId="164" fontId="0" fillId="0" borderId="1" xfId="0" applyBorder="1" applyAlignment="1" applyProtection="1">
      <alignment vertical="center"/>
      <protection/>
    </xf>
    <xf numFmtId="164" fontId="0" fillId="0" borderId="2" xfId="0" applyBorder="1" applyAlignment="1" applyProtection="1">
      <alignment vertical="center"/>
      <protection/>
    </xf>
    <xf numFmtId="164" fontId="5" fillId="0" borderId="0" xfId="0" applyFont="1" applyBorder="1" applyAlignment="1" applyProtection="1">
      <alignment horizontal="centerContinuous" vertical="center"/>
      <protection/>
    </xf>
    <xf numFmtId="164" fontId="0" fillId="0" borderId="0" xfId="0" applyBorder="1" applyAlignment="1" applyProtection="1">
      <alignment horizontal="centerContinuous" vertical="center"/>
      <protection/>
    </xf>
    <xf numFmtId="164" fontId="0" fillId="0" borderId="0" xfId="0" applyBorder="1" applyAlignment="1" applyProtection="1">
      <alignment vertical="center"/>
      <protection/>
    </xf>
    <xf numFmtId="165" fontId="0" fillId="0" borderId="0" xfId="22" applyAlignment="1" applyProtection="1">
      <alignment vertical="center"/>
      <protection/>
    </xf>
    <xf numFmtId="164" fontId="5" fillId="0" borderId="0" xfId="0" applyFont="1" applyAlignment="1" applyProtection="1">
      <alignment horizontal="centerContinuous" vertical="center"/>
      <protection/>
    </xf>
    <xf numFmtId="164" fontId="5" fillId="0" borderId="0" xfId="0" applyFont="1" applyAlignment="1" applyProtection="1">
      <alignment vertical="center"/>
      <protection locked="0"/>
    </xf>
    <xf numFmtId="165" fontId="0" fillId="0" borderId="0" xfId="22" applyFont="1" applyAlignment="1" applyProtection="1">
      <alignment vertical="center"/>
      <protection/>
    </xf>
    <xf numFmtId="166" fontId="4" fillId="0" borderId="2" xfId="20" applyFont="1" applyBorder="1" applyAlignment="1" applyProtection="1">
      <alignment vertical="center"/>
      <protection/>
    </xf>
    <xf numFmtId="164" fontId="0" fillId="0" borderId="0" xfId="0" applyFont="1" applyAlignment="1" applyProtection="1">
      <alignment vertical="center"/>
      <protection/>
    </xf>
    <xf numFmtId="164" fontId="0" fillId="0" borderId="2" xfId="0" applyFont="1" applyBorder="1" applyAlignment="1" applyProtection="1">
      <alignment vertical="center"/>
      <protection/>
    </xf>
    <xf numFmtId="164" fontId="5" fillId="0" borderId="0" xfId="0" applyFont="1" applyAlignment="1" applyProtection="1">
      <alignment vertical="center"/>
      <protection/>
    </xf>
    <xf numFmtId="164" fontId="0" fillId="0" borderId="0" xfId="0" applyFont="1" applyAlignment="1" applyProtection="1">
      <alignment vertical="center"/>
      <protection locked="0"/>
    </xf>
    <xf numFmtId="165" fontId="0" fillId="0" borderId="0" xfId="22" applyFont="1" applyAlignment="1" applyProtection="1" quotePrefix="1">
      <alignment vertical="center"/>
      <protection/>
    </xf>
    <xf numFmtId="164" fontId="0" fillId="0" borderId="3" xfId="0" applyFont="1" applyBorder="1" applyAlignment="1" applyProtection="1">
      <alignment vertical="center"/>
      <protection/>
    </xf>
    <xf numFmtId="166" fontId="4" fillId="0" borderId="3" xfId="20" applyFont="1" applyBorder="1" applyAlignment="1" applyProtection="1">
      <alignment vertical="center"/>
      <protection/>
    </xf>
    <xf numFmtId="164" fontId="0" fillId="0" borderId="0" xfId="0" applyFont="1" applyAlignment="1" applyProtection="1">
      <alignment vertical="center"/>
      <protection/>
    </xf>
    <xf numFmtId="164" fontId="0" fillId="0" borderId="2" xfId="0" applyFont="1" applyBorder="1" applyAlignment="1" applyProtection="1">
      <alignment vertical="center"/>
      <protection/>
    </xf>
    <xf numFmtId="164" fontId="0" fillId="0" borderId="3" xfId="0" applyFont="1" applyBorder="1" applyAlignment="1" applyProtection="1">
      <alignment vertical="center"/>
      <protection/>
    </xf>
    <xf numFmtId="166" fontId="4" fillId="0" borderId="3" xfId="20" applyNumberFormat="1" applyFont="1" applyBorder="1" applyAlignment="1" applyProtection="1">
      <alignment vertical="center"/>
      <protection/>
    </xf>
    <xf numFmtId="164" fontId="0" fillId="0" borderId="3" xfId="0" applyNumberFormat="1" applyFont="1" applyBorder="1" applyAlignment="1" applyProtection="1">
      <alignment vertical="center"/>
      <protection/>
    </xf>
    <xf numFmtId="165" fontId="0" fillId="0" borderId="0" xfId="22" applyFont="1" applyAlignment="1" applyProtection="1" quotePrefix="1">
      <alignment vertical="center"/>
      <protection/>
    </xf>
    <xf numFmtId="164" fontId="0" fillId="0" borderId="0" xfId="0" applyFont="1" applyAlignment="1" applyProtection="1">
      <alignment vertical="center"/>
      <protection/>
    </xf>
    <xf numFmtId="164" fontId="0" fillId="0" borderId="3" xfId="0" applyFont="1" applyBorder="1" applyAlignment="1" applyProtection="1">
      <alignment vertical="center"/>
      <protection/>
    </xf>
    <xf numFmtId="164" fontId="0" fillId="0" borderId="4" xfId="0" applyFont="1" applyBorder="1" applyAlignment="1" applyProtection="1">
      <alignment vertical="center"/>
      <protection/>
    </xf>
    <xf numFmtId="166" fontId="4" fillId="0" borderId="3" xfId="20" applyNumberFormat="1" applyFont="1" applyBorder="1" applyAlignment="1" applyProtection="1">
      <alignment vertical="center"/>
      <protection/>
    </xf>
    <xf numFmtId="164" fontId="0" fillId="0" borderId="4" xfId="0" applyNumberFormat="1" applyFont="1" applyBorder="1" applyAlignment="1" applyProtection="1">
      <alignment horizontal="right" vertical="center"/>
      <protection/>
    </xf>
    <xf numFmtId="166" fontId="4" fillId="0" borderId="2" xfId="20" applyFont="1" applyBorder="1" applyAlignment="1" applyProtection="1">
      <alignment vertical="center"/>
      <protection/>
    </xf>
    <xf numFmtId="166" fontId="4" fillId="0" borderId="3" xfId="20" applyFont="1" applyBorder="1" applyAlignment="1" applyProtection="1">
      <alignment vertical="center"/>
      <protection/>
    </xf>
    <xf numFmtId="164" fontId="0" fillId="0" borderId="3" xfId="0" applyBorder="1" applyAlignment="1" applyProtection="1">
      <alignment vertical="center"/>
      <protection/>
    </xf>
    <xf numFmtId="164" fontId="0" fillId="0" borderId="2" xfId="0" applyBorder="1" applyAlignment="1" applyProtection="1">
      <alignment horizontal="centerContinuous" vertical="center"/>
      <protection/>
    </xf>
    <xf numFmtId="164" fontId="0" fillId="0" borderId="2" xfId="0" applyFont="1" applyBorder="1" applyAlignment="1" applyProtection="1">
      <alignment vertical="center"/>
      <protection/>
    </xf>
    <xf numFmtId="164" fontId="0" fillId="0" borderId="0" xfId="0" applyAlignment="1" applyProtection="1">
      <alignment horizontal="right" vertical="center"/>
      <protection/>
    </xf>
    <xf numFmtId="164" fontId="0" fillId="0" borderId="0" xfId="0" applyAlignment="1" applyProtection="1">
      <alignment vertical="center"/>
      <protection/>
    </xf>
    <xf numFmtId="164" fontId="0" fillId="0" borderId="4" xfId="0" applyBorder="1" applyAlignment="1" applyProtection="1">
      <alignment vertical="center"/>
      <protection/>
    </xf>
    <xf numFmtId="164" fontId="5" fillId="0" borderId="0" xfId="0" applyFont="1" applyAlignment="1" applyProtection="1">
      <alignment vertical="center"/>
      <protection/>
    </xf>
    <xf numFmtId="164" fontId="0" fillId="0" borderId="0" xfId="0" applyFont="1" applyAlignment="1" applyProtection="1">
      <alignment vertical="center"/>
      <protection locked="0"/>
    </xf>
    <xf numFmtId="164" fontId="0" fillId="0" borderId="0" xfId="0" applyNumberFormat="1" applyFont="1" applyBorder="1" applyAlignment="1" applyProtection="1">
      <alignment horizontal="right" vertical="center"/>
      <protection/>
    </xf>
    <xf numFmtId="167" fontId="0" fillId="0" borderId="0" xfId="0" applyNumberFormat="1" applyFont="1" applyBorder="1" applyAlignment="1" applyProtection="1">
      <alignment horizontal="right" vertical="center"/>
      <protection/>
    </xf>
    <xf numFmtId="164" fontId="5" fillId="0" borderId="3" xfId="0" applyFont="1" applyBorder="1" applyAlignment="1" applyProtection="1">
      <alignment vertical="center"/>
      <protection locked="0"/>
    </xf>
    <xf numFmtId="165" fontId="0" fillId="0" borderId="0" xfId="22" applyFont="1" applyBorder="1" applyAlignment="1" applyProtection="1" quotePrefix="1">
      <alignment vertical="center"/>
      <protection/>
    </xf>
    <xf numFmtId="164" fontId="0" fillId="0" borderId="0" xfId="0" applyFont="1" applyBorder="1" applyAlignment="1" applyProtection="1">
      <alignment vertical="center"/>
      <protection/>
    </xf>
    <xf numFmtId="164" fontId="0" fillId="0" borderId="0" xfId="0" applyFont="1" applyAlignment="1" applyProtection="1">
      <alignment horizontal="left" vertical="center"/>
      <protection/>
    </xf>
    <xf numFmtId="164" fontId="0" fillId="0" borderId="3" xfId="0" applyFont="1" applyBorder="1" applyAlignment="1" applyProtection="1">
      <alignment vertical="center"/>
      <protection locked="0"/>
    </xf>
    <xf numFmtId="164" fontId="0" fillId="0" borderId="2" xfId="0" applyFont="1" applyBorder="1" applyAlignment="1" applyProtection="1">
      <alignment vertical="center"/>
      <protection locked="0"/>
    </xf>
    <xf numFmtId="164" fontId="5" fillId="0" borderId="4" xfId="0" applyFont="1" applyBorder="1" applyAlignment="1" applyProtection="1">
      <alignment vertical="center"/>
      <protection/>
    </xf>
    <xf numFmtId="166" fontId="6" fillId="0" borderId="3" xfId="20" applyFont="1" applyBorder="1" applyAlignment="1" applyProtection="1">
      <alignment vertical="center"/>
      <protection/>
    </xf>
    <xf numFmtId="164" fontId="3" fillId="0" borderId="0" xfId="0" applyFont="1" applyAlignment="1" applyProtection="1">
      <alignment horizontal="centerContinuous" vertical="center"/>
      <protection/>
    </xf>
    <xf numFmtId="164" fontId="3" fillId="0" borderId="0" xfId="0" applyFont="1" applyBorder="1" applyAlignment="1" applyProtection="1">
      <alignment horizontal="centerContinuous" vertical="center"/>
      <protection/>
    </xf>
    <xf numFmtId="165" fontId="0" fillId="0" borderId="0" xfId="22" applyFont="1" applyAlignment="1" applyProtection="1" quotePrefix="1">
      <alignment vertical="center"/>
      <protection/>
    </xf>
    <xf numFmtId="164" fontId="5" fillId="0" borderId="2" xfId="0" applyFont="1" applyBorder="1" applyAlignment="1" applyProtection="1">
      <alignment vertical="center"/>
      <protection locked="0"/>
    </xf>
    <xf numFmtId="167" fontId="0" fillId="0" borderId="0" xfId="0" applyNumberFormat="1" applyFont="1" applyFill="1" applyBorder="1" applyAlignment="1" applyProtection="1">
      <alignment horizontal="right" vertical="center"/>
      <protection/>
    </xf>
    <xf numFmtId="169" fontId="0" fillId="0" borderId="4" xfId="0" applyNumberFormat="1" applyFont="1" applyBorder="1" applyAlignment="1" applyProtection="1">
      <alignment horizontal="right" vertical="center"/>
      <protection/>
    </xf>
    <xf numFmtId="168" fontId="0" fillId="0" borderId="2" xfId="0" applyNumberFormat="1" applyBorder="1" applyAlignment="1" applyProtection="1">
      <alignment vertical="center"/>
      <protection/>
    </xf>
    <xf numFmtId="168" fontId="0" fillId="0" borderId="4" xfId="0" applyNumberFormat="1" applyBorder="1" applyAlignment="1" applyProtection="1">
      <alignment vertical="center"/>
      <protection/>
    </xf>
    <xf numFmtId="168" fontId="0" fillId="0" borderId="4" xfId="0" applyNumberFormat="1" applyFont="1" applyBorder="1" applyAlignment="1" applyProtection="1">
      <alignment horizontal="right" vertical="center"/>
      <protection/>
    </xf>
    <xf numFmtId="168" fontId="0" fillId="0" borderId="4" xfId="0" applyNumberFormat="1" applyFont="1" applyBorder="1" applyAlignment="1" applyProtection="1">
      <alignment horizontal="right" vertical="center"/>
      <protection/>
    </xf>
    <xf numFmtId="169" fontId="5" fillId="0" borderId="4" xfId="0" applyNumberFormat="1" applyFont="1" applyBorder="1" applyAlignment="1" applyProtection="1">
      <alignment horizontal="right" vertical="center"/>
      <protection/>
    </xf>
    <xf numFmtId="169" fontId="0" fillId="0" borderId="4" xfId="0" applyNumberFormat="1" applyFont="1" applyBorder="1" applyAlignment="1" applyProtection="1">
      <alignment horizontal="right" vertical="center"/>
      <protection locked="0"/>
    </xf>
    <xf numFmtId="164" fontId="0" fillId="0" borderId="2" xfId="0" applyFill="1" applyBorder="1" applyAlignment="1" applyProtection="1">
      <alignment vertical="center"/>
      <protection/>
    </xf>
    <xf numFmtId="164" fontId="0" fillId="0" borderId="4" xfId="0" applyFill="1" applyBorder="1" applyAlignment="1" applyProtection="1">
      <alignment vertical="center"/>
      <protection/>
    </xf>
    <xf numFmtId="164" fontId="0" fillId="0" borderId="0" xfId="0" applyNumberFormat="1" applyFont="1" applyFill="1" applyBorder="1" applyAlignment="1" applyProtection="1">
      <alignment horizontal="right" vertical="center"/>
      <protection/>
    </xf>
    <xf numFmtId="168" fontId="0" fillId="0" borderId="4" xfId="0" applyNumberFormat="1" applyFont="1" applyFill="1" applyBorder="1" applyAlignment="1" applyProtection="1">
      <alignment horizontal="right" vertical="center"/>
      <protection/>
    </xf>
    <xf numFmtId="0" fontId="1" fillId="0" borderId="0" xfId="23" applyFont="1">
      <alignment/>
      <protection/>
    </xf>
    <xf numFmtId="0" fontId="1" fillId="0" borderId="0" xfId="23" applyFont="1" applyProtection="1">
      <alignment/>
      <protection locked="0"/>
    </xf>
    <xf numFmtId="164" fontId="3" fillId="0" borderId="0" xfId="24" applyFont="1" applyAlignment="1" applyProtection="1">
      <alignment horizontal="centerContinuous" vertical="center"/>
      <protection/>
    </xf>
    <xf numFmtId="0" fontId="1" fillId="0" borderId="0" xfId="23" applyFont="1" applyAlignment="1" applyProtection="1">
      <alignment horizontal="centerContinuous" vertical="center"/>
      <protection/>
    </xf>
    <xf numFmtId="0" fontId="1" fillId="0" borderId="0" xfId="23" applyFont="1" applyProtection="1">
      <alignment/>
      <protection/>
    </xf>
    <xf numFmtId="0" fontId="0" fillId="0" borderId="5" xfId="23" applyFont="1" applyBorder="1" applyAlignment="1" applyProtection="1">
      <alignment horizontal="centerContinuous" vertical="center"/>
      <protection/>
    </xf>
    <xf numFmtId="0" fontId="0" fillId="0" borderId="1" xfId="23" applyFont="1" applyBorder="1" applyAlignment="1" applyProtection="1">
      <alignment horizontal="centerContinuous" vertical="center"/>
      <protection/>
    </xf>
    <xf numFmtId="0" fontId="0" fillId="0" borderId="5" xfId="23" applyFont="1" applyBorder="1" applyAlignment="1" applyProtection="1">
      <alignment horizontal="center" vertical="center" wrapText="1"/>
      <protection/>
    </xf>
    <xf numFmtId="0" fontId="1" fillId="0" borderId="1" xfId="23" applyFont="1" applyBorder="1" applyProtection="1">
      <alignment/>
      <protection/>
    </xf>
    <xf numFmtId="0" fontId="1" fillId="0" borderId="5" xfId="23" applyFont="1" applyBorder="1" applyProtection="1">
      <alignment/>
      <protection/>
    </xf>
    <xf numFmtId="170" fontId="1" fillId="0" borderId="5" xfId="23" applyNumberFormat="1" applyFont="1" applyBorder="1" applyAlignment="1" applyProtection="1">
      <alignment horizontal="center" vertical="center"/>
      <protection/>
    </xf>
    <xf numFmtId="164" fontId="0" fillId="0" borderId="2" xfId="23" applyNumberFormat="1" applyFont="1" applyBorder="1" applyProtection="1">
      <alignment/>
      <protection locked="0"/>
    </xf>
    <xf numFmtId="164" fontId="0" fillId="0" borderId="2" xfId="23" applyNumberFormat="1" applyFont="1" applyBorder="1" applyProtection="1">
      <alignment/>
      <protection/>
    </xf>
    <xf numFmtId="164" fontId="1" fillId="0" borderId="2" xfId="23" applyNumberFormat="1" applyFont="1" applyBorder="1" applyProtection="1">
      <alignment/>
      <protection/>
    </xf>
    <xf numFmtId="164" fontId="1" fillId="0" borderId="2" xfId="23" applyNumberFormat="1" applyFont="1" applyBorder="1" applyAlignment="1" applyProtection="1">
      <alignment horizontal="center" vertical="center"/>
      <protection/>
    </xf>
    <xf numFmtId="0" fontId="5" fillId="0" borderId="0" xfId="25" applyNumberFormat="1" applyFont="1" applyAlignment="1" applyProtection="1">
      <alignment horizontal="right" vertical="center"/>
      <protection/>
    </xf>
    <xf numFmtId="164" fontId="5" fillId="0" borderId="2" xfId="23" applyNumberFormat="1" applyFont="1" applyBorder="1">
      <alignment/>
      <protection/>
    </xf>
    <xf numFmtId="164" fontId="5" fillId="0" borderId="2" xfId="23" applyNumberFormat="1" applyFont="1" applyBorder="1" applyProtection="1">
      <alignment/>
      <protection/>
    </xf>
    <xf numFmtId="164" fontId="5" fillId="0" borderId="0" xfId="23" applyNumberFormat="1" applyFont="1" applyBorder="1" applyProtection="1">
      <alignment/>
      <protection/>
    </xf>
    <xf numFmtId="0" fontId="1" fillId="0" borderId="2" xfId="23" applyFont="1" applyBorder="1" applyProtection="1">
      <alignment/>
      <protection/>
    </xf>
    <xf numFmtId="0" fontId="0" fillId="0" borderId="0" xfId="23" applyFont="1" applyAlignment="1" applyProtection="1">
      <alignment horizontal="left" vertical="center"/>
      <protection/>
    </xf>
    <xf numFmtId="0" fontId="1" fillId="0" borderId="0" xfId="23" applyFont="1" applyAlignment="1" applyProtection="1">
      <alignment horizontal="left" vertical="center"/>
      <protection/>
    </xf>
    <xf numFmtId="165" fontId="0" fillId="0" borderId="0" xfId="25" applyFont="1" applyAlignment="1" applyProtection="1">
      <alignment horizontal="left" vertical="center"/>
      <protection/>
    </xf>
    <xf numFmtId="0" fontId="0" fillId="0" borderId="0" xfId="23" applyFont="1" applyAlignment="1" applyProtection="1">
      <alignment vertical="top"/>
      <protection/>
    </xf>
    <xf numFmtId="0" fontId="1" fillId="0" borderId="0" xfId="23" applyFont="1" applyAlignment="1">
      <alignment vertical="top"/>
      <protection/>
    </xf>
    <xf numFmtId="0" fontId="10" fillId="0" borderId="0" xfId="23" applyFont="1" applyProtection="1">
      <alignment/>
      <protection locked="0"/>
    </xf>
    <xf numFmtId="171" fontId="5" fillId="0" borderId="0" xfId="23" applyNumberFormat="1" applyFont="1" applyBorder="1" applyProtection="1">
      <alignment/>
      <protection/>
    </xf>
    <xf numFmtId="0" fontId="1" fillId="0" borderId="0" xfId="23" applyFont="1" applyAlignment="1" applyProtection="1">
      <alignment horizontal="centerContinuous" vertical="center"/>
      <protection locked="0"/>
    </xf>
    <xf numFmtId="0" fontId="1" fillId="0" borderId="0" xfId="23" applyProtection="1">
      <alignment/>
      <protection locked="0"/>
    </xf>
    <xf numFmtId="0" fontId="1" fillId="0" borderId="0" xfId="23" applyAlignment="1" applyProtection="1">
      <alignment horizontal="centerContinuous" vertical="center"/>
      <protection/>
    </xf>
    <xf numFmtId="164" fontId="3" fillId="0" borderId="0" xfId="24" applyAlignment="1" applyProtection="1">
      <alignment horizontal="centerContinuous" vertical="center"/>
      <protection/>
    </xf>
    <xf numFmtId="0" fontId="1" fillId="0" borderId="0" xfId="23" applyProtection="1">
      <alignment/>
      <protection/>
    </xf>
    <xf numFmtId="0" fontId="0" fillId="0" borderId="0" xfId="23" applyFont="1" applyProtection="1">
      <alignment/>
      <protection/>
    </xf>
    <xf numFmtId="0" fontId="0" fillId="0" borderId="0" xfId="23" applyFont="1" applyProtection="1">
      <alignment/>
      <protection locked="0"/>
    </xf>
    <xf numFmtId="0" fontId="0" fillId="0" borderId="5" xfId="23" applyFont="1" applyBorder="1" applyAlignment="1" applyProtection="1">
      <alignment horizontal="center" vertical="center"/>
      <protection/>
    </xf>
    <xf numFmtId="0" fontId="0" fillId="0" borderId="6" xfId="23" applyFont="1" applyBorder="1" applyAlignment="1" applyProtection="1">
      <alignment horizontal="center" vertical="center" wrapText="1"/>
      <protection/>
    </xf>
    <xf numFmtId="0" fontId="0" fillId="0" borderId="1" xfId="23" applyFont="1" applyBorder="1" applyProtection="1">
      <alignment/>
      <protection/>
    </xf>
    <xf numFmtId="0" fontId="0" fillId="0" borderId="5" xfId="23" applyFont="1" applyBorder="1" applyProtection="1">
      <alignment/>
      <protection/>
    </xf>
    <xf numFmtId="168" fontId="0" fillId="0" borderId="5" xfId="23" applyNumberFormat="1" applyFont="1" applyBorder="1" applyAlignment="1" applyProtection="1">
      <alignment horizontal="center" vertical="center"/>
      <protection/>
    </xf>
    <xf numFmtId="0" fontId="0" fillId="0" borderId="0" xfId="23" applyFont="1" applyBorder="1" applyProtection="1">
      <alignment/>
      <protection/>
    </xf>
    <xf numFmtId="0" fontId="0" fillId="0" borderId="2" xfId="23" applyFont="1" applyBorder="1" applyProtection="1">
      <alignment/>
      <protection/>
    </xf>
    <xf numFmtId="168" fontId="0" fillId="0" borderId="2" xfId="23" applyNumberFormat="1" applyFont="1" applyBorder="1" applyAlignment="1" applyProtection="1">
      <alignment horizontal="center" vertical="center"/>
      <protection/>
    </xf>
    <xf numFmtId="164" fontId="0" fillId="0" borderId="0" xfId="23" applyNumberFormat="1" applyFont="1" applyBorder="1" applyProtection="1">
      <alignment/>
      <protection/>
    </xf>
    <xf numFmtId="0" fontId="0" fillId="0" borderId="0" xfId="26"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165" fontId="0" fillId="0" borderId="0" xfId="26" applyFont="1" applyAlignment="1" applyProtection="1">
      <alignment horizontal="left" vertical="center"/>
      <protection/>
    </xf>
    <xf numFmtId="0" fontId="5" fillId="0" borderId="0" xfId="23" applyFont="1" applyAlignment="1" applyProtection="1">
      <alignment horizontal="right" vertical="center"/>
      <protection/>
    </xf>
    <xf numFmtId="0" fontId="5" fillId="0" borderId="0" xfId="23" applyFont="1" applyBorder="1" applyProtection="1">
      <alignment/>
      <protection/>
    </xf>
    <xf numFmtId="0" fontId="0" fillId="0" borderId="4" xfId="23" applyFont="1" applyBorder="1" applyProtection="1">
      <alignment/>
      <protection/>
    </xf>
    <xf numFmtId="0" fontId="5" fillId="0" borderId="0" xfId="23" applyFont="1" applyProtection="1">
      <alignment/>
      <protection/>
    </xf>
    <xf numFmtId="164" fontId="0" fillId="0" borderId="3" xfId="23" applyNumberFormat="1" applyFont="1" applyBorder="1" applyProtection="1">
      <alignment/>
      <protection/>
    </xf>
    <xf numFmtId="0" fontId="1" fillId="0" borderId="0" xfId="23" applyAlignment="1" applyProtection="1">
      <alignment vertical="center"/>
      <protection/>
    </xf>
    <xf numFmtId="165" fontId="5" fillId="0" borderId="0" xfId="26" applyFont="1" applyBorder="1" applyAlignment="1" applyProtection="1">
      <alignment vertical="center"/>
      <protection/>
    </xf>
    <xf numFmtId="0" fontId="1" fillId="0" borderId="0" xfId="23" applyBorder="1" applyProtection="1">
      <alignment/>
      <protection/>
    </xf>
    <xf numFmtId="0" fontId="1" fillId="0" borderId="0" xfId="23">
      <alignment/>
      <protection/>
    </xf>
    <xf numFmtId="0" fontId="1" fillId="0" borderId="0" xfId="23" applyAlignment="1" applyProtection="1">
      <alignment vertical="center"/>
      <protection locked="0"/>
    </xf>
    <xf numFmtId="0" fontId="1" fillId="0" borderId="0" xfId="23" applyAlignment="1" applyProtection="1">
      <alignment horizontal="justify" vertical="top" wrapText="1"/>
      <protection/>
    </xf>
    <xf numFmtId="0" fontId="1" fillId="0" borderId="0" xfId="23" applyAlignment="1" applyProtection="1">
      <alignment horizontal="justify" vertical="top"/>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3" applyNumberFormat="1" applyFont="1" applyAlignment="1" applyProtection="1">
      <alignment horizontal="left" vertical="center"/>
      <protection/>
    </xf>
    <xf numFmtId="165" fontId="0" fillId="0" borderId="0" xfId="26" applyFont="1" applyAlignment="1" applyProtection="1">
      <alignment horizontal="left" vertical="center"/>
      <protection/>
    </xf>
    <xf numFmtId="0" fontId="0" fillId="0" borderId="0" xfId="26" applyNumberFormat="1" applyFont="1" applyAlignment="1" applyProtection="1">
      <alignment horizontal="left" vertical="center"/>
      <protection/>
    </xf>
    <xf numFmtId="0" fontId="9" fillId="0" borderId="0" xfId="23" applyFont="1" applyProtection="1" quotePrefix="1">
      <alignment/>
      <protection/>
    </xf>
    <xf numFmtId="0" fontId="0" fillId="0" borderId="0" xfId="23" applyFont="1" applyProtection="1">
      <alignment/>
      <protection/>
    </xf>
    <xf numFmtId="0" fontId="1" fillId="0" borderId="0" xfId="23" applyFont="1" applyAlignment="1" applyProtection="1">
      <alignment horizontal="centerContinuous" vertical="center"/>
      <protection/>
    </xf>
    <xf numFmtId="0" fontId="1" fillId="0" borderId="0" xfId="23" applyFont="1" applyProtection="1">
      <alignment/>
      <protection/>
    </xf>
    <xf numFmtId="0" fontId="1" fillId="0" borderId="0" xfId="23" applyFont="1" applyProtection="1">
      <alignment/>
      <protection locked="0"/>
    </xf>
    <xf numFmtId="0" fontId="0" fillId="0" borderId="7" xfId="23" applyFont="1" applyBorder="1" applyAlignment="1" applyProtection="1">
      <alignment horizontal="centerContinuous" vertical="center"/>
      <protection/>
    </xf>
    <xf numFmtId="0" fontId="1" fillId="0" borderId="0" xfId="23"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5" xfId="23" applyFont="1" applyBorder="1" applyAlignment="1" applyProtection="1">
      <alignment horizontal="center" vertical="center" wrapText="1"/>
      <protection/>
    </xf>
    <xf numFmtId="0" fontId="0" fillId="0" borderId="1" xfId="23" applyFont="1" applyBorder="1" applyProtection="1">
      <alignment/>
      <protection/>
    </xf>
    <xf numFmtId="0" fontId="0" fillId="0" borderId="5" xfId="23" applyFont="1" applyBorder="1" applyProtection="1">
      <alignment/>
      <protection/>
    </xf>
    <xf numFmtId="165" fontId="0" fillId="0" borderId="0" xfId="22" applyFont="1" applyBorder="1" applyAlignment="1" applyProtection="1">
      <alignment horizontal="left" vertical="center"/>
      <protection/>
    </xf>
    <xf numFmtId="0" fontId="0" fillId="0" borderId="2" xfId="23" applyFont="1" applyBorder="1" applyProtection="1">
      <alignment/>
      <protection/>
    </xf>
    <xf numFmtId="164" fontId="0" fillId="0" borderId="2" xfId="23" applyNumberFormat="1" applyFont="1" applyBorder="1" applyProtection="1">
      <alignment/>
      <protection/>
    </xf>
    <xf numFmtId="164" fontId="0" fillId="0" borderId="2" xfId="23" applyNumberFormat="1" applyFont="1" applyBorder="1" applyProtection="1">
      <alignment/>
      <protection locked="0"/>
    </xf>
    <xf numFmtId="0" fontId="0" fillId="0" borderId="0" xfId="23" applyFont="1" applyBorder="1" applyProtection="1">
      <alignment/>
      <protection/>
    </xf>
    <xf numFmtId="0" fontId="0" fillId="0" borderId="2" xfId="23" applyFont="1" applyBorder="1" applyAlignment="1" applyProtection="1">
      <alignment horizontal="centerContinuous" vertical="center"/>
      <protection/>
    </xf>
    <xf numFmtId="0" fontId="1" fillId="0" borderId="0" xfId="23" applyBorder="1" applyAlignment="1" applyProtection="1">
      <alignment horizontal="centerContinuous" vertical="center"/>
      <protection/>
    </xf>
    <xf numFmtId="0" fontId="0" fillId="0" borderId="0" xfId="23" applyFont="1" applyBorder="1" applyAlignment="1" applyProtection="1">
      <alignment horizontal="left" vertical="center"/>
      <protection/>
    </xf>
    <xf numFmtId="165" fontId="0" fillId="0" borderId="0" xfId="22" applyFont="1" applyBorder="1" applyAlignment="1" applyProtection="1">
      <alignment horizontal="left" vertical="center" indent="1"/>
      <protection/>
    </xf>
    <xf numFmtId="0" fontId="0" fillId="0" borderId="0" xfId="22" applyNumberFormat="1" applyFont="1" applyBorder="1" applyAlignment="1" applyProtection="1">
      <alignment horizontal="left" vertical="center"/>
      <protection/>
    </xf>
    <xf numFmtId="165" fontId="0" fillId="0" borderId="0" xfId="22" applyFont="1" applyBorder="1" applyAlignment="1" applyProtection="1">
      <alignment horizontal="left" vertical="center"/>
      <protection/>
    </xf>
    <xf numFmtId="0" fontId="5" fillId="0" borderId="0" xfId="23" applyFont="1" applyProtection="1">
      <alignment/>
      <protection/>
    </xf>
    <xf numFmtId="0" fontId="5" fillId="0" borderId="0" xfId="23" applyFont="1" applyBorder="1" applyProtection="1">
      <alignment/>
      <protection/>
    </xf>
    <xf numFmtId="0" fontId="0" fillId="0" borderId="0" xfId="23" applyFont="1" applyAlignment="1" applyProtection="1">
      <alignment vertical="center"/>
      <protection/>
    </xf>
    <xf numFmtId="165" fontId="5" fillId="0" borderId="0" xfId="22" applyFont="1" applyBorder="1" applyAlignment="1" applyProtection="1">
      <alignment vertical="center"/>
      <protection/>
    </xf>
    <xf numFmtId="0" fontId="1" fillId="0" borderId="0" xfId="23" applyAlignment="1" applyProtection="1">
      <alignment horizontal="justify" vertical="center" wrapText="1"/>
      <protection/>
    </xf>
    <xf numFmtId="0" fontId="0" fillId="0" borderId="0" xfId="23" applyFont="1" applyProtection="1">
      <alignment/>
      <protection locked="0"/>
    </xf>
    <xf numFmtId="0" fontId="9" fillId="0" borderId="0" xfId="23" applyFont="1" applyAlignment="1" applyProtection="1" quotePrefix="1">
      <alignment horizontal="right" vertical="center"/>
      <protection/>
    </xf>
    <xf numFmtId="0" fontId="0" fillId="0" borderId="5" xfId="23" applyFont="1" applyBorder="1" applyAlignment="1" applyProtection="1">
      <alignment horizontal="center" vertical="center"/>
      <protection/>
    </xf>
    <xf numFmtId="0" fontId="0" fillId="0" borderId="6" xfId="23" applyFont="1" applyBorder="1" applyAlignment="1" applyProtection="1">
      <alignment horizontal="centerContinuous" vertical="center"/>
      <protection/>
    </xf>
    <xf numFmtId="0" fontId="0" fillId="0" borderId="7" xfId="23" applyFont="1" applyBorder="1" applyAlignment="1" applyProtection="1">
      <alignment horizontal="centerContinuous" vertical="center"/>
      <protection/>
    </xf>
    <xf numFmtId="0" fontId="0" fillId="0" borderId="0" xfId="23" applyFont="1" applyBorder="1" applyProtection="1">
      <alignment/>
      <protection locked="0"/>
    </xf>
    <xf numFmtId="0" fontId="0" fillId="0" borderId="0" xfId="23" applyFont="1" applyBorder="1" applyAlignment="1" applyProtection="1">
      <alignment horizontal="center" vertical="center"/>
      <protection locked="0"/>
    </xf>
    <xf numFmtId="0" fontId="0" fillId="0" borderId="1" xfId="23" applyNumberFormat="1" applyFont="1" applyBorder="1" applyProtection="1">
      <alignment/>
      <protection/>
    </xf>
    <xf numFmtId="0" fontId="0" fillId="0" borderId="5" xfId="23" applyNumberFormat="1" applyFont="1" applyBorder="1" applyProtection="1">
      <alignment/>
      <protection/>
    </xf>
    <xf numFmtId="0" fontId="0" fillId="0" borderId="0" xfId="23" applyNumberFormat="1" applyFont="1" applyBorder="1" applyProtection="1">
      <alignment/>
      <protection/>
    </xf>
    <xf numFmtId="0" fontId="0" fillId="0" borderId="2" xfId="23" applyNumberFormat="1" applyFont="1" applyBorder="1" applyProtection="1">
      <alignment/>
      <protection/>
    </xf>
    <xf numFmtId="0" fontId="0" fillId="0" borderId="3" xfId="23" applyFont="1" applyBorder="1" applyProtection="1">
      <alignment/>
      <protection/>
    </xf>
    <xf numFmtId="165" fontId="0" fillId="0" borderId="0" xfId="23" applyNumberFormat="1" applyFont="1" applyAlignment="1" applyProtection="1">
      <alignment horizontal="centerContinuous" vertical="center"/>
      <protection/>
    </xf>
    <xf numFmtId="0" fontId="12" fillId="0" borderId="0" xfId="23" applyFont="1" applyAlignment="1" applyProtection="1">
      <alignment horizontal="left" vertical="center"/>
      <protection/>
    </xf>
    <xf numFmtId="165" fontId="12" fillId="0" borderId="0" xfId="26" applyFont="1" applyAlignment="1" applyProtection="1">
      <alignment horizontal="left" vertical="center"/>
      <protection/>
    </xf>
    <xf numFmtId="0" fontId="12" fillId="0" borderId="0" xfId="23" applyFont="1" applyProtection="1">
      <alignment/>
      <protection/>
    </xf>
    <xf numFmtId="0" fontId="12" fillId="0" borderId="0" xfId="26" applyNumberFormat="1" applyFont="1" applyAlignment="1" applyProtection="1">
      <alignment horizontal="left" vertical="center"/>
      <protection/>
    </xf>
    <xf numFmtId="165" fontId="12" fillId="0" borderId="0" xfId="23" applyNumberFormat="1" applyFont="1" applyAlignment="1" applyProtection="1">
      <alignment horizontal="left" vertical="center"/>
      <protection/>
    </xf>
    <xf numFmtId="0" fontId="12" fillId="0" borderId="0" xfId="23" applyNumberFormat="1" applyFont="1" applyAlignment="1" applyProtection="1">
      <alignment horizontal="left" vertical="center"/>
      <protection/>
    </xf>
    <xf numFmtId="165" fontId="0" fillId="0" borderId="0" xfId="26" applyFont="1" applyBorder="1" applyAlignment="1" applyProtection="1">
      <alignment vertical="center"/>
      <protection/>
    </xf>
    <xf numFmtId="0" fontId="12" fillId="0" borderId="4" xfId="23" applyFont="1" applyBorder="1" applyAlignment="1" applyProtection="1">
      <alignment horizontal="left" vertical="center"/>
      <protection/>
    </xf>
    <xf numFmtId="0" fontId="12" fillId="0" borderId="0" xfId="26" applyNumberFormat="1" applyFont="1" applyAlignment="1" applyProtection="1">
      <alignment vertical="center"/>
      <protection/>
    </xf>
    <xf numFmtId="165" fontId="0" fillId="0" borderId="0" xfId="23" applyNumberFormat="1" applyFont="1" applyAlignment="1" applyProtection="1">
      <alignment horizontal="left" vertical="center" indent="1"/>
      <protection/>
    </xf>
    <xf numFmtId="0" fontId="12" fillId="0" borderId="0" xfId="23" applyFont="1" applyAlignment="1" applyProtection="1">
      <alignment vertical="center"/>
      <protection/>
    </xf>
    <xf numFmtId="0" fontId="0" fillId="0" borderId="0" xfId="23" applyFont="1" applyAlignment="1" applyProtection="1">
      <alignment vertical="center"/>
      <protection/>
    </xf>
    <xf numFmtId="0" fontId="0" fillId="0" borderId="0" xfId="23" applyFont="1">
      <alignment/>
      <protection/>
    </xf>
    <xf numFmtId="0" fontId="13" fillId="0" borderId="0" xfId="23" applyFont="1" applyProtection="1">
      <alignment/>
      <protection locked="0"/>
    </xf>
    <xf numFmtId="0" fontId="9" fillId="0" borderId="0" xfId="23" applyFont="1" applyAlignment="1" applyProtection="1" quotePrefix="1">
      <alignment horizontal="left" vertical="center"/>
      <protection/>
    </xf>
    <xf numFmtId="0" fontId="1" fillId="0" borderId="0" xfId="23" applyFont="1" applyProtection="1" quotePrefix="1">
      <alignment/>
      <protection/>
    </xf>
    <xf numFmtId="0" fontId="1" fillId="0" borderId="0" xfId="23" applyBorder="1" applyProtection="1">
      <alignment/>
      <protection locked="0"/>
    </xf>
    <xf numFmtId="164" fontId="3" fillId="0" borderId="0" xfId="21" applyFont="1" applyAlignment="1" applyProtection="1">
      <alignment horizontal="centerContinuous" vertical="center" wrapText="1"/>
      <protection/>
    </xf>
    <xf numFmtId="164" fontId="3" fillId="0" borderId="0" xfId="21" applyFont="1" applyAlignment="1" applyProtection="1">
      <alignment horizontal="centerContinuous" vertical="center"/>
      <protection/>
    </xf>
    <xf numFmtId="0" fontId="0" fillId="0" borderId="5" xfId="23" applyNumberFormat="1" applyFont="1" applyBorder="1" applyAlignment="1" applyProtection="1">
      <alignment horizontal="center" vertical="center"/>
      <protection/>
    </xf>
    <xf numFmtId="164" fontId="14" fillId="0" borderId="0" xfId="21" applyFont="1" applyAlignment="1" applyProtection="1">
      <alignment horizontal="centerContinuous" vertical="center"/>
      <protection/>
    </xf>
    <xf numFmtId="164" fontId="5" fillId="0" borderId="0" xfId="21" applyFont="1" applyAlignment="1" applyProtection="1">
      <alignment horizontal="centerContinuous" vertical="center"/>
      <protection/>
    </xf>
    <xf numFmtId="0" fontId="5" fillId="0" borderId="0" xfId="23" applyFont="1" applyAlignment="1" applyProtection="1">
      <alignment horizontal="centerContinuous" vertical="center"/>
      <protection/>
    </xf>
    <xf numFmtId="0" fontId="0" fillId="0" borderId="0" xfId="23" applyFont="1" applyAlignment="1" applyProtection="1">
      <alignment horizontal="centerContinuous" vertical="center"/>
      <protection/>
    </xf>
    <xf numFmtId="165" fontId="0" fillId="0" borderId="0" xfId="22" applyFont="1" applyAlignment="1" applyProtection="1">
      <alignment horizontal="centerContinuous" vertical="center"/>
      <protection/>
    </xf>
    <xf numFmtId="165" fontId="0" fillId="0" borderId="0" xfId="22" applyFont="1" applyAlignment="1" applyProtection="1">
      <alignment vertical="center"/>
      <protection/>
    </xf>
    <xf numFmtId="164" fontId="0" fillId="0" borderId="4" xfId="23" applyNumberFormat="1" applyFont="1" applyBorder="1" applyProtection="1">
      <alignment/>
      <protection/>
    </xf>
    <xf numFmtId="164" fontId="0" fillId="0" borderId="0" xfId="23" applyNumberFormat="1" applyFont="1" applyProtection="1">
      <alignment/>
      <protection/>
    </xf>
    <xf numFmtId="0" fontId="0" fillId="0" borderId="0" xfId="23" applyFont="1" applyBorder="1" applyAlignment="1" applyProtection="1">
      <alignment vertical="center"/>
      <protection/>
    </xf>
    <xf numFmtId="0" fontId="0" fillId="0" borderId="4" xfId="23" applyFont="1" applyBorder="1" applyAlignment="1" applyProtection="1">
      <alignment horizontal="center" vertical="center"/>
      <protection/>
    </xf>
    <xf numFmtId="0" fontId="0" fillId="0" borderId="0" xfId="23" applyFont="1" applyBorder="1" applyAlignment="1" applyProtection="1">
      <alignment horizontal="centerContinuous" vertical="center"/>
      <protection/>
    </xf>
    <xf numFmtId="164" fontId="5" fillId="0" borderId="2" xfId="23" applyNumberFormat="1" applyFont="1" applyBorder="1" applyAlignment="1" applyProtection="1">
      <alignment vertical="center"/>
      <protection/>
    </xf>
    <xf numFmtId="0" fontId="5" fillId="0" borderId="0" xfId="23" applyFont="1" applyProtection="1">
      <alignment/>
      <protection locked="0"/>
    </xf>
    <xf numFmtId="0" fontId="0" fillId="0" borderId="0" xfId="22" applyNumberFormat="1" applyFont="1" applyAlignment="1" applyProtection="1">
      <alignment horizontal="left" vertical="center"/>
      <protection/>
    </xf>
    <xf numFmtId="0" fontId="0" fillId="0" borderId="0" xfId="22" applyNumberFormat="1" applyFont="1" applyAlignment="1" applyProtection="1">
      <alignment horizontal="centerContinuous" vertical="center"/>
      <protection/>
    </xf>
    <xf numFmtId="164" fontId="0" fillId="0" borderId="0" xfId="23" applyNumberFormat="1" applyFont="1" applyAlignment="1" applyProtection="1">
      <alignment horizontal="centerContinuous" vertical="center"/>
      <protection/>
    </xf>
    <xf numFmtId="165" fontId="0" fillId="0" borderId="0" xfId="22" applyAlignment="1" applyProtection="1">
      <alignment horizontal="center" vertical="center"/>
      <protection locked="0"/>
    </xf>
    <xf numFmtId="0" fontId="1" fillId="0" borderId="0" xfId="23" applyAlignment="1">
      <alignment vertical="center"/>
      <protection/>
    </xf>
    <xf numFmtId="164" fontId="9" fillId="0" borderId="0" xfId="0" applyFont="1" applyAlignment="1" applyProtection="1" quotePrefix="1">
      <alignment horizontal="left" vertical="center"/>
      <protection/>
    </xf>
    <xf numFmtId="164" fontId="0" fillId="0" borderId="0" xfId="0" applyAlignment="1" applyProtection="1" quotePrefix="1">
      <alignment vertical="center"/>
      <protection/>
    </xf>
    <xf numFmtId="164" fontId="0" fillId="0" borderId="0" xfId="0" applyBorder="1" applyAlignment="1" applyProtection="1">
      <alignment vertical="center"/>
      <protection locked="0"/>
    </xf>
    <xf numFmtId="164" fontId="0" fillId="0" borderId="5" xfId="0" applyBorder="1" applyAlignment="1" applyProtection="1">
      <alignment vertical="center"/>
      <protection/>
    </xf>
    <xf numFmtId="165" fontId="0" fillId="0" borderId="0" xfId="26" applyAlignment="1" applyProtection="1">
      <alignment horizontal="centerContinuous" vertical="center"/>
      <protection/>
    </xf>
    <xf numFmtId="172" fontId="0" fillId="0" borderId="2" xfId="0" applyNumberFormat="1" applyBorder="1" applyAlignment="1" applyProtection="1">
      <alignment vertical="center"/>
      <protection/>
    </xf>
    <xf numFmtId="172" fontId="0" fillId="0" borderId="2" xfId="0" applyNumberFormat="1" applyBorder="1" applyAlignment="1" applyProtection="1">
      <alignment vertical="center"/>
      <protection locked="0"/>
    </xf>
    <xf numFmtId="172" fontId="5" fillId="0" borderId="2" xfId="0" applyNumberFormat="1" applyFont="1" applyBorder="1" applyAlignment="1" applyProtection="1">
      <alignment vertical="center"/>
      <protection/>
    </xf>
    <xf numFmtId="164" fontId="5" fillId="0" borderId="0" xfId="0" applyFont="1" applyAlignment="1" applyProtection="1">
      <alignment horizontal="right" vertical="center"/>
      <protection/>
    </xf>
    <xf numFmtId="172" fontId="0" fillId="0" borderId="2" xfId="0" applyNumberFormat="1" applyFont="1" applyBorder="1" applyAlignment="1" applyProtection="1">
      <alignment vertical="center"/>
      <protection/>
    </xf>
    <xf numFmtId="172" fontId="0" fillId="0" borderId="2" xfId="0" applyNumberFormat="1" applyFont="1" applyBorder="1" applyAlignment="1" applyProtection="1">
      <alignment vertical="center"/>
      <protection locked="0"/>
    </xf>
    <xf numFmtId="0" fontId="0" fillId="0" borderId="0" xfId="26" applyNumberFormat="1" applyFont="1" applyAlignment="1" applyProtection="1">
      <alignment vertical="center"/>
      <protection/>
    </xf>
    <xf numFmtId="49" fontId="0" fillId="0" borderId="0" xfId="26" applyNumberFormat="1" applyFont="1" applyAlignment="1" applyProtection="1">
      <alignment vertical="center"/>
      <protection/>
    </xf>
    <xf numFmtId="49" fontId="0" fillId="0" borderId="4" xfId="26" applyNumberFormat="1" applyFont="1" applyBorder="1" applyAlignment="1" applyProtection="1">
      <alignment/>
      <protection/>
    </xf>
    <xf numFmtId="164" fontId="0" fillId="0" borderId="3" xfId="0" applyBorder="1" applyAlignment="1" applyProtection="1">
      <alignment vertical="center"/>
      <protection locked="0"/>
    </xf>
    <xf numFmtId="164" fontId="0" fillId="0" borderId="0" xfId="0" applyFont="1" applyAlignment="1" applyProtection="1">
      <alignment vertical="center"/>
      <protection/>
    </xf>
    <xf numFmtId="164" fontId="0" fillId="0" borderId="3" xfId="0" applyFont="1" applyBorder="1" applyAlignment="1" applyProtection="1">
      <alignment vertical="center"/>
      <protection/>
    </xf>
    <xf numFmtId="164" fontId="0" fillId="0" borderId="2" xfId="0" applyBorder="1" applyAlignment="1" applyProtection="1">
      <alignment vertical="center"/>
      <protection locked="0"/>
    </xf>
    <xf numFmtId="164" fontId="0" fillId="0" borderId="0" xfId="0" applyFont="1" applyAlignment="1" applyProtection="1">
      <alignment horizontal="left" vertical="center"/>
      <protection/>
    </xf>
    <xf numFmtId="172" fontId="0" fillId="0" borderId="0" xfId="0" applyNumberFormat="1" applyBorder="1" applyAlignment="1" applyProtection="1">
      <alignment vertical="center"/>
      <protection/>
    </xf>
    <xf numFmtId="172" fontId="0" fillId="0" borderId="0" xfId="0" applyNumberFormat="1" applyBorder="1" applyAlignment="1" applyProtection="1">
      <alignment vertical="center"/>
      <protection locked="0"/>
    </xf>
    <xf numFmtId="164" fontId="13" fillId="0" borderId="0" xfId="0" applyFont="1" applyAlignment="1" applyProtection="1">
      <alignment vertical="center"/>
      <protection locked="0"/>
    </xf>
    <xf numFmtId="164" fontId="1" fillId="0" borderId="0" xfId="0" applyFont="1" applyAlignment="1" applyProtection="1" quotePrefix="1">
      <alignment vertical="center"/>
      <protection locked="0"/>
    </xf>
    <xf numFmtId="164" fontId="0" fillId="0" borderId="0" xfId="0" applyAlignment="1" applyProtection="1" quotePrefix="1">
      <alignment vertical="center"/>
      <protection locked="0"/>
    </xf>
    <xf numFmtId="164" fontId="9" fillId="0" borderId="0" xfId="0" applyFont="1" applyAlignment="1" applyProtection="1" quotePrefix="1">
      <alignment horizontal="right" vertical="center"/>
      <protection locked="0"/>
    </xf>
    <xf numFmtId="164" fontId="0" fillId="0" borderId="0" xfId="0" applyAlignment="1" applyProtection="1">
      <alignment horizontal="centerContinuous" vertical="center"/>
      <protection locked="0"/>
    </xf>
    <xf numFmtId="164" fontId="0" fillId="0" borderId="0" xfId="0" applyBorder="1" applyAlignment="1" applyProtection="1">
      <alignment horizontal="center" vertical="center"/>
      <protection locked="0"/>
    </xf>
    <xf numFmtId="173" fontId="0" fillId="0" borderId="2" xfId="0" applyNumberFormat="1" applyBorder="1" applyAlignment="1" applyProtection="1">
      <alignment vertical="center"/>
      <protection/>
    </xf>
    <xf numFmtId="173" fontId="0" fillId="0" borderId="2" xfId="0" applyNumberFormat="1" applyBorder="1" applyAlignment="1" applyProtection="1">
      <alignment vertical="center"/>
      <protection locked="0"/>
    </xf>
    <xf numFmtId="173" fontId="5" fillId="0" borderId="2" xfId="0" applyNumberFormat="1" applyFont="1" applyBorder="1" applyAlignment="1" applyProtection="1">
      <alignment vertical="center"/>
      <protection/>
    </xf>
    <xf numFmtId="0" fontId="0" fillId="0" borderId="0" xfId="22" applyNumberFormat="1" applyFont="1" applyAlignment="1" applyProtection="1">
      <alignment vertical="center"/>
      <protection/>
    </xf>
    <xf numFmtId="165" fontId="0" fillId="0" borderId="0" xfId="22" applyFont="1" applyAlignment="1" applyProtection="1">
      <alignment horizontal="left" vertical="center"/>
      <protection/>
    </xf>
    <xf numFmtId="165" fontId="0" fillId="0" borderId="0" xfId="22" applyFont="1" applyAlignment="1" applyProtection="1">
      <alignment horizontal="left" vertical="center"/>
      <protection/>
    </xf>
    <xf numFmtId="164" fontId="0" fillId="0" borderId="0" xfId="0" applyAlignment="1" applyProtection="1">
      <alignment vertical="center"/>
      <protection locked="0"/>
    </xf>
    <xf numFmtId="164" fontId="0" fillId="0" borderId="5" xfId="0" applyBorder="1" applyAlignment="1" applyProtection="1">
      <alignment horizontal="centerContinuous" vertical="center"/>
      <protection/>
    </xf>
    <xf numFmtId="164" fontId="0" fillId="0" borderId="1" xfId="0" applyBorder="1" applyAlignment="1" applyProtection="1">
      <alignment horizontal="centerContinuous" vertical="center"/>
      <protection/>
    </xf>
    <xf numFmtId="173" fontId="0" fillId="0" borderId="4" xfId="0" applyNumberFormat="1" applyBorder="1" applyAlignment="1" applyProtection="1">
      <alignment vertical="center"/>
      <protection/>
    </xf>
    <xf numFmtId="173" fontId="0" fillId="0" borderId="0" xfId="0" applyNumberFormat="1" applyAlignment="1" applyProtection="1">
      <alignment vertical="center"/>
      <protection/>
    </xf>
    <xf numFmtId="165" fontId="0" fillId="0" borderId="0" xfId="22" applyNumberFormat="1" applyFont="1" applyAlignment="1" applyProtection="1">
      <alignment horizontal="left" vertical="center"/>
      <protection/>
    </xf>
    <xf numFmtId="164" fontId="0" fillId="0" borderId="0" xfId="0" applyAlignment="1" applyProtection="1">
      <alignment horizontal="center" vertical="center"/>
      <protection/>
    </xf>
    <xf numFmtId="164" fontId="0" fillId="0" borderId="9" xfId="0" applyBorder="1" applyAlignment="1" applyProtection="1">
      <alignment horizontal="center" vertical="center"/>
      <protection/>
    </xf>
    <xf numFmtId="164" fontId="0" fillId="0" borderId="0" xfId="0"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5" xfId="0" applyBorder="1" applyAlignment="1" applyProtection="1">
      <alignment horizontal="center" vertical="center"/>
      <protection/>
    </xf>
    <xf numFmtId="0" fontId="0" fillId="0" borderId="0" xfId="23" applyFont="1" applyBorder="1" applyAlignment="1" applyProtection="1">
      <alignment horizontal="center" vertical="center" wrapText="1"/>
      <protection/>
    </xf>
    <xf numFmtId="165" fontId="0" fillId="0" borderId="0" xfId="26" applyFont="1" applyAlignment="1" applyProtection="1">
      <alignment horizontal="left" vertical="center"/>
      <protection/>
    </xf>
    <xf numFmtId="164" fontId="0" fillId="0" borderId="0" xfId="0" applyAlignment="1" applyProtection="1">
      <alignment horizontal="left" vertical="center"/>
      <protection/>
    </xf>
    <xf numFmtId="165" fontId="0" fillId="0" borderId="0" xfId="22" applyFont="1" applyAlignment="1" applyProtection="1">
      <alignment horizontal="left" vertical="center"/>
      <protection/>
    </xf>
    <xf numFmtId="164" fontId="0" fillId="0" borderId="0" xfId="26" applyNumberFormat="1" applyFont="1" applyAlignment="1" applyProtection="1">
      <alignment horizontal="left" vertical="center"/>
      <protection/>
    </xf>
    <xf numFmtId="0" fontId="1" fillId="0" borderId="0" xfId="23" applyProtection="1" quotePrefix="1">
      <alignment/>
      <protection/>
    </xf>
    <xf numFmtId="0" fontId="0" fillId="0" borderId="0" xfId="23" applyFont="1" applyAlignment="1" applyProtection="1">
      <alignment vertical="center" wrapText="1"/>
      <protection/>
    </xf>
    <xf numFmtId="0" fontId="0" fillId="0" borderId="8" xfId="23" applyFont="1" applyBorder="1" applyProtection="1">
      <alignment/>
      <protection/>
    </xf>
    <xf numFmtId="0" fontId="0" fillId="0" borderId="0" xfId="23" applyNumberFormat="1" applyFont="1" applyProtection="1">
      <alignment/>
      <protection/>
    </xf>
    <xf numFmtId="165" fontId="0" fillId="0" borderId="3" xfId="23" applyNumberFormat="1" applyFont="1" applyBorder="1" applyAlignment="1" applyProtection="1">
      <alignment vertical="center"/>
      <protection/>
    </xf>
    <xf numFmtId="165" fontId="0" fillId="0" borderId="2" xfId="23" applyNumberFormat="1" applyFont="1" applyBorder="1" applyAlignment="1" applyProtection="1">
      <alignment vertical="center"/>
      <protection locked="0"/>
    </xf>
    <xf numFmtId="165" fontId="0" fillId="0" borderId="2" xfId="23" applyNumberFormat="1" applyFont="1" applyBorder="1" applyAlignment="1" applyProtection="1">
      <alignment vertical="center"/>
      <protection/>
    </xf>
    <xf numFmtId="164" fontId="5" fillId="0" borderId="3" xfId="23" applyNumberFormat="1" applyFont="1" applyBorder="1" applyAlignment="1" applyProtection="1">
      <alignment vertical="center"/>
      <protection/>
    </xf>
    <xf numFmtId="0" fontId="13" fillId="0" borderId="0" xfId="23" applyFont="1" applyProtection="1">
      <alignment/>
      <protection/>
    </xf>
    <xf numFmtId="165" fontId="0" fillId="0" borderId="0" xfId="26" applyNumberFormat="1" applyFont="1" applyAlignment="1" applyProtection="1">
      <alignment vertical="center"/>
      <protection/>
    </xf>
    <xf numFmtId="165" fontId="0" fillId="0" borderId="4" xfId="23" applyNumberFormat="1" applyFont="1" applyBorder="1" applyAlignment="1" applyProtection="1">
      <alignment vertical="center"/>
      <protection/>
    </xf>
    <xf numFmtId="165" fontId="0" fillId="0" borderId="0" xfId="26" applyFont="1" applyAlignment="1" applyProtection="1">
      <alignment horizontal="centerContinuous" vertical="center"/>
      <protection/>
    </xf>
    <xf numFmtId="0" fontId="16" fillId="0" borderId="0" xfId="26" applyNumberFormat="1" applyFont="1" applyAlignment="1" applyProtection="1">
      <alignment vertical="center"/>
      <protection/>
    </xf>
    <xf numFmtId="49" fontId="0" fillId="0" borderId="0" xfId="26" applyNumberFormat="1" applyFont="1" applyAlignment="1" applyProtection="1">
      <alignment horizontal="centerContinuous" vertical="center"/>
      <protection/>
    </xf>
    <xf numFmtId="0" fontId="16" fillId="0" borderId="0" xfId="23" applyFont="1" applyProtection="1">
      <alignment/>
      <protection locked="0"/>
    </xf>
    <xf numFmtId="0" fontId="9" fillId="0" borderId="0" xfId="0" applyNumberFormat="1" applyFont="1" applyAlignment="1" applyProtection="1" quotePrefix="1">
      <alignment vertical="center"/>
      <protection/>
    </xf>
    <xf numFmtId="164" fontId="1" fillId="0" borderId="0" xfId="0" applyFont="1" applyAlignment="1" applyProtection="1" quotePrefix="1">
      <alignment vertical="center"/>
      <protection/>
    </xf>
    <xf numFmtId="164" fontId="0" fillId="0" borderId="5" xfId="0" applyFont="1" applyBorder="1" applyAlignment="1" applyProtection="1">
      <alignment horizontal="centerContinuous" vertical="center"/>
      <protection/>
    </xf>
    <xf numFmtId="164" fontId="0" fillId="0" borderId="0" xfId="0" applyFont="1" applyBorder="1" applyAlignment="1" applyProtection="1">
      <alignment vertical="center"/>
      <protection locked="0"/>
    </xf>
    <xf numFmtId="164" fontId="0" fillId="0" borderId="1" xfId="0" applyFont="1" applyBorder="1" applyAlignment="1" applyProtection="1">
      <alignment vertical="center"/>
      <protection/>
    </xf>
    <xf numFmtId="164" fontId="0" fillId="0" borderId="5" xfId="0" applyFont="1" applyBorder="1" applyAlignment="1" applyProtection="1">
      <alignment vertical="center"/>
      <protection/>
    </xf>
    <xf numFmtId="165" fontId="0" fillId="0" borderId="0" xfId="26" applyFont="1" applyAlignment="1" applyProtection="1">
      <alignment vertical="center"/>
      <protection/>
    </xf>
    <xf numFmtId="164" fontId="5" fillId="0" borderId="2" xfId="0" applyFont="1" applyBorder="1" applyAlignment="1" applyProtection="1">
      <alignment vertical="center"/>
      <protection/>
    </xf>
    <xf numFmtId="165" fontId="5" fillId="0" borderId="0" xfId="26" applyFont="1" applyAlignment="1" applyProtection="1">
      <alignment vertical="center"/>
      <protection/>
    </xf>
    <xf numFmtId="164" fontId="0" fillId="0" borderId="0" xfId="0" applyFont="1" applyAlignment="1" applyProtection="1">
      <alignment horizontal="right" vertical="center"/>
      <protection/>
    </xf>
    <xf numFmtId="164" fontId="0" fillId="0" borderId="2" xfId="0" applyFont="1" applyBorder="1" applyAlignment="1" applyProtection="1">
      <alignment horizontal="center" vertical="center"/>
      <protection/>
    </xf>
    <xf numFmtId="173" fontId="0" fillId="0" borderId="2" xfId="0" applyNumberFormat="1" applyFont="1" applyBorder="1" applyAlignment="1" applyProtection="1">
      <alignment vertical="center"/>
      <protection/>
    </xf>
    <xf numFmtId="173" fontId="0" fillId="0" borderId="2" xfId="0" applyNumberFormat="1" applyFont="1" applyBorder="1" applyAlignment="1" applyProtection="1">
      <alignment vertical="center"/>
      <protection locked="0"/>
    </xf>
    <xf numFmtId="173" fontId="5" fillId="0" borderId="2" xfId="0" applyNumberFormat="1" applyFont="1" applyBorder="1" applyAlignment="1" applyProtection="1">
      <alignment vertical="center"/>
      <protection/>
    </xf>
    <xf numFmtId="164" fontId="0" fillId="0" borderId="5" xfId="0" applyBorder="1" applyAlignment="1" applyProtection="1">
      <alignment horizontal="center" vertical="center"/>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6" applyNumberFormat="1" applyFont="1" applyAlignment="1" applyProtection="1">
      <alignment horizontal="left" vertical="center"/>
      <protection/>
    </xf>
    <xf numFmtId="165" fontId="0" fillId="0" borderId="0" xfId="22" applyFont="1" applyAlignment="1" applyProtection="1">
      <alignment horizontal="left" vertical="center"/>
      <protection/>
    </xf>
    <xf numFmtId="164" fontId="0" fillId="0" borderId="0" xfId="0" applyAlignment="1" applyProtection="1">
      <alignment horizontal="left" vertical="center"/>
      <protection/>
    </xf>
    <xf numFmtId="164" fontId="0" fillId="0" borderId="0" xfId="0" applyFont="1" applyAlignment="1" applyProtection="1">
      <alignment horizontal="left" vertical="center"/>
      <protection/>
    </xf>
    <xf numFmtId="164" fontId="9" fillId="0" borderId="0" xfId="0" applyFont="1" applyAlignment="1" applyProtection="1" quotePrefix="1">
      <alignment horizontal="right" vertical="center"/>
      <protection/>
    </xf>
    <xf numFmtId="0" fontId="3" fillId="0" borderId="0" xfId="24" applyNumberFormat="1" applyFont="1" applyAlignment="1" applyProtection="1">
      <alignment horizontal="centerContinuous" vertical="center"/>
      <protection/>
    </xf>
    <xf numFmtId="0" fontId="3" fillId="0" borderId="0" xfId="24" applyNumberFormat="1" applyAlignment="1" applyProtection="1">
      <alignment horizontal="centerContinuous" vertical="center"/>
      <protection/>
    </xf>
    <xf numFmtId="0" fontId="0" fillId="0" borderId="0" xfId="0" applyNumberFormat="1" applyAlignment="1" applyProtection="1">
      <alignment horizontal="centerContinuous" vertical="center"/>
      <protection/>
    </xf>
    <xf numFmtId="174" fontId="0" fillId="0" borderId="2" xfId="0" applyNumberFormat="1" applyBorder="1" applyAlignment="1" applyProtection="1">
      <alignment vertical="center"/>
      <protection locked="0"/>
    </xf>
    <xf numFmtId="165" fontId="0" fillId="0" borderId="0" xfId="26" applyAlignment="1" applyProtection="1">
      <alignment vertical="center"/>
      <protection/>
    </xf>
    <xf numFmtId="174" fontId="0" fillId="0" borderId="2" xfId="0" applyNumberFormat="1" applyBorder="1" applyAlignment="1" applyProtection="1">
      <alignment vertical="center"/>
      <protection/>
    </xf>
    <xf numFmtId="174" fontId="5" fillId="0" borderId="2" xfId="0" applyNumberFormat="1" applyFont="1" applyBorder="1" applyAlignment="1" applyProtection="1">
      <alignment vertical="center"/>
      <protection locked="0"/>
    </xf>
    <xf numFmtId="164" fontId="0" fillId="0" borderId="0" xfId="0" applyBorder="1" applyAlignment="1" applyProtection="1">
      <alignment horizontal="right" vertical="center"/>
      <protection/>
    </xf>
    <xf numFmtId="0" fontId="0" fillId="0" borderId="0" xfId="0" applyNumberFormat="1" applyFont="1" applyAlignment="1" applyProtection="1">
      <alignment horizontal="right" vertical="center"/>
      <protection/>
    </xf>
    <xf numFmtId="174" fontId="0" fillId="0" borderId="0" xfId="0" applyNumberFormat="1" applyBorder="1" applyAlignment="1" applyProtection="1">
      <alignment vertical="center"/>
      <protection/>
    </xf>
    <xf numFmtId="164" fontId="16" fillId="0" borderId="0" xfId="0" applyFont="1" applyBorder="1" applyAlignment="1" applyProtection="1">
      <alignment vertical="center"/>
      <protection/>
    </xf>
    <xf numFmtId="164" fontId="0" fillId="0" borderId="0" xfId="0" applyBorder="1" applyAlignment="1" applyProtection="1">
      <alignment vertical="center"/>
      <protection/>
    </xf>
    <xf numFmtId="164" fontId="0" fillId="0" borderId="0" xfId="0" applyAlignment="1" applyProtection="1">
      <alignment horizontal="right" vertical="center"/>
      <protection locked="0"/>
    </xf>
    <xf numFmtId="164" fontId="1" fillId="0" borderId="0" xfId="0" applyFont="1" applyAlignment="1" applyProtection="1">
      <alignment horizontal="centerContinuous" vertical="center"/>
      <protection/>
    </xf>
    <xf numFmtId="164" fontId="1" fillId="0" borderId="0" xfId="0" applyFont="1" applyAlignment="1" applyProtection="1" quotePrefix="1">
      <alignment vertical="center"/>
      <protection/>
    </xf>
    <xf numFmtId="164" fontId="0" fillId="0" borderId="0" xfId="0" applyAlignment="1" applyProtection="1">
      <alignment/>
      <protection/>
    </xf>
    <xf numFmtId="165" fontId="0" fillId="0" borderId="4" xfId="0" applyNumberFormat="1" applyBorder="1" applyAlignment="1" applyProtection="1">
      <alignment horizontal="left"/>
      <protection/>
    </xf>
    <xf numFmtId="164" fontId="0" fillId="0" borderId="0" xfId="0" applyBorder="1" applyAlignment="1" applyProtection="1">
      <alignment/>
      <protection/>
    </xf>
    <xf numFmtId="172" fontId="0" fillId="0" borderId="2" xfId="0" applyNumberFormat="1" applyBorder="1" applyAlignment="1" applyProtection="1">
      <alignment/>
      <protection locked="0"/>
    </xf>
    <xf numFmtId="172" fontId="0" fillId="0" borderId="2" xfId="0" applyNumberFormat="1" applyBorder="1" applyAlignment="1" applyProtection="1">
      <alignment/>
      <protection/>
    </xf>
    <xf numFmtId="164" fontId="0" fillId="0" borderId="0" xfId="0" applyAlignment="1" applyProtection="1">
      <alignment/>
      <protection locked="0"/>
    </xf>
    <xf numFmtId="164" fontId="0" fillId="0" borderId="0" xfId="0" applyBorder="1" applyAlignment="1" applyProtection="1">
      <alignment horizontal="centerContinuous"/>
      <protection/>
    </xf>
    <xf numFmtId="164" fontId="0" fillId="0" borderId="4" xfId="0" applyBorder="1" applyAlignment="1" applyProtection="1">
      <alignment horizontal="centerContinuous"/>
      <protection/>
    </xf>
    <xf numFmtId="164" fontId="0" fillId="0" borderId="0" xfId="0" applyBorder="1" applyAlignment="1" applyProtection="1">
      <alignment horizontal="left"/>
      <protection/>
    </xf>
    <xf numFmtId="164" fontId="0" fillId="0" borderId="4" xfId="0" applyBorder="1" applyAlignment="1" applyProtection="1">
      <alignment horizontal="left"/>
      <protection/>
    </xf>
    <xf numFmtId="164" fontId="5" fillId="0" borderId="4" xfId="0" applyFont="1" applyBorder="1" applyAlignment="1" applyProtection="1">
      <alignment horizontal="right"/>
      <protection/>
    </xf>
    <xf numFmtId="164" fontId="5" fillId="0" borderId="0" xfId="0" applyFont="1" applyBorder="1" applyAlignment="1" applyProtection="1">
      <alignment/>
      <protection/>
    </xf>
    <xf numFmtId="172" fontId="5" fillId="0" borderId="2" xfId="0" applyNumberFormat="1" applyFont="1" applyBorder="1" applyAlignment="1" applyProtection="1">
      <alignment/>
      <protection/>
    </xf>
    <xf numFmtId="164" fontId="5" fillId="0" borderId="4" xfId="0" applyFont="1" applyBorder="1" applyAlignment="1" applyProtection="1">
      <alignment/>
      <protection/>
    </xf>
    <xf numFmtId="164" fontId="0" fillId="0" borderId="4" xfId="0" applyBorder="1" applyAlignment="1" applyProtection="1">
      <alignment/>
      <protection/>
    </xf>
    <xf numFmtId="165" fontId="0" fillId="0" borderId="0" xfId="22" applyNumberFormat="1" applyBorder="1" applyAlignment="1" applyProtection="1">
      <alignment/>
      <protection/>
    </xf>
    <xf numFmtId="165" fontId="0" fillId="0" borderId="4" xfId="22" applyNumberFormat="1" applyBorder="1" applyAlignment="1" applyProtection="1">
      <alignment/>
      <protection/>
    </xf>
    <xf numFmtId="164" fontId="0" fillId="0" borderId="0" xfId="0" applyFont="1" applyBorder="1" applyAlignment="1" applyProtection="1">
      <alignment/>
      <protection/>
    </xf>
    <xf numFmtId="164" fontId="13" fillId="0" borderId="0" xfId="0" applyFont="1" applyAlignment="1" applyProtection="1">
      <alignment vertical="center"/>
      <protection locked="0"/>
    </xf>
    <xf numFmtId="164" fontId="10" fillId="0" borderId="0" xfId="0" applyFont="1" applyAlignment="1" applyProtection="1">
      <alignment vertical="center"/>
      <protection/>
    </xf>
    <xf numFmtId="172" fontId="5" fillId="0" borderId="2" xfId="0" applyNumberFormat="1" applyFont="1" applyBorder="1" applyAlignment="1" applyProtection="1">
      <alignment/>
      <protection/>
    </xf>
    <xf numFmtId="164" fontId="5" fillId="0" borderId="0" xfId="0" applyFont="1" applyAlignment="1" applyProtection="1">
      <alignment horizontal="left"/>
      <protection/>
    </xf>
    <xf numFmtId="164" fontId="5" fillId="0" borderId="4" xfId="0" applyFont="1" applyBorder="1" applyAlignment="1" applyProtection="1">
      <alignment horizontal="left"/>
      <protection/>
    </xf>
    <xf numFmtId="164" fontId="0" fillId="0" borderId="0" xfId="0" applyAlignment="1" applyProtection="1">
      <alignment horizontal="left"/>
      <protection/>
    </xf>
    <xf numFmtId="164" fontId="0" fillId="0" borderId="2" xfId="0" applyBorder="1" applyAlignment="1" applyProtection="1">
      <alignment/>
      <protection/>
    </xf>
    <xf numFmtId="164" fontId="0" fillId="0" borderId="0" xfId="0" applyBorder="1" applyAlignment="1" applyProtection="1">
      <alignment/>
      <protection locked="0"/>
    </xf>
    <xf numFmtId="164" fontId="0" fillId="0" borderId="0" xfId="0" applyFont="1" applyFill="1" applyAlignment="1" applyProtection="1">
      <alignment vertical="center"/>
      <protection locked="0"/>
    </xf>
    <xf numFmtId="164" fontId="0" fillId="0" borderId="0" xfId="0" applyAlignment="1" applyProtection="1">
      <alignment vertical="top" wrapText="1"/>
      <protection/>
    </xf>
    <xf numFmtId="175" fontId="0" fillId="0" borderId="0" xfId="0" applyNumberFormat="1" applyBorder="1" applyAlignment="1" applyProtection="1">
      <alignment vertical="center"/>
      <protection/>
    </xf>
    <xf numFmtId="168" fontId="0" fillId="0" borderId="2" xfId="0" applyNumberFormat="1" applyBorder="1" applyAlignment="1" applyProtection="1">
      <alignment horizontal="right" vertical="center"/>
      <protection/>
    </xf>
    <xf numFmtId="175" fontId="0" fillId="0" borderId="2" xfId="0" applyNumberFormat="1" applyBorder="1" applyAlignment="1" applyProtection="1">
      <alignment vertical="center"/>
      <protection/>
    </xf>
    <xf numFmtId="168" fontId="0" fillId="0" borderId="2" xfId="0" applyNumberFormat="1" applyBorder="1" applyAlignment="1" applyProtection="1">
      <alignment vertical="center"/>
      <protection locked="0"/>
    </xf>
    <xf numFmtId="168" fontId="0" fillId="0" borderId="0" xfId="0" applyNumberFormat="1" applyBorder="1" applyAlignment="1" applyProtection="1">
      <alignment vertical="center"/>
      <protection locked="0"/>
    </xf>
    <xf numFmtId="175" fontId="0" fillId="0" borderId="2" xfId="0" applyNumberFormat="1" applyBorder="1" applyAlignment="1" applyProtection="1">
      <alignment vertical="center"/>
      <protection locked="0"/>
    </xf>
    <xf numFmtId="165" fontId="0" fillId="0" borderId="0" xfId="26" applyNumberFormat="1" applyFont="1" applyAlignment="1" applyProtection="1">
      <alignment horizontal="left" vertical="center"/>
      <protection/>
    </xf>
    <xf numFmtId="175" fontId="0" fillId="0" borderId="4" xfId="0" applyNumberFormat="1" applyBorder="1" applyAlignment="1" applyProtection="1">
      <alignment vertical="center"/>
      <protection/>
    </xf>
    <xf numFmtId="168" fontId="0" fillId="0" borderId="2" xfId="0" applyNumberFormat="1" applyBorder="1" applyAlignment="1" applyProtection="1">
      <alignment horizontal="right" vertical="center"/>
      <protection locked="0"/>
    </xf>
    <xf numFmtId="165" fontId="0" fillId="0" borderId="0" xfId="26" applyAlignment="1" applyProtection="1">
      <alignment horizontal="left" vertical="center"/>
      <protection/>
    </xf>
    <xf numFmtId="168" fontId="0" fillId="0" borderId="4" xfId="0" applyNumberFormat="1" applyBorder="1" applyAlignment="1" applyProtection="1">
      <alignment vertical="center"/>
      <protection locked="0"/>
    </xf>
    <xf numFmtId="168" fontId="5" fillId="0" borderId="2" xfId="0" applyNumberFormat="1" applyFont="1" applyBorder="1" applyAlignment="1" applyProtection="1">
      <alignment vertical="center"/>
      <protection/>
    </xf>
    <xf numFmtId="175" fontId="5" fillId="0" borderId="2" xfId="0" applyNumberFormat="1" applyFont="1" applyBorder="1" applyAlignment="1" applyProtection="1">
      <alignment vertical="center"/>
      <protection/>
    </xf>
    <xf numFmtId="168" fontId="0" fillId="0" borderId="5" xfId="0" applyNumberFormat="1" applyBorder="1" applyAlignment="1" applyProtection="1">
      <alignment vertical="center"/>
      <protection/>
    </xf>
    <xf numFmtId="168" fontId="0" fillId="0" borderId="5" xfId="0" applyNumberFormat="1" applyBorder="1" applyAlignment="1" applyProtection="1">
      <alignment horizontal="right" vertical="center"/>
      <protection/>
    </xf>
    <xf numFmtId="2" fontId="0" fillId="0" borderId="0" xfId="0" applyNumberFormat="1" applyBorder="1" applyAlignment="1" applyProtection="1">
      <alignment vertical="center"/>
      <protection locked="0"/>
    </xf>
    <xf numFmtId="2" fontId="0" fillId="0" borderId="10" xfId="0" applyNumberFormat="1" applyBorder="1" applyAlignment="1" applyProtection="1">
      <alignment vertical="center"/>
      <protection/>
    </xf>
    <xf numFmtId="164" fontId="0" fillId="0" borderId="10" xfId="0" applyBorder="1" applyAlignment="1" applyProtection="1">
      <alignment vertical="center"/>
      <protection/>
    </xf>
    <xf numFmtId="2" fontId="0" fillId="0" borderId="0" xfId="0" applyNumberFormat="1" applyFont="1" applyBorder="1" applyAlignment="1" applyProtection="1">
      <alignment horizontal="left"/>
      <protection/>
    </xf>
    <xf numFmtId="164" fontId="0" fillId="0" borderId="3" xfId="0" applyBorder="1" applyAlignment="1" applyProtection="1">
      <alignment/>
      <protection/>
    </xf>
    <xf numFmtId="165" fontId="0" fillId="0" borderId="4" xfId="0" applyNumberFormat="1" applyBorder="1" applyAlignment="1" applyProtection="1">
      <alignment horizontal="left"/>
      <protection/>
    </xf>
    <xf numFmtId="164" fontId="0" fillId="0" borderId="2" xfId="0" applyBorder="1" applyAlignment="1" applyProtection="1">
      <alignment/>
      <protection locked="0"/>
    </xf>
    <xf numFmtId="2" fontId="0" fillId="0" borderId="0" xfId="0" applyNumberFormat="1" applyBorder="1" applyAlignment="1" applyProtection="1">
      <alignment horizontal="left"/>
      <protection/>
    </xf>
    <xf numFmtId="2" fontId="0" fillId="0" borderId="0" xfId="0" applyNumberFormat="1" applyBorder="1" applyAlignment="1" applyProtection="1">
      <alignment/>
      <protection locked="0"/>
    </xf>
    <xf numFmtId="164" fontId="0" fillId="0" borderId="4" xfId="0" applyBorder="1" applyAlignment="1" applyProtection="1">
      <alignment/>
      <protection locked="0"/>
    </xf>
    <xf numFmtId="2" fontId="0" fillId="0" borderId="0" xfId="0" applyNumberFormat="1" applyAlignment="1" applyProtection="1">
      <alignment vertical="center"/>
      <protection locked="0"/>
    </xf>
    <xf numFmtId="0" fontId="0" fillId="0" borderId="0" xfId="0" applyNumberFormat="1" applyAlignment="1">
      <alignment vertical="center"/>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vertical="center"/>
      <protection/>
    </xf>
    <xf numFmtId="164" fontId="0" fillId="0" borderId="2" xfId="0" applyNumberFormat="1" applyBorder="1" applyAlignment="1" applyProtection="1">
      <alignment/>
      <protection/>
    </xf>
    <xf numFmtId="164" fontId="0" fillId="0" borderId="2" xfId="0" applyNumberFormat="1" applyBorder="1" applyAlignment="1" applyProtection="1">
      <alignment/>
      <protection locked="0"/>
    </xf>
    <xf numFmtId="164" fontId="0" fillId="0" borderId="0" xfId="0" applyAlignment="1">
      <alignment/>
    </xf>
    <xf numFmtId="165" fontId="0" fillId="0" borderId="0" xfId="22" applyAlignment="1" applyProtection="1">
      <alignment horizontal="centerContinuous"/>
      <protection/>
    </xf>
    <xf numFmtId="176" fontId="0" fillId="0" borderId="2" xfId="0" applyNumberFormat="1" applyBorder="1" applyAlignment="1" applyProtection="1">
      <alignment/>
      <protection/>
    </xf>
    <xf numFmtId="164" fontId="5" fillId="0" borderId="2" xfId="0" applyNumberFormat="1" applyFont="1" applyBorder="1" applyAlignment="1" applyProtection="1">
      <alignment/>
      <protection/>
    </xf>
    <xf numFmtId="165" fontId="5" fillId="0" borderId="0" xfId="22" applyFont="1" applyAlignment="1" applyProtection="1">
      <alignment/>
      <protection/>
    </xf>
    <xf numFmtId="165" fontId="0" fillId="0" borderId="0" xfId="22" applyFont="1" applyAlignment="1" applyProtection="1">
      <alignment horizontal="left"/>
      <protection/>
    </xf>
    <xf numFmtId="165" fontId="0" fillId="0" borderId="0" xfId="22" applyFont="1" applyAlignment="1" applyProtection="1">
      <alignment horizontal="left"/>
      <protection/>
    </xf>
    <xf numFmtId="165" fontId="0" fillId="0" borderId="0" xfId="22" applyAlignment="1" applyProtection="1">
      <alignment/>
      <protection/>
    </xf>
    <xf numFmtId="0" fontId="0" fillId="0" borderId="0" xfId="22" applyNumberFormat="1" applyFont="1" applyAlignment="1" applyProtection="1">
      <alignment horizontal="left"/>
      <protection/>
    </xf>
    <xf numFmtId="0" fontId="0" fillId="0" borderId="0" xfId="22" applyNumberFormat="1" applyFont="1" applyAlignment="1" applyProtection="1">
      <alignment/>
      <protection/>
    </xf>
    <xf numFmtId="164" fontId="0" fillId="0" borderId="3" xfId="0" applyBorder="1" applyAlignment="1" applyProtection="1">
      <alignment/>
      <protection locked="0"/>
    </xf>
    <xf numFmtId="164" fontId="0" fillId="0" borderId="0" xfId="0" applyBorder="1" applyAlignment="1">
      <alignment vertical="center"/>
    </xf>
    <xf numFmtId="164" fontId="0" fillId="0" borderId="0" xfId="0" applyNumberFormat="1" applyBorder="1" applyAlignment="1" applyProtection="1">
      <alignment vertical="center"/>
      <protection/>
    </xf>
    <xf numFmtId="164" fontId="0" fillId="0" borderId="0" xfId="0" applyNumberFormat="1" applyAlignment="1" applyProtection="1">
      <alignment horizontal="center" vertical="center"/>
      <protection/>
    </xf>
    <xf numFmtId="0" fontId="2" fillId="0" borderId="0" xfId="27" applyAlignment="1" applyProtection="1">
      <alignment vertical="center"/>
      <protection locked="0"/>
    </xf>
    <xf numFmtId="0" fontId="18" fillId="0" borderId="0" xfId="27" applyFont="1" applyAlignment="1" applyProtection="1">
      <alignment vertical="center"/>
      <protection/>
    </xf>
    <xf numFmtId="0" fontId="18" fillId="0" borderId="0" xfId="27" applyFont="1" applyBorder="1" applyAlignment="1" applyProtection="1">
      <alignment horizontal="center" vertical="center"/>
      <protection/>
    </xf>
    <xf numFmtId="0" fontId="18" fillId="0" borderId="0" xfId="27" applyFont="1" applyBorder="1" applyAlignment="1" applyProtection="1">
      <alignment vertical="center"/>
      <protection/>
    </xf>
    <xf numFmtId="0" fontId="2" fillId="0" borderId="0" xfId="27" applyNumberFormat="1" applyAlignment="1" applyProtection="1">
      <alignment vertical="center"/>
      <protection locked="0"/>
    </xf>
    <xf numFmtId="0" fontId="18" fillId="0" borderId="1" xfId="27" applyFont="1" applyBorder="1" applyAlignment="1" applyProtection="1">
      <alignment vertical="center"/>
      <protection/>
    </xf>
    <xf numFmtId="0" fontId="18" fillId="0" borderId="5" xfId="27" applyFont="1" applyBorder="1" applyAlignment="1" applyProtection="1">
      <alignment vertical="center"/>
      <protection/>
    </xf>
    <xf numFmtId="0" fontId="18" fillId="0" borderId="2" xfId="27" applyFont="1" applyBorder="1" applyAlignment="1" applyProtection="1">
      <alignment vertical="center"/>
      <protection/>
    </xf>
    <xf numFmtId="165" fontId="0" fillId="0" borderId="5" xfId="22" applyFont="1" applyBorder="1" applyAlignment="1" applyProtection="1">
      <alignment vertical="center"/>
      <protection/>
    </xf>
    <xf numFmtId="165" fontId="0" fillId="0" borderId="8" xfId="22" applyFont="1" applyBorder="1" applyAlignment="1" applyProtection="1">
      <alignment vertical="center"/>
      <protection/>
    </xf>
    <xf numFmtId="165" fontId="0" fillId="0" borderId="0" xfId="22" applyFont="1" applyBorder="1" applyAlignment="1" applyProtection="1">
      <alignment vertical="center"/>
      <protection/>
    </xf>
    <xf numFmtId="164" fontId="18" fillId="0" borderId="2" xfId="27" applyNumberFormat="1" applyFont="1" applyBorder="1" applyAlignment="1" applyProtection="1">
      <alignment vertical="center"/>
      <protection/>
    </xf>
    <xf numFmtId="177" fontId="18" fillId="0" borderId="2" xfId="27" applyNumberFormat="1" applyFont="1" applyBorder="1" applyAlignment="1" applyProtection="1">
      <alignment vertical="center"/>
      <protection locked="0"/>
    </xf>
    <xf numFmtId="0" fontId="18" fillId="0" borderId="4" xfId="27" applyFont="1" applyBorder="1" applyAlignment="1" applyProtection="1">
      <alignment vertical="center"/>
      <protection/>
    </xf>
    <xf numFmtId="177" fontId="18" fillId="0" borderId="2" xfId="27" applyNumberFormat="1" applyFont="1" applyBorder="1" applyAlignment="1" applyProtection="1">
      <alignment vertical="center"/>
      <protection/>
    </xf>
    <xf numFmtId="168" fontId="18" fillId="0" borderId="2" xfId="27" applyNumberFormat="1" applyFont="1" applyBorder="1" applyAlignment="1" applyProtection="1">
      <alignment vertical="center"/>
      <protection/>
    </xf>
    <xf numFmtId="0" fontId="2" fillId="0" borderId="0" xfId="27" applyAlignment="1" applyProtection="1">
      <alignment vertical="center"/>
      <protection/>
    </xf>
    <xf numFmtId="164" fontId="5" fillId="0" borderId="2" xfId="27" applyNumberFormat="1" applyFont="1" applyBorder="1" applyAlignment="1" applyProtection="1">
      <alignment vertical="center"/>
      <protection/>
    </xf>
    <xf numFmtId="177" fontId="5" fillId="0" borderId="2" xfId="27" applyNumberFormat="1" applyFont="1" applyBorder="1" applyAlignment="1" applyProtection="1">
      <alignment vertical="center"/>
      <protection/>
    </xf>
    <xf numFmtId="165" fontId="5" fillId="0" borderId="0" xfId="22" applyFont="1" applyAlignment="1" applyProtection="1">
      <alignment vertical="center"/>
      <protection/>
    </xf>
    <xf numFmtId="168" fontId="2" fillId="0" borderId="2" xfId="27" applyNumberFormat="1" applyBorder="1" applyAlignment="1" applyProtection="1">
      <alignment vertical="center"/>
      <protection/>
    </xf>
    <xf numFmtId="177" fontId="2" fillId="0" borderId="2" xfId="27" applyNumberFormat="1" applyBorder="1" applyAlignment="1" applyProtection="1">
      <alignment vertical="center"/>
      <protection/>
    </xf>
    <xf numFmtId="0" fontId="18" fillId="0" borderId="0" xfId="27" applyFont="1" applyAlignment="1" applyProtection="1">
      <alignment horizontal="left" vertical="center"/>
      <protection/>
    </xf>
    <xf numFmtId="164" fontId="5" fillId="0" borderId="2" xfId="27" applyNumberFormat="1" applyFont="1" applyBorder="1" applyAlignment="1" applyProtection="1">
      <alignment vertical="center"/>
      <protection/>
    </xf>
    <xf numFmtId="177" fontId="5" fillId="0" borderId="2" xfId="27" applyNumberFormat="1" applyFont="1" applyBorder="1" applyAlignment="1" applyProtection="1">
      <alignment vertical="center"/>
      <protection/>
    </xf>
    <xf numFmtId="165" fontId="0" fillId="0" borderId="0" xfId="22" applyFont="1" applyAlignment="1" applyProtection="1">
      <alignment horizontal="left" vertical="center" indent="1"/>
      <protection/>
    </xf>
    <xf numFmtId="165" fontId="0" fillId="0" borderId="0" xfId="22" applyFont="1" applyAlignment="1" applyProtection="1">
      <alignment horizontal="left" vertical="center"/>
      <protection/>
    </xf>
    <xf numFmtId="168" fontId="18" fillId="0" borderId="3" xfId="27" applyNumberFormat="1" applyFont="1" applyBorder="1" applyAlignment="1" applyProtection="1">
      <alignment vertical="center"/>
      <protection/>
    </xf>
    <xf numFmtId="0" fontId="0" fillId="0" borderId="0" xfId="22" applyNumberFormat="1" applyFont="1" applyAlignment="1" applyProtection="1">
      <alignment vertical="center"/>
      <protection/>
    </xf>
    <xf numFmtId="164" fontId="0" fillId="0" borderId="2" xfId="27" applyNumberFormat="1" applyFont="1" applyBorder="1" applyAlignment="1" applyProtection="1">
      <alignment vertical="center"/>
      <protection/>
    </xf>
    <xf numFmtId="164" fontId="0" fillId="0" borderId="0" xfId="0" applyFont="1" applyAlignment="1" applyProtection="1">
      <alignment vertical="center"/>
      <protection locked="0"/>
    </xf>
    <xf numFmtId="164" fontId="0" fillId="0" borderId="11"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1" xfId="0" applyFont="1" applyBorder="1" applyAlignment="1" applyProtection="1">
      <alignment vertical="center"/>
      <protection/>
    </xf>
    <xf numFmtId="164" fontId="0" fillId="0" borderId="5" xfId="0" applyFont="1" applyBorder="1" applyAlignment="1" applyProtection="1">
      <alignment vertical="center"/>
      <protection/>
    </xf>
    <xf numFmtId="164" fontId="0" fillId="0" borderId="0" xfId="0" applyFont="1" applyBorder="1" applyAlignment="1" applyProtection="1">
      <alignment vertical="center"/>
      <protection/>
    </xf>
    <xf numFmtId="172" fontId="0" fillId="0" borderId="2" xfId="0" applyNumberFormat="1" applyFont="1" applyBorder="1" applyAlignment="1" applyProtection="1">
      <alignment vertical="center"/>
      <protection/>
    </xf>
    <xf numFmtId="172" fontId="0" fillId="0" borderId="2" xfId="0" applyNumberFormat="1" applyFont="1" applyBorder="1" applyAlignment="1" applyProtection="1">
      <alignment vertical="center"/>
      <protection locked="0"/>
    </xf>
    <xf numFmtId="172" fontId="5" fillId="0" borderId="2" xfId="0" applyNumberFormat="1" applyFont="1" applyBorder="1" applyAlignment="1" applyProtection="1">
      <alignment vertical="center"/>
      <protection/>
    </xf>
    <xf numFmtId="164" fontId="0" fillId="0" borderId="0" xfId="0" applyFont="1" applyAlignment="1" applyProtection="1">
      <alignment horizontal="left" vertical="center"/>
      <protection/>
    </xf>
    <xf numFmtId="164" fontId="0" fillId="0" borderId="0" xfId="0" applyFont="1" applyAlignment="1" applyProtection="1">
      <alignment horizontal="left" vertical="center"/>
      <protection/>
    </xf>
    <xf numFmtId="0" fontId="0" fillId="0" borderId="0" xfId="27" applyFont="1" applyAlignment="1" applyProtection="1">
      <alignment vertical="center"/>
      <protection locked="0"/>
    </xf>
    <xf numFmtId="0" fontId="0" fillId="0" borderId="0" xfId="27" applyFont="1" applyAlignment="1" applyProtection="1">
      <alignment vertical="center"/>
      <protection/>
    </xf>
    <xf numFmtId="0" fontId="0" fillId="0" borderId="5" xfId="27" applyFont="1" applyBorder="1" applyAlignment="1" applyProtection="1">
      <alignment horizontal="center" vertical="center"/>
      <protection/>
    </xf>
    <xf numFmtId="0" fontId="0" fillId="0" borderId="1" xfId="27" applyFont="1" applyBorder="1" applyAlignment="1" applyProtection="1">
      <alignment vertical="center"/>
      <protection/>
    </xf>
    <xf numFmtId="0" fontId="0" fillId="0" borderId="5" xfId="27" applyFont="1" applyBorder="1" applyAlignment="1" applyProtection="1">
      <alignment vertical="center"/>
      <protection/>
    </xf>
    <xf numFmtId="173" fontId="0" fillId="0" borderId="2" xfId="27" applyNumberFormat="1" applyFont="1" applyBorder="1" applyAlignment="1" applyProtection="1">
      <alignment vertical="center"/>
      <protection/>
    </xf>
    <xf numFmtId="173" fontId="0" fillId="0" borderId="2" xfId="27" applyNumberFormat="1" applyFont="1" applyBorder="1" applyAlignment="1" applyProtection="1">
      <alignment vertical="center"/>
      <protection locked="0"/>
    </xf>
    <xf numFmtId="173" fontId="5" fillId="0" borderId="2" xfId="27" applyNumberFormat="1" applyFont="1" applyBorder="1" applyAlignment="1" applyProtection="1">
      <alignment vertical="center"/>
      <protection/>
    </xf>
    <xf numFmtId="0" fontId="0" fillId="0" borderId="0" xfId="27" applyFont="1" applyAlignment="1" applyProtection="1">
      <alignment horizontal="left" vertical="center"/>
      <protection/>
    </xf>
    <xf numFmtId="172" fontId="1" fillId="0" borderId="0" xfId="23" applyNumberFormat="1" applyProtection="1">
      <alignment/>
      <protection/>
    </xf>
    <xf numFmtId="0" fontId="1" fillId="0" borderId="0" xfId="23" applyFont="1" applyAlignment="1" applyProtection="1" quotePrefix="1">
      <alignment horizontal="right" vertical="center"/>
      <protection/>
    </xf>
    <xf numFmtId="164" fontId="3" fillId="0" borderId="0" xfId="21" applyFont="1" applyAlignment="1" applyProtection="1">
      <alignment horizontal="centerContinuous" vertical="center"/>
      <protection/>
    </xf>
    <xf numFmtId="164" fontId="3" fillId="0" borderId="0" xfId="21" applyAlignment="1" applyProtection="1">
      <alignment horizontal="centerContinuous" vertical="center"/>
      <protection/>
    </xf>
    <xf numFmtId="172" fontId="3" fillId="0" borderId="0" xfId="21" applyNumberFormat="1" applyAlignment="1" applyProtection="1">
      <alignment horizontal="centerContinuous" vertical="center"/>
      <protection/>
    </xf>
    <xf numFmtId="172" fontId="1" fillId="0" borderId="0" xfId="23" applyNumberFormat="1" applyAlignment="1" applyProtection="1">
      <alignment horizontal="centerContinuous" vertical="center"/>
      <protection/>
    </xf>
    <xf numFmtId="0" fontId="1" fillId="0" borderId="10" xfId="23" applyBorder="1" applyProtection="1">
      <alignment/>
      <protection/>
    </xf>
    <xf numFmtId="172" fontId="1" fillId="0" borderId="0" xfId="23" applyNumberFormat="1" applyBorder="1" applyProtection="1">
      <alignment/>
      <protection/>
    </xf>
    <xf numFmtId="0" fontId="0" fillId="0" borderId="0" xfId="23" applyFont="1" applyAlignment="1" applyProtection="1">
      <alignment horizontal="centerContinuous" vertical="center"/>
      <protection/>
    </xf>
    <xf numFmtId="172" fontId="0" fillId="0" borderId="5" xfId="23" applyNumberFormat="1" applyFont="1" applyBorder="1" applyProtection="1">
      <alignment/>
      <protection/>
    </xf>
    <xf numFmtId="172" fontId="0" fillId="0" borderId="2" xfId="23" applyNumberFormat="1" applyFont="1" applyBorder="1" applyAlignment="1" applyProtection="1">
      <alignment vertical="center"/>
      <protection/>
    </xf>
    <xf numFmtId="172" fontId="0" fillId="0" borderId="2" xfId="23" applyNumberFormat="1" applyFont="1" applyBorder="1" applyAlignment="1" applyProtection="1">
      <alignment vertical="center"/>
      <protection locked="0"/>
    </xf>
    <xf numFmtId="0" fontId="0" fillId="0" borderId="0" xfId="23" applyFont="1" applyAlignment="1" applyProtection="1">
      <alignment horizontal="right" vertical="center"/>
      <protection/>
    </xf>
    <xf numFmtId="172" fontId="4" fillId="0" borderId="2" xfId="23" applyNumberFormat="1" applyFont="1" applyBorder="1" applyAlignment="1" applyProtection="1">
      <alignment vertical="center"/>
      <protection/>
    </xf>
    <xf numFmtId="172" fontId="5" fillId="0" borderId="2" xfId="23" applyNumberFormat="1" applyFont="1" applyBorder="1" applyAlignment="1" applyProtection="1">
      <alignment vertical="center"/>
      <protection/>
    </xf>
    <xf numFmtId="165" fontId="0" fillId="0" borderId="0" xfId="22" applyFont="1" applyAlignment="1" applyProtection="1">
      <alignment horizontal="centerContinuous" vertical="center"/>
      <protection/>
    </xf>
    <xf numFmtId="172" fontId="0" fillId="0" borderId="3" xfId="23" applyNumberFormat="1" applyFont="1" applyBorder="1" applyAlignment="1" applyProtection="1">
      <alignment vertical="center"/>
      <protection/>
    </xf>
    <xf numFmtId="165" fontId="0" fillId="0" borderId="4" xfId="22" applyFont="1" applyBorder="1" applyAlignment="1" applyProtection="1">
      <alignment vertical="center"/>
      <protection/>
    </xf>
    <xf numFmtId="172" fontId="0" fillId="0" borderId="2" xfId="23" applyNumberFormat="1" applyFont="1" applyBorder="1" applyProtection="1">
      <alignment/>
      <protection/>
    </xf>
    <xf numFmtId="0" fontId="0" fillId="0" borderId="0" xfId="23" applyFont="1" applyAlignment="1" applyProtection="1">
      <alignment horizontal="left" vertical="center"/>
      <protection/>
    </xf>
    <xf numFmtId="49" fontId="0" fillId="0" borderId="0" xfId="22" applyNumberFormat="1" applyFont="1" applyAlignment="1" applyProtection="1">
      <alignment horizontal="left" vertical="center"/>
      <protection/>
    </xf>
    <xf numFmtId="49" fontId="0" fillId="0" borderId="0" xfId="22" applyNumberFormat="1" applyFont="1" applyAlignment="1" applyProtection="1">
      <alignment vertical="center"/>
      <protection/>
    </xf>
    <xf numFmtId="165" fontId="1" fillId="0" borderId="0" xfId="23" applyNumberFormat="1" applyFont="1" applyAlignment="1" applyProtection="1">
      <alignment horizontal="left" vertical="center"/>
      <protection/>
    </xf>
    <xf numFmtId="165" fontId="10" fillId="0" borderId="0" xfId="22" applyFont="1" applyAlignment="1" applyProtection="1">
      <alignment vertical="center"/>
      <protection/>
    </xf>
    <xf numFmtId="0" fontId="0" fillId="0" borderId="0" xfId="23" applyFont="1">
      <alignment/>
      <protection/>
    </xf>
    <xf numFmtId="0" fontId="0" fillId="0" borderId="0" xfId="23" applyFont="1" applyAlignment="1">
      <alignment horizontal="justify" vertical="center" wrapText="1"/>
      <protection/>
    </xf>
    <xf numFmtId="172" fontId="0" fillId="0" borderId="0" xfId="23" applyNumberFormat="1" applyFont="1" applyProtection="1">
      <alignment/>
      <protection locked="0"/>
    </xf>
    <xf numFmtId="0" fontId="0" fillId="0" borderId="0" xfId="23" applyFont="1" applyAlignment="1" applyProtection="1">
      <alignment horizontal="justify" vertical="center" wrapText="1"/>
      <protection locked="0"/>
    </xf>
    <xf numFmtId="172" fontId="1" fillId="0" borderId="0" xfId="23" applyNumberFormat="1" applyProtection="1">
      <alignment/>
      <protection locked="0"/>
    </xf>
    <xf numFmtId="164" fontId="5" fillId="0" borderId="0" xfId="0" applyFont="1" applyBorder="1" applyAlignment="1" applyProtection="1">
      <alignment vertical="center"/>
      <protection/>
    </xf>
    <xf numFmtId="164" fontId="0" fillId="0" borderId="0" xfId="26" applyNumberFormat="1" applyFont="1" applyAlignment="1" applyProtection="1">
      <alignment vertical="center"/>
      <protection/>
    </xf>
    <xf numFmtId="178" fontId="0" fillId="0" borderId="0" xfId="26" applyNumberFormat="1" applyFont="1" applyAlignment="1" applyProtection="1">
      <alignment vertical="center"/>
      <protection/>
    </xf>
    <xf numFmtId="178" fontId="16" fillId="0" borderId="0" xfId="26" applyNumberFormat="1" applyFont="1" applyAlignment="1" applyProtection="1">
      <alignment vertical="center"/>
      <protection/>
    </xf>
    <xf numFmtId="178" fontId="16" fillId="0" borderId="0" xfId="26" applyNumberFormat="1" applyFont="1" applyBorder="1" applyAlignment="1" applyProtection="1">
      <alignment vertical="center"/>
      <protection/>
    </xf>
    <xf numFmtId="178" fontId="16" fillId="0" borderId="4" xfId="26" applyNumberFormat="1" applyFont="1" applyBorder="1" applyAlignment="1" applyProtection="1">
      <alignment vertical="center"/>
      <protection/>
    </xf>
    <xf numFmtId="164" fontId="0" fillId="0" borderId="4" xfId="0" applyFont="1" applyBorder="1" applyAlignment="1" applyProtection="1">
      <alignment horizontal="left" vertical="center"/>
      <protection/>
    </xf>
    <xf numFmtId="164" fontId="0" fillId="0" borderId="0" xfId="0" applyFont="1" applyAlignment="1" applyProtection="1">
      <alignment vertical="center"/>
      <protection/>
    </xf>
    <xf numFmtId="164" fontId="19" fillId="0" borderId="0" xfId="0" applyFont="1" applyFill="1" applyAlignment="1" applyProtection="1">
      <alignment vertical="center"/>
      <protection locked="0"/>
    </xf>
    <xf numFmtId="164" fontId="5" fillId="0" borderId="0" xfId="0" applyFont="1" applyFill="1" applyAlignment="1" applyProtection="1">
      <alignment vertical="center"/>
      <protection locked="0"/>
    </xf>
    <xf numFmtId="164" fontId="1" fillId="0" borderId="0" xfId="0" applyFont="1" applyAlignment="1" applyProtection="1" quotePrefix="1">
      <alignment horizontal="left" vertical="center"/>
      <protection/>
    </xf>
    <xf numFmtId="164" fontId="0" fillId="0" borderId="0" xfId="29" applyFont="1" applyAlignment="1" applyProtection="1">
      <alignment vertical="center"/>
      <protection locked="0"/>
    </xf>
    <xf numFmtId="164" fontId="3" fillId="0" borderId="0" xfId="24" applyFont="1" applyAlignment="1" applyProtection="1">
      <alignment vertical="center"/>
      <protection/>
    </xf>
    <xf numFmtId="164" fontId="0" fillId="0" borderId="0" xfId="29" applyFont="1" applyAlignment="1" applyProtection="1">
      <alignment vertical="center"/>
      <protection/>
    </xf>
    <xf numFmtId="164" fontId="3" fillId="0" borderId="0" xfId="24" applyFont="1" applyBorder="1" applyAlignment="1" applyProtection="1">
      <alignment vertical="center"/>
      <protection/>
    </xf>
    <xf numFmtId="164" fontId="0" fillId="0" borderId="6" xfId="29" applyFont="1" applyBorder="1" applyAlignment="1" applyProtection="1">
      <alignment horizontal="center" vertical="center"/>
      <protection/>
    </xf>
    <xf numFmtId="164" fontId="0" fillId="0" borderId="2" xfId="29" applyFont="1" applyBorder="1" applyAlignment="1" applyProtection="1">
      <alignment horizontal="center" vertical="center"/>
      <protection/>
    </xf>
    <xf numFmtId="164" fontId="0" fillId="0" borderId="5" xfId="29" applyFont="1" applyBorder="1" applyAlignment="1" applyProtection="1">
      <alignment horizontal="center" vertical="center"/>
      <protection/>
    </xf>
    <xf numFmtId="172" fontId="0" fillId="0" borderId="2" xfId="29" applyNumberFormat="1" applyFont="1" applyBorder="1" applyAlignment="1" applyProtection="1">
      <alignment/>
      <protection/>
    </xf>
    <xf numFmtId="164" fontId="0" fillId="0" borderId="4" xfId="29" applyFont="1" applyBorder="1" applyAlignment="1" applyProtection="1">
      <alignment/>
      <protection/>
    </xf>
    <xf numFmtId="164" fontId="0" fillId="0" borderId="0" xfId="29" applyFont="1" applyAlignment="1" applyProtection="1">
      <alignment/>
      <protection locked="0"/>
    </xf>
    <xf numFmtId="172" fontId="0" fillId="0" borderId="0" xfId="29" applyNumberFormat="1" applyFont="1" applyBorder="1" applyAlignment="1" applyProtection="1">
      <alignment/>
      <protection/>
    </xf>
    <xf numFmtId="0" fontId="0" fillId="0" borderId="0" xfId="30" applyNumberFormat="1" applyFont="1" applyAlignment="1" applyProtection="1">
      <alignment horizontal="left"/>
      <protection/>
    </xf>
    <xf numFmtId="0" fontId="0" fillId="0" borderId="0" xfId="29" applyNumberFormat="1" applyFont="1" applyAlignment="1" applyProtection="1">
      <alignment horizontal="left"/>
      <protection/>
    </xf>
    <xf numFmtId="172" fontId="0" fillId="0" borderId="3" xfId="29" applyNumberFormat="1" applyFont="1" applyBorder="1" applyAlignment="1" applyProtection="1">
      <alignment/>
      <protection/>
    </xf>
    <xf numFmtId="165" fontId="0" fillId="0" borderId="0" xfId="30" applyFont="1" applyAlignment="1" applyProtection="1">
      <alignment horizontal="centerContinuous"/>
      <protection/>
    </xf>
    <xf numFmtId="164" fontId="0" fillId="0" borderId="0" xfId="0" applyFont="1" applyAlignment="1">
      <alignment vertical="center"/>
    </xf>
    <xf numFmtId="164" fontId="0" fillId="0" borderId="0" xfId="0" applyAlignment="1">
      <alignment vertical="center"/>
    </xf>
    <xf numFmtId="164" fontId="0" fillId="0" borderId="0" xfId="29" applyFont="1" applyBorder="1" applyAlignment="1" applyProtection="1">
      <alignment vertical="center"/>
      <protection/>
    </xf>
    <xf numFmtId="164" fontId="0" fillId="0" borderId="0" xfId="29" applyFont="1" applyBorder="1" applyAlignment="1" applyProtection="1">
      <alignment vertical="center"/>
      <protection locked="0"/>
    </xf>
    <xf numFmtId="0" fontId="0" fillId="0" borderId="0" xfId="31" applyAlignment="1" applyProtection="1">
      <alignment vertical="center"/>
      <protection/>
    </xf>
    <xf numFmtId="0" fontId="9" fillId="0" borderId="0" xfId="31" applyFont="1" applyAlignment="1" applyProtection="1" quotePrefix="1">
      <alignment horizontal="right" vertical="center"/>
      <protection/>
    </xf>
    <xf numFmtId="0" fontId="0" fillId="0" borderId="0" xfId="31" applyAlignment="1" applyProtection="1">
      <alignment vertical="center"/>
      <protection locked="0"/>
    </xf>
    <xf numFmtId="0" fontId="0" fillId="0" borderId="0" xfId="31" applyBorder="1" applyAlignment="1" applyProtection="1">
      <alignment vertical="center"/>
      <protection/>
    </xf>
    <xf numFmtId="0" fontId="3" fillId="0" borderId="0" xfId="32" applyFont="1" applyAlignment="1" applyProtection="1">
      <alignment horizontal="centerContinuous" vertical="center" wrapText="1"/>
      <protection/>
    </xf>
    <xf numFmtId="0" fontId="3" fillId="0" borderId="0" xfId="32" applyAlignment="1" applyProtection="1">
      <alignment horizontal="centerContinuous" vertical="center"/>
      <protection/>
    </xf>
    <xf numFmtId="0" fontId="3" fillId="0" borderId="0" xfId="32" applyBorder="1" applyAlignment="1" applyProtection="1">
      <alignment horizontal="centerContinuous" vertical="center"/>
      <protection/>
    </xf>
    <xf numFmtId="0" fontId="0" fillId="0" borderId="7" xfId="31" applyBorder="1" applyAlignment="1" applyProtection="1" quotePrefix="1">
      <alignment horizontal="centerContinuous" vertical="center"/>
      <protection/>
    </xf>
    <xf numFmtId="0" fontId="0" fillId="0" borderId="12" xfId="31" applyBorder="1" applyAlignment="1" applyProtection="1">
      <alignment horizontal="centerContinuous" vertical="center"/>
      <protection/>
    </xf>
    <xf numFmtId="0" fontId="0" fillId="0" borderId="11" xfId="31" applyBorder="1" applyAlignment="1" applyProtection="1" quotePrefix="1">
      <alignment horizontal="centerContinuous" vertical="center"/>
      <protection/>
    </xf>
    <xf numFmtId="0" fontId="0" fillId="0" borderId="11" xfId="31" applyBorder="1" applyAlignment="1" applyProtection="1">
      <alignment horizontal="centerContinuous" vertical="center"/>
      <protection/>
    </xf>
    <xf numFmtId="0" fontId="0" fillId="0" borderId="11" xfId="31" applyFont="1" applyBorder="1" applyAlignment="1" applyProtection="1" quotePrefix="1">
      <alignment horizontal="centerContinuous" vertical="center"/>
      <protection/>
    </xf>
    <xf numFmtId="0" fontId="0" fillId="0" borderId="10" xfId="31" applyBorder="1" applyAlignment="1" applyProtection="1" quotePrefix="1">
      <alignment horizontal="centerContinuous" vertical="center"/>
      <protection/>
    </xf>
    <xf numFmtId="0" fontId="0" fillId="0" borderId="10" xfId="31" applyBorder="1" applyAlignment="1" applyProtection="1">
      <alignment horizontal="centerContinuous" vertical="center"/>
      <protection/>
    </xf>
    <xf numFmtId="0" fontId="0" fillId="0" borderId="1" xfId="31" applyBorder="1" applyAlignment="1" applyProtection="1">
      <alignment horizontal="centerContinuous" vertical="center"/>
      <protection/>
    </xf>
    <xf numFmtId="0" fontId="0" fillId="0" borderId="13" xfId="31" applyBorder="1" applyAlignment="1" applyProtection="1">
      <alignment horizontal="centerContinuous" vertical="center"/>
      <protection/>
    </xf>
    <xf numFmtId="0" fontId="0" fillId="0" borderId="4" xfId="31" applyBorder="1" applyAlignment="1" applyProtection="1">
      <alignment vertical="center"/>
      <protection/>
    </xf>
    <xf numFmtId="179" fontId="0" fillId="0" borderId="0" xfId="34" applyNumberFormat="1" applyFont="1" applyBorder="1" applyAlignment="1" applyProtection="1">
      <alignment horizontal="left" vertical="center"/>
      <protection/>
    </xf>
    <xf numFmtId="0" fontId="1" fillId="0" borderId="4" xfId="33" applyFont="1" applyBorder="1" applyAlignment="1" applyProtection="1">
      <alignment vertical="center"/>
      <protection/>
    </xf>
    <xf numFmtId="180" fontId="5" fillId="0" borderId="3" xfId="31" applyNumberFormat="1" applyFont="1" applyBorder="1" applyAlignment="1" applyProtection="1">
      <alignment vertical="center"/>
      <protection/>
    </xf>
    <xf numFmtId="164" fontId="0" fillId="0" borderId="4" xfId="31" applyNumberFormat="1" applyBorder="1" applyAlignment="1" applyProtection="1">
      <alignment vertical="center"/>
      <protection locked="0"/>
    </xf>
    <xf numFmtId="164" fontId="0" fillId="0" borderId="0" xfId="31" applyNumberFormat="1" applyBorder="1" applyAlignment="1" applyProtection="1">
      <alignment vertical="center"/>
      <protection locked="0"/>
    </xf>
    <xf numFmtId="164" fontId="0" fillId="0" borderId="2" xfId="31" applyNumberFormat="1" applyBorder="1" applyAlignment="1" applyProtection="1">
      <alignment vertical="center"/>
      <protection locked="0"/>
    </xf>
    <xf numFmtId="164" fontId="0" fillId="0" borderId="3" xfId="31" applyNumberFormat="1" applyBorder="1" applyAlignment="1" applyProtection="1">
      <alignment vertical="center"/>
      <protection locked="0"/>
    </xf>
    <xf numFmtId="0" fontId="0" fillId="0" borderId="4" xfId="31" applyBorder="1" applyAlignment="1" applyProtection="1">
      <alignment vertical="center"/>
      <protection/>
    </xf>
    <xf numFmtId="180" fontId="5" fillId="0" borderId="0" xfId="31" applyNumberFormat="1" applyFont="1" applyBorder="1" applyAlignment="1" applyProtection="1">
      <alignment vertical="center"/>
      <protection/>
    </xf>
    <xf numFmtId="0" fontId="0" fillId="0" borderId="0" xfId="31" applyBorder="1" applyAlignment="1" applyProtection="1">
      <alignment vertical="center"/>
      <protection locked="0"/>
    </xf>
    <xf numFmtId="0" fontId="1" fillId="0" borderId="0" xfId="35" applyFont="1" applyAlignment="1" applyProtection="1" quotePrefix="1">
      <alignment horizontal="left" vertical="center"/>
      <protection/>
    </xf>
    <xf numFmtId="0" fontId="0" fillId="0" borderId="0" xfId="35" applyFont="1" applyAlignment="1" applyProtection="1">
      <alignment vertical="center"/>
      <protection/>
    </xf>
    <xf numFmtId="1" fontId="1" fillId="0" borderId="0" xfId="35" applyNumberFormat="1" applyFont="1" applyAlignment="1" applyProtection="1" quotePrefix="1">
      <alignment horizontal="right" vertical="center"/>
      <protection/>
    </xf>
    <xf numFmtId="0" fontId="0" fillId="0" borderId="0" xfId="35" applyFont="1" applyAlignment="1" applyProtection="1">
      <alignment vertical="center"/>
      <protection/>
    </xf>
    <xf numFmtId="0" fontId="0" fillId="0" borderId="11" xfId="35" applyFont="1" applyBorder="1" applyAlignment="1" applyProtection="1">
      <alignment horizontal="center" vertical="center"/>
      <protection/>
    </xf>
    <xf numFmtId="0" fontId="0" fillId="0" borderId="0" xfId="35" applyFont="1" applyBorder="1" applyAlignment="1" applyProtection="1">
      <alignment horizontal="center" vertical="center" wrapText="1"/>
      <protection/>
    </xf>
    <xf numFmtId="0" fontId="0" fillId="0" borderId="4" xfId="35" applyFont="1" applyBorder="1" applyAlignment="1" applyProtection="1">
      <alignment horizontal="center" vertical="center" wrapText="1"/>
      <protection/>
    </xf>
    <xf numFmtId="0" fontId="0" fillId="0" borderId="4" xfId="35" applyFont="1" applyBorder="1" applyAlignment="1" applyProtection="1">
      <alignment horizontal="center" vertical="center"/>
      <protection/>
    </xf>
    <xf numFmtId="0" fontId="0" fillId="0" borderId="2" xfId="35" applyFont="1" applyBorder="1" applyAlignment="1" applyProtection="1">
      <alignment horizontal="center" vertical="center" wrapText="1"/>
      <protection/>
    </xf>
    <xf numFmtId="179" fontId="0" fillId="0" borderId="0" xfId="35" applyNumberFormat="1" applyFont="1" applyAlignment="1" applyProtection="1">
      <alignment horizontal="left"/>
      <protection/>
    </xf>
    <xf numFmtId="0" fontId="0" fillId="0" borderId="4" xfId="35" applyFont="1" applyBorder="1" applyAlignment="1" applyProtection="1">
      <alignment/>
      <protection/>
    </xf>
    <xf numFmtId="164" fontId="0" fillId="0" borderId="4" xfId="35" applyNumberFormat="1" applyFont="1" applyBorder="1" applyAlignment="1" applyProtection="1">
      <alignment/>
      <protection locked="0"/>
    </xf>
    <xf numFmtId="164" fontId="0" fillId="0" borderId="2" xfId="35" applyNumberFormat="1" applyFont="1" applyBorder="1" applyAlignment="1" applyProtection="1">
      <alignment/>
      <protection/>
    </xf>
    <xf numFmtId="0" fontId="0" fillId="0" borderId="0" xfId="35" applyFont="1" applyAlignment="1" applyProtection="1">
      <alignment/>
      <protection/>
    </xf>
    <xf numFmtId="0" fontId="0" fillId="0" borderId="0" xfId="35" applyFont="1" applyAlignment="1" applyProtection="1">
      <alignment horizontal="left"/>
      <protection/>
    </xf>
    <xf numFmtId="179" fontId="0" fillId="0" borderId="0" xfId="35" applyNumberFormat="1" applyFont="1" applyAlignment="1" applyProtection="1">
      <alignment horizontal="left" indent="1"/>
      <protection/>
    </xf>
    <xf numFmtId="0" fontId="0" fillId="0" borderId="4" xfId="35" applyFont="1" applyBorder="1" applyAlignment="1" applyProtection="1">
      <alignment vertical="center"/>
      <protection/>
    </xf>
    <xf numFmtId="0" fontId="0" fillId="0" borderId="0" xfId="35" applyFont="1" applyBorder="1" applyAlignment="1" applyProtection="1">
      <alignment/>
      <protection/>
    </xf>
    <xf numFmtId="0" fontId="1" fillId="0" borderId="0" xfId="23" applyFont="1" applyAlignment="1" applyProtection="1">
      <alignment vertical="top"/>
      <protection/>
    </xf>
    <xf numFmtId="0" fontId="0" fillId="0" borderId="0" xfId="37" applyFont="1" applyFill="1" applyAlignment="1" applyProtection="1">
      <alignment vertical="center"/>
      <protection/>
    </xf>
    <xf numFmtId="0" fontId="0" fillId="0" borderId="0" xfId="37" applyFont="1" applyFill="1" applyAlignment="1" applyProtection="1">
      <alignment vertical="center"/>
      <protection locked="0"/>
    </xf>
    <xf numFmtId="0" fontId="0" fillId="0" borderId="0" xfId="37" applyFont="1" applyFill="1" applyAlignment="1" applyProtection="1">
      <alignment vertical="center"/>
      <protection/>
    </xf>
    <xf numFmtId="0" fontId="0" fillId="0" borderId="0" xfId="37" applyFont="1" applyFill="1" applyAlignment="1" applyProtection="1">
      <alignment vertical="center" wrapText="1"/>
      <protection locked="0"/>
    </xf>
    <xf numFmtId="0" fontId="0" fillId="0" borderId="0" xfId="37" applyFont="1" applyFill="1" applyAlignment="1" applyProtection="1">
      <alignment vertical="center" wrapText="1"/>
      <protection/>
    </xf>
    <xf numFmtId="0" fontId="0" fillId="0" borderId="0" xfId="37" applyFont="1" applyFill="1" applyAlignment="1" applyProtection="1">
      <alignment horizontal="justify" vertical="top"/>
      <protection/>
    </xf>
    <xf numFmtId="0" fontId="0" fillId="0" borderId="0" xfId="38" applyFont="1" applyFill="1" applyAlignment="1" applyProtection="1">
      <alignment vertical="center" wrapText="1"/>
      <protection/>
    </xf>
    <xf numFmtId="0" fontId="0" fillId="0" borderId="0" xfId="37" applyFont="1" applyFill="1" applyAlignment="1" applyProtection="1">
      <alignment/>
      <protection/>
    </xf>
    <xf numFmtId="181" fontId="5" fillId="0" borderId="0" xfId="37" applyNumberFormat="1" applyFont="1" applyFill="1" applyBorder="1" applyAlignment="1" applyProtection="1">
      <alignment/>
      <protection/>
    </xf>
    <xf numFmtId="181" fontId="5" fillId="0" borderId="2" xfId="37" applyNumberFormat="1" applyFont="1" applyFill="1" applyBorder="1" applyAlignment="1" applyProtection="1">
      <alignment/>
      <protection/>
    </xf>
    <xf numFmtId="0" fontId="0" fillId="0" borderId="0" xfId="37" applyFont="1" applyFill="1" applyBorder="1" applyAlignment="1" applyProtection="1">
      <alignment/>
      <protection/>
    </xf>
    <xf numFmtId="0" fontId="5" fillId="0" borderId="0" xfId="37" applyFont="1" applyFill="1" applyAlignment="1" applyProtection="1">
      <alignment horizontal="right"/>
      <protection/>
    </xf>
    <xf numFmtId="165" fontId="0" fillId="0" borderId="0" xfId="25" applyFont="1" applyFill="1" applyBorder="1" applyAlignment="1" applyProtection="1">
      <alignment horizontal="centerContinuous"/>
      <protection/>
    </xf>
    <xf numFmtId="181" fontId="0" fillId="0" borderId="0" xfId="37" applyNumberFormat="1" applyFont="1" applyFill="1" applyBorder="1" applyAlignment="1" applyProtection="1">
      <alignment vertical="center"/>
      <protection/>
    </xf>
    <xf numFmtId="181" fontId="0" fillId="0" borderId="2" xfId="37" applyNumberFormat="1" applyFont="1" applyFill="1" applyBorder="1" applyAlignment="1" applyProtection="1">
      <alignment vertical="center"/>
      <protection/>
    </xf>
    <xf numFmtId="0" fontId="0" fillId="0" borderId="0" xfId="37" applyFont="1" applyFill="1" applyBorder="1" applyAlignment="1" applyProtection="1">
      <alignment vertical="center"/>
      <protection/>
    </xf>
    <xf numFmtId="165" fontId="0" fillId="0" borderId="0" xfId="25" applyFont="1" applyFill="1" applyAlignment="1" applyProtection="1">
      <alignment horizontal="centerContinuous" vertical="center"/>
      <protection/>
    </xf>
    <xf numFmtId="182" fontId="0" fillId="0" borderId="0" xfId="25" applyNumberFormat="1" applyFont="1" applyFill="1" applyAlignment="1" applyProtection="1">
      <alignment horizontal="centerContinuous" vertical="center"/>
      <protection/>
    </xf>
    <xf numFmtId="182" fontId="0" fillId="0" borderId="0" xfId="25" applyNumberFormat="1" applyFont="1" applyFill="1" applyBorder="1" applyAlignment="1" applyProtection="1">
      <alignment horizontal="centerContinuous" vertical="center"/>
      <protection/>
    </xf>
    <xf numFmtId="165" fontId="0" fillId="0" borderId="0" xfId="25" applyFont="1" applyFill="1" applyAlignment="1" applyProtection="1">
      <alignment horizontal="centerContinuous"/>
      <protection/>
    </xf>
    <xf numFmtId="182" fontId="0" fillId="0" borderId="0" xfId="25" applyNumberFormat="1" applyFont="1" applyFill="1" applyAlignment="1" applyProtection="1">
      <alignment horizontal="centerContinuous"/>
      <protection/>
    </xf>
    <xf numFmtId="182" fontId="0" fillId="0" borderId="0" xfId="25" applyNumberFormat="1" applyFont="1" applyFill="1" applyBorder="1" applyAlignment="1" applyProtection="1">
      <alignment horizontal="centerContinuous"/>
      <protection/>
    </xf>
    <xf numFmtId="182" fontId="0" fillId="0" borderId="0" xfId="37" applyNumberFormat="1" applyFont="1" applyFill="1" applyAlignment="1" applyProtection="1">
      <alignment horizontal="centerContinuous"/>
      <protection/>
    </xf>
    <xf numFmtId="182" fontId="5" fillId="0" borderId="0" xfId="37" applyNumberFormat="1" applyFont="1" applyFill="1" applyAlignment="1" applyProtection="1">
      <alignment horizontal="centerContinuous"/>
      <protection/>
    </xf>
    <xf numFmtId="0" fontId="0" fillId="0" borderId="0" xfId="37" applyFont="1" applyFill="1" applyBorder="1" applyAlignment="1" applyProtection="1">
      <alignment vertical="center"/>
      <protection/>
    </xf>
    <xf numFmtId="0" fontId="0" fillId="0" borderId="6" xfId="37" applyFont="1" applyFill="1" applyBorder="1" applyAlignment="1" applyProtection="1">
      <alignment horizontal="center" vertical="center" wrapText="1"/>
      <protection/>
    </xf>
    <xf numFmtId="0" fontId="0" fillId="0" borderId="11" xfId="37" applyFont="1" applyFill="1" applyBorder="1" applyAlignment="1" applyProtection="1">
      <alignment horizontal="center" vertical="center" wrapText="1"/>
      <protection/>
    </xf>
    <xf numFmtId="0" fontId="0" fillId="0" borderId="7" xfId="37" applyFont="1" applyFill="1" applyBorder="1" applyAlignment="1" applyProtection="1">
      <alignment horizontal="centerContinuous" vertical="center"/>
      <protection locked="0"/>
    </xf>
    <xf numFmtId="0" fontId="0" fillId="0" borderId="6" xfId="37" applyFont="1" applyFill="1" applyBorder="1" applyAlignment="1" applyProtection="1">
      <alignment horizontal="centerContinuous" vertical="center"/>
      <protection locked="0"/>
    </xf>
    <xf numFmtId="0" fontId="0" fillId="0" borderId="0" xfId="37" applyFont="1" applyFill="1" applyAlignment="1" applyProtection="1">
      <alignment vertical="top"/>
      <protection/>
    </xf>
    <xf numFmtId="0" fontId="3" fillId="0" borderId="0" xfId="40" applyFont="1" applyFill="1" applyAlignment="1" applyProtection="1">
      <alignment horizontal="centerContinuous" vertical="top"/>
      <protection/>
    </xf>
    <xf numFmtId="0" fontId="3" fillId="0" borderId="0" xfId="40" applyFont="1" applyFill="1" applyAlignment="1" applyProtection="1">
      <alignment horizontal="centerContinuous" vertical="top" wrapText="1"/>
      <protection/>
    </xf>
    <xf numFmtId="0" fontId="3" fillId="0" borderId="0" xfId="40" applyFont="1" applyFill="1" applyAlignment="1" applyProtection="1">
      <alignment horizontal="centerContinuous" wrapText="1"/>
      <protection/>
    </xf>
    <xf numFmtId="0" fontId="0" fillId="0" borderId="0" xfId="37" applyFont="1" applyFill="1" applyAlignment="1" applyProtection="1">
      <alignment horizontal="justify" vertical="top" wrapText="1"/>
      <protection/>
    </xf>
    <xf numFmtId="181" fontId="0" fillId="0" borderId="0" xfId="37" applyNumberFormat="1" applyFont="1" applyFill="1" applyBorder="1" applyAlignment="1" applyProtection="1">
      <alignment vertical="center"/>
      <protection locked="0"/>
    </xf>
    <xf numFmtId="0" fontId="0" fillId="0" borderId="4" xfId="37" applyFont="1" applyFill="1" applyBorder="1" applyAlignment="1" applyProtection="1">
      <alignment vertical="center"/>
      <protection/>
    </xf>
    <xf numFmtId="0" fontId="0" fillId="0" borderId="4" xfId="37" applyFont="1" applyFill="1" applyBorder="1" applyAlignment="1" applyProtection="1">
      <alignment/>
      <protection/>
    </xf>
    <xf numFmtId="0" fontId="5" fillId="0" borderId="0" xfId="37" applyFont="1" applyFill="1" applyAlignment="1" applyProtection="1">
      <alignment/>
      <protection/>
    </xf>
    <xf numFmtId="0" fontId="0" fillId="0" borderId="0" xfId="74" applyFont="1" applyAlignment="1" applyProtection="1">
      <alignment vertical="center"/>
      <protection locked="0"/>
    </xf>
    <xf numFmtId="0" fontId="3" fillId="0" borderId="0" xfId="75" applyFont="1" applyAlignment="1" applyProtection="1">
      <alignment horizontal="centerContinuous" vertical="center"/>
      <protection locked="0"/>
    </xf>
    <xf numFmtId="0" fontId="0" fillId="0" borderId="0" xfId="74" applyFont="1" applyAlignment="1" applyProtection="1">
      <alignment vertical="center"/>
      <protection locked="0"/>
    </xf>
    <xf numFmtId="0" fontId="0" fillId="0" borderId="7" xfId="74" applyFont="1" applyFill="1" applyBorder="1" applyAlignment="1" applyProtection="1">
      <alignment horizontal="centerContinuous" vertical="center"/>
      <protection locked="0"/>
    </xf>
    <xf numFmtId="0" fontId="0" fillId="0" borderId="14" xfId="74" applyFont="1" applyFill="1" applyBorder="1" applyAlignment="1" applyProtection="1">
      <alignment horizontal="centerContinuous" vertical="center"/>
      <protection locked="0"/>
    </xf>
    <xf numFmtId="0" fontId="0" fillId="0" borderId="10" xfId="74" applyFont="1" applyFill="1" applyBorder="1" applyAlignment="1" applyProtection="1">
      <alignment horizontal="centerContinuous" vertical="center"/>
      <protection locked="0"/>
    </xf>
    <xf numFmtId="0" fontId="0" fillId="0" borderId="0" xfId="74" applyFont="1" applyFill="1" applyBorder="1" applyAlignment="1" applyProtection="1">
      <alignment vertical="center"/>
      <protection locked="0"/>
    </xf>
    <xf numFmtId="0" fontId="0" fillId="0" borderId="0" xfId="74" applyFont="1" applyFill="1" applyBorder="1" applyAlignment="1" applyProtection="1">
      <alignment vertical="center"/>
      <protection locked="0"/>
    </xf>
    <xf numFmtId="0" fontId="0" fillId="0" borderId="4" xfId="74" applyFont="1" applyFill="1" applyBorder="1" applyAlignment="1" applyProtection="1">
      <alignment vertical="center"/>
      <protection locked="0"/>
    </xf>
    <xf numFmtId="0" fontId="0" fillId="0" borderId="4" xfId="74" applyFont="1" applyFill="1" applyBorder="1" applyAlignment="1" applyProtection="1">
      <alignment horizontal="centerContinuous" vertical="center"/>
      <protection locked="0"/>
    </xf>
    <xf numFmtId="186" fontId="0" fillId="0" borderId="4" xfId="74" applyNumberFormat="1" applyFont="1" applyFill="1" applyBorder="1" applyAlignment="1" applyProtection="1">
      <alignment horizontal="right" vertical="center"/>
      <protection locked="0"/>
    </xf>
    <xf numFmtId="186" fontId="0" fillId="0" borderId="0" xfId="74" applyNumberFormat="1" applyFont="1" applyFill="1" applyBorder="1" applyAlignment="1" applyProtection="1">
      <alignment horizontal="right" vertical="center"/>
      <protection locked="0"/>
    </xf>
    <xf numFmtId="0" fontId="0" fillId="0" borderId="0" xfId="74" applyFont="1" applyBorder="1" applyAlignment="1" applyProtection="1">
      <alignment vertical="center"/>
      <protection locked="0"/>
    </xf>
    <xf numFmtId="186" fontId="0" fillId="0" borderId="2" xfId="74" applyNumberFormat="1" applyFont="1" applyFill="1" applyBorder="1" applyAlignment="1" applyProtection="1">
      <alignment horizontal="right" vertical="center"/>
      <protection locked="0"/>
    </xf>
    <xf numFmtId="0" fontId="0" fillId="0" borderId="1" xfId="74" applyFont="1" applyFill="1" applyBorder="1" applyAlignment="1" applyProtection="1">
      <alignment vertical="center"/>
      <protection locked="0"/>
    </xf>
    <xf numFmtId="0" fontId="0" fillId="0" borderId="1" xfId="74" applyFont="1" applyFill="1" applyBorder="1" applyAlignment="1" applyProtection="1">
      <alignment vertical="center"/>
      <protection locked="0"/>
    </xf>
    <xf numFmtId="0" fontId="0" fillId="0" borderId="13" xfId="74" applyFont="1" applyFill="1" applyBorder="1" applyAlignment="1" applyProtection="1">
      <alignment vertical="center"/>
      <protection locked="0"/>
    </xf>
    <xf numFmtId="0" fontId="0" fillId="0" borderId="0" xfId="74" applyFont="1" applyFill="1" applyBorder="1" applyAlignment="1" applyProtection="1">
      <alignment horizontal="centerContinuous" vertical="center"/>
      <protection locked="0"/>
    </xf>
    <xf numFmtId="178" fontId="0" fillId="0" borderId="4" xfId="74" applyNumberFormat="1" applyFont="1" applyFill="1" applyBorder="1" applyAlignment="1" applyProtection="1">
      <alignment vertical="center"/>
      <protection locked="0"/>
    </xf>
    <xf numFmtId="178" fontId="0" fillId="0" borderId="2" xfId="74" applyNumberFormat="1" applyFont="1" applyFill="1" applyBorder="1" applyAlignment="1" applyProtection="1">
      <alignment vertical="center"/>
      <protection locked="0"/>
    </xf>
    <xf numFmtId="0" fontId="5" fillId="0" borderId="0" xfId="74" applyFont="1" applyFill="1" applyBorder="1" applyAlignment="1" applyProtection="1">
      <alignment horizontal="right" vertical="center"/>
      <protection locked="0"/>
    </xf>
    <xf numFmtId="0" fontId="5" fillId="0" borderId="0" xfId="74" applyFont="1" applyFill="1" applyBorder="1" applyAlignment="1" applyProtection="1">
      <alignment vertical="center"/>
      <protection locked="0"/>
    </xf>
    <xf numFmtId="0" fontId="5" fillId="0" borderId="4" xfId="74" applyFont="1" applyFill="1" applyBorder="1" applyAlignment="1" applyProtection="1">
      <alignment vertical="center"/>
      <protection locked="0"/>
    </xf>
    <xf numFmtId="186" fontId="5" fillId="0" borderId="4" xfId="74" applyNumberFormat="1" applyFont="1" applyFill="1" applyBorder="1" applyAlignment="1" applyProtection="1">
      <alignment horizontal="right" vertical="center"/>
      <protection locked="0"/>
    </xf>
    <xf numFmtId="187" fontId="5" fillId="0" borderId="4" xfId="74" applyNumberFormat="1" applyFont="1" applyFill="1" applyBorder="1" applyAlignment="1" applyProtection="1">
      <alignment horizontal="right" vertical="center"/>
      <protection locked="0"/>
    </xf>
    <xf numFmtId="186" fontId="5" fillId="0" borderId="0" xfId="74" applyNumberFormat="1" applyFont="1" applyFill="1" applyBorder="1" applyAlignment="1" applyProtection="1">
      <alignment horizontal="right" vertical="center"/>
      <protection locked="0"/>
    </xf>
    <xf numFmtId="0" fontId="0" fillId="0" borderId="10" xfId="74" applyFont="1" applyFill="1" applyBorder="1" applyAlignment="1" applyProtection="1">
      <alignment vertical="center"/>
      <protection locked="0"/>
    </xf>
    <xf numFmtId="0" fontId="5" fillId="0" borderId="10" xfId="74" applyFont="1" applyFill="1" applyBorder="1" applyAlignment="1" applyProtection="1">
      <alignment vertical="center"/>
      <protection locked="0"/>
    </xf>
    <xf numFmtId="0" fontId="5" fillId="0" borderId="14" xfId="74" applyFont="1" applyFill="1" applyBorder="1" applyAlignment="1" applyProtection="1">
      <alignment vertical="center"/>
      <protection locked="0"/>
    </xf>
    <xf numFmtId="186" fontId="0" fillId="0" borderId="3" xfId="74" applyNumberFormat="1" applyFont="1" applyFill="1" applyBorder="1" applyAlignment="1" applyProtection="1">
      <alignment horizontal="right" vertical="center"/>
      <protection locked="0"/>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0" fillId="0" borderId="0" xfId="74" applyFont="1" applyFill="1" applyBorder="1" applyAlignment="1" applyProtection="1">
      <alignment horizontal="left" vertical="center"/>
      <protection locked="0"/>
    </xf>
    <xf numFmtId="0" fontId="0" fillId="0" borderId="0" xfId="74" applyFont="1" applyFill="1" applyBorder="1" applyAlignment="1" applyProtection="1">
      <alignment vertical="center" wrapText="1"/>
      <protection locked="0"/>
    </xf>
    <xf numFmtId="185" fontId="0" fillId="0" borderId="0" xfId="76" applyFont="1" applyFill="1" applyAlignment="1">
      <alignment horizontal="justify" vertical="center" wrapText="1"/>
      <protection/>
    </xf>
    <xf numFmtId="185" fontId="0" fillId="0" borderId="4" xfId="76" applyFont="1" applyFill="1" applyBorder="1" applyAlignment="1">
      <alignment horizontal="justify" vertical="center" wrapText="1"/>
      <protection/>
    </xf>
    <xf numFmtId="185" fontId="0" fillId="0" borderId="0" xfId="76" applyFont="1" applyFill="1" applyBorder="1" applyAlignment="1">
      <alignment horizontal="justify" vertical="center" wrapText="1"/>
      <protection/>
    </xf>
    <xf numFmtId="0" fontId="0" fillId="0" borderId="10" xfId="74" applyFont="1" applyFill="1" applyBorder="1" applyAlignment="1" applyProtection="1">
      <alignment horizontal="left" vertical="center" wrapText="1"/>
      <protection locked="0"/>
    </xf>
    <xf numFmtId="185" fontId="0" fillId="0" borderId="9" xfId="76" applyFont="1" applyFill="1" applyBorder="1" applyAlignment="1">
      <alignment horizontal="justify" vertical="center" wrapText="1"/>
      <protection/>
    </xf>
    <xf numFmtId="185" fontId="0" fillId="0" borderId="14" xfId="76" applyFont="1" applyFill="1" applyBorder="1" applyAlignment="1">
      <alignment horizontal="justify" vertical="center" wrapText="1"/>
      <protection/>
    </xf>
    <xf numFmtId="0" fontId="5" fillId="0" borderId="1" xfId="74" applyFont="1" applyFill="1" applyBorder="1" applyAlignment="1" applyProtection="1">
      <alignment vertical="center"/>
      <protection locked="0"/>
    </xf>
    <xf numFmtId="0" fontId="0" fillId="0" borderId="0" xfId="74" applyFont="1" applyFill="1" applyAlignment="1" applyProtection="1">
      <alignment vertical="center"/>
      <protection locked="0"/>
    </xf>
    <xf numFmtId="0" fontId="0" fillId="0" borderId="1" xfId="74" applyFont="1" applyFill="1" applyBorder="1" applyAlignment="1" applyProtection="1">
      <alignment vertical="center" wrapText="1"/>
      <protection locked="0"/>
    </xf>
    <xf numFmtId="0" fontId="0" fillId="0" borderId="1" xfId="74" applyFont="1" applyFill="1" applyBorder="1" applyAlignment="1" applyProtection="1">
      <alignment horizontal="left" vertical="center" wrapText="1"/>
      <protection locked="0"/>
    </xf>
    <xf numFmtId="0" fontId="0" fillId="0" borderId="13" xfId="74" applyFont="1" applyFill="1" applyBorder="1" applyAlignment="1" applyProtection="1">
      <alignment horizontal="left" vertical="center" wrapText="1"/>
      <protection locked="0"/>
    </xf>
    <xf numFmtId="0" fontId="0" fillId="0" borderId="2" xfId="74" applyFont="1" applyFill="1" applyBorder="1" applyAlignment="1" applyProtection="1">
      <alignment vertical="center"/>
      <protection locked="0"/>
    </xf>
    <xf numFmtId="0" fontId="0" fillId="0" borderId="0" xfId="74" applyFont="1" applyBorder="1" applyAlignment="1" applyProtection="1">
      <alignment horizontal="center"/>
      <protection locked="0"/>
    </xf>
    <xf numFmtId="186" fontId="0" fillId="0" borderId="0" xfId="74" applyNumberFormat="1" applyFont="1" applyBorder="1" applyAlignment="1" applyProtection="1">
      <alignment horizontal="right" vertical="center"/>
      <protection locked="0"/>
    </xf>
    <xf numFmtId="0" fontId="0" fillId="0" borderId="0" xfId="77" applyFont="1" applyAlignment="1" applyProtection="1">
      <alignment/>
      <protection locked="0"/>
    </xf>
    <xf numFmtId="0" fontId="0" fillId="0" borderId="0" xfId="77" applyFont="1" applyAlignment="1" applyProtection="1">
      <alignment vertical="center"/>
      <protection locked="0"/>
    </xf>
    <xf numFmtId="0" fontId="0" fillId="0" borderId="0" xfId="74" applyFont="1" applyAlignment="1" applyProtection="1">
      <alignment horizontal="justify" vertical="center" wrapText="1"/>
      <protection locked="0"/>
    </xf>
    <xf numFmtId="186" fontId="0" fillId="0" borderId="0" xfId="74" applyNumberFormat="1" applyFont="1" applyAlignment="1" applyProtection="1">
      <alignment vertical="center"/>
      <protection locked="0"/>
    </xf>
    <xf numFmtId="0" fontId="0" fillId="0" borderId="0" xfId="78" applyAlignment="1" applyProtection="1">
      <alignment vertical="center"/>
      <protection locked="0"/>
    </xf>
    <xf numFmtId="0" fontId="0" fillId="0" borderId="5" xfId="74" applyFont="1" applyBorder="1" applyAlignment="1" applyProtection="1">
      <alignment horizontal="centerContinuous" vertical="center"/>
      <protection locked="0"/>
    </xf>
    <xf numFmtId="185" fontId="0" fillId="0" borderId="1" xfId="76" applyFont="1" applyBorder="1" applyAlignment="1">
      <alignment horizontal="centerContinuous" vertical="center"/>
      <protection/>
    </xf>
    <xf numFmtId="0" fontId="0" fillId="0" borderId="8" xfId="74" applyFont="1" applyBorder="1" applyAlignment="1" applyProtection="1">
      <alignment horizontal="center" vertical="center"/>
      <protection locked="0"/>
    </xf>
    <xf numFmtId="0" fontId="0" fillId="0" borderId="5" xfId="74" applyFont="1" applyBorder="1" applyAlignment="1" applyProtection="1">
      <alignment horizontal="center" vertical="center"/>
      <protection locked="0"/>
    </xf>
    <xf numFmtId="0" fontId="0" fillId="0" borderId="5" xfId="74" applyFont="1" applyBorder="1" applyAlignment="1" applyProtection="1">
      <alignment vertical="center"/>
      <protection locked="0"/>
    </xf>
    <xf numFmtId="0" fontId="0" fillId="0" borderId="13" xfId="74" applyFont="1" applyBorder="1" applyAlignment="1" applyProtection="1">
      <alignment vertical="center"/>
      <protection locked="0"/>
    </xf>
    <xf numFmtId="0" fontId="0" fillId="0" borderId="1" xfId="74" applyFont="1" applyBorder="1" applyAlignment="1" applyProtection="1">
      <alignment vertical="center"/>
      <protection locked="0"/>
    </xf>
    <xf numFmtId="0" fontId="0" fillId="0" borderId="2" xfId="74" applyFont="1" applyBorder="1" applyAlignment="1" applyProtection="1">
      <alignment vertical="center"/>
      <protection locked="0"/>
    </xf>
    <xf numFmtId="0" fontId="0" fillId="0" borderId="4" xfId="74" applyFont="1" applyBorder="1" applyAlignment="1" applyProtection="1">
      <alignment vertical="center"/>
      <protection locked="0"/>
    </xf>
    <xf numFmtId="188" fontId="0" fillId="0" borderId="4" xfId="74" applyNumberFormat="1" applyFont="1" applyBorder="1" applyAlignment="1" applyProtection="1">
      <alignment horizontal="right" vertical="center"/>
      <protection locked="0"/>
    </xf>
    <xf numFmtId="188" fontId="0" fillId="0" borderId="2" xfId="74" applyNumberFormat="1" applyFont="1" applyBorder="1" applyAlignment="1" applyProtection="1">
      <alignment horizontal="right" vertical="center"/>
      <protection locked="0"/>
    </xf>
    <xf numFmtId="0" fontId="0" fillId="0" borderId="9" xfId="74" applyFont="1" applyBorder="1" applyAlignment="1" applyProtection="1">
      <alignment vertical="center"/>
      <protection locked="0"/>
    </xf>
    <xf numFmtId="0" fontId="0" fillId="0" borderId="14" xfId="74" applyFont="1" applyBorder="1" applyAlignment="1" applyProtection="1">
      <alignment vertical="center"/>
      <protection locked="0"/>
    </xf>
    <xf numFmtId="188" fontId="0" fillId="0" borderId="0" xfId="74" applyNumberFormat="1" applyFont="1" applyBorder="1" applyAlignment="1" applyProtection="1">
      <alignment horizontal="right" vertical="center"/>
      <protection locked="0"/>
    </xf>
    <xf numFmtId="0" fontId="0" fillId="0" borderId="14" xfId="74" applyFont="1" applyFill="1" applyBorder="1" applyAlignment="1" applyProtection="1">
      <alignment vertical="center"/>
      <protection locked="0"/>
    </xf>
    <xf numFmtId="188" fontId="0" fillId="0" borderId="4" xfId="74" applyNumberFormat="1" applyFont="1" applyFill="1" applyBorder="1" applyAlignment="1" applyProtection="1">
      <alignment horizontal="right" vertical="center"/>
      <protection locked="0"/>
    </xf>
    <xf numFmtId="188" fontId="0" fillId="0" borderId="3" xfId="74" applyNumberFormat="1" applyFont="1" applyFill="1" applyBorder="1" applyAlignment="1" applyProtection="1">
      <alignment horizontal="right" vertical="center"/>
      <protection locked="0"/>
    </xf>
    <xf numFmtId="164" fontId="0" fillId="0" borderId="5" xfId="0" applyFont="1" applyBorder="1" applyAlignment="1" applyProtection="1">
      <alignment horizontal="centerContinuous" vertical="center"/>
      <protection/>
    </xf>
    <xf numFmtId="164" fontId="0" fillId="0" borderId="1" xfId="0" applyFont="1" applyBorder="1" applyAlignment="1" applyProtection="1">
      <alignment horizontal="centerContinuous" vertical="center"/>
      <protection/>
    </xf>
    <xf numFmtId="164" fontId="0" fillId="0" borderId="13" xfId="0" applyFont="1" applyBorder="1" applyAlignment="1" applyProtection="1">
      <alignment horizontal="centerContinuous" vertical="center"/>
      <protection/>
    </xf>
    <xf numFmtId="164" fontId="0" fillId="0" borderId="1" xfId="0" applyFont="1" applyBorder="1" applyAlignment="1" applyProtection="1">
      <alignment vertical="center"/>
      <protection/>
    </xf>
    <xf numFmtId="0" fontId="0" fillId="0" borderId="13" xfId="0" applyNumberFormat="1" applyFont="1" applyBorder="1" applyAlignment="1" applyProtection="1">
      <alignment vertical="center"/>
      <protection/>
    </xf>
    <xf numFmtId="164" fontId="0" fillId="0" borderId="8" xfId="0" applyFont="1" applyBorder="1" applyAlignment="1" applyProtection="1">
      <alignment vertical="center"/>
      <protection/>
    </xf>
    <xf numFmtId="164" fontId="0" fillId="0" borderId="13" xfId="0" applyFont="1" applyBorder="1" applyAlignment="1" applyProtection="1">
      <alignment vertical="center"/>
      <protection/>
    </xf>
    <xf numFmtId="0" fontId="0" fillId="0" borderId="0" xfId="0" applyNumberFormat="1" applyFont="1" applyBorder="1" applyAlignment="1" applyProtection="1">
      <alignment vertical="center"/>
      <protection/>
    </xf>
    <xf numFmtId="164" fontId="0" fillId="0" borderId="0" xfId="0" applyFont="1" applyBorder="1" applyAlignment="1" applyProtection="1">
      <alignment vertical="center"/>
      <protection/>
    </xf>
    <xf numFmtId="164" fontId="0" fillId="0" borderId="2" xfId="0" applyFont="1" applyBorder="1" applyAlignment="1" applyProtection="1">
      <alignment vertical="center"/>
      <protection locked="0"/>
    </xf>
    <xf numFmtId="164" fontId="5" fillId="0" borderId="2" xfId="0" applyFont="1" applyBorder="1" applyAlignment="1" applyProtection="1">
      <alignment vertical="center"/>
      <protection/>
    </xf>
    <xf numFmtId="164" fontId="5" fillId="0" borderId="3" xfId="0" applyFont="1" applyBorder="1" applyAlignment="1" applyProtection="1">
      <alignment vertical="center"/>
      <protection/>
    </xf>
    <xf numFmtId="164" fontId="5" fillId="0" borderId="3" xfId="0" applyFont="1" applyBorder="1" applyAlignment="1" applyProtection="1">
      <alignment vertical="center"/>
      <protection/>
    </xf>
    <xf numFmtId="164" fontId="5" fillId="0" borderId="0" xfId="0" applyFont="1" applyBorder="1" applyAlignment="1" applyProtection="1">
      <alignment vertical="center"/>
      <protection/>
    </xf>
    <xf numFmtId="164" fontId="0" fillId="0" borderId="0" xfId="0" applyFont="1" applyAlignment="1" applyProtection="1">
      <alignment vertical="center"/>
      <protection/>
    </xf>
    <xf numFmtId="0" fontId="1" fillId="0" borderId="0" xfId="23" applyAlignment="1" applyProtection="1">
      <alignment horizontal="center" vertical="center"/>
      <protection/>
    </xf>
    <xf numFmtId="164" fontId="1" fillId="0" borderId="0" xfId="0" applyFont="1" applyAlignment="1" applyProtection="1" quotePrefix="1">
      <alignment horizontal="right" vertical="center"/>
      <protection/>
    </xf>
    <xf numFmtId="164" fontId="0" fillId="0" borderId="0" xfId="0" applyFont="1" applyBorder="1" applyAlignment="1" applyProtection="1">
      <alignment vertical="center" wrapText="1"/>
      <protection/>
    </xf>
    <xf numFmtId="164" fontId="0" fillId="0" borderId="0" xfId="0" applyFont="1" applyBorder="1" applyAlignment="1" applyProtection="1">
      <alignment horizontal="left" vertical="center"/>
      <protection/>
    </xf>
    <xf numFmtId="164" fontId="0" fillId="0" borderId="0" xfId="0" applyFont="1" applyBorder="1" applyAlignment="1" applyProtection="1">
      <alignment vertical="center"/>
      <protection/>
    </xf>
    <xf numFmtId="164" fontId="0" fillId="0" borderId="1" xfId="0" applyFont="1" applyBorder="1" applyAlignment="1" applyProtection="1">
      <alignment vertical="center"/>
      <protection/>
    </xf>
    <xf numFmtId="164" fontId="5" fillId="0" borderId="0" xfId="0" applyFont="1" applyBorder="1" applyAlignment="1" applyProtection="1">
      <alignment horizontal="left" vertical="center"/>
      <protection/>
    </xf>
    <xf numFmtId="164" fontId="0" fillId="0" borderId="13" xfId="0" applyFont="1" applyBorder="1" applyAlignment="1" applyProtection="1">
      <alignment vertical="center"/>
      <protection/>
    </xf>
    <xf numFmtId="172" fontId="0" fillId="0" borderId="0" xfId="0" applyNumberFormat="1" applyFont="1" applyBorder="1" applyAlignment="1" applyProtection="1">
      <alignment vertical="center"/>
      <protection/>
    </xf>
    <xf numFmtId="189" fontId="5" fillId="0" borderId="2" xfId="37" applyNumberFormat="1" applyFont="1" applyFill="1" applyBorder="1" applyAlignment="1" applyProtection="1">
      <alignment/>
      <protection/>
    </xf>
    <xf numFmtId="189" fontId="5" fillId="0" borderId="8" xfId="37" applyNumberFormat="1" applyFont="1" applyFill="1" applyBorder="1" applyAlignment="1" applyProtection="1">
      <alignment/>
      <protection/>
    </xf>
    <xf numFmtId="189" fontId="5" fillId="0" borderId="0" xfId="37" applyNumberFormat="1" applyFont="1" applyFill="1" applyBorder="1" applyAlignment="1" applyProtection="1">
      <alignment/>
      <protection/>
    </xf>
    <xf numFmtId="189" fontId="5" fillId="0" borderId="5" xfId="37" applyNumberFormat="1" applyFont="1" applyFill="1" applyBorder="1" applyAlignment="1" applyProtection="1">
      <alignment/>
      <protection/>
    </xf>
    <xf numFmtId="189" fontId="5" fillId="0" borderId="3" xfId="37" applyNumberFormat="1" applyFont="1" applyFill="1" applyBorder="1" applyAlignment="1" applyProtection="1">
      <alignment/>
      <protection/>
    </xf>
    <xf numFmtId="182" fontId="0" fillId="0" borderId="0" xfId="22" applyNumberFormat="1" applyFont="1" applyFill="1" applyAlignment="1" applyProtection="1">
      <alignment horizontal="centerContinuous" vertical="center"/>
      <protection/>
    </xf>
    <xf numFmtId="165" fontId="0" fillId="0" borderId="0" xfId="22" applyFont="1" applyFill="1" applyAlignment="1" applyProtection="1">
      <alignment horizontal="centerContinuous" vertical="center"/>
      <protection/>
    </xf>
    <xf numFmtId="189" fontId="0" fillId="0" borderId="2" xfId="37" applyNumberFormat="1" applyFont="1" applyFill="1" applyBorder="1" applyAlignment="1" applyProtection="1">
      <alignment vertical="center"/>
      <protection/>
    </xf>
    <xf numFmtId="189" fontId="0" fillId="0" borderId="3" xfId="37" applyNumberFormat="1" applyFont="1" applyFill="1" applyBorder="1" applyAlignment="1" applyProtection="1">
      <alignment vertical="center"/>
      <protection/>
    </xf>
    <xf numFmtId="189" fontId="0" fillId="0" borderId="0" xfId="37" applyNumberFormat="1" applyFont="1" applyFill="1" applyBorder="1" applyAlignment="1" applyProtection="1">
      <alignment vertical="center"/>
      <protection/>
    </xf>
    <xf numFmtId="182" fontId="0" fillId="0" borderId="0" xfId="22" applyNumberFormat="1" applyFont="1" applyFill="1" applyBorder="1" applyAlignment="1" applyProtection="1">
      <alignment horizontal="centerContinuous"/>
      <protection/>
    </xf>
    <xf numFmtId="182" fontId="0" fillId="0" borderId="0" xfId="22" applyNumberFormat="1" applyFont="1" applyFill="1" applyAlignment="1" applyProtection="1">
      <alignment horizontal="centerContinuous"/>
      <protection/>
    </xf>
    <xf numFmtId="165" fontId="0" fillId="0" borderId="0" xfId="22" applyFont="1" applyFill="1" applyAlignment="1" applyProtection="1">
      <alignment horizontal="centerContinuous"/>
      <protection/>
    </xf>
    <xf numFmtId="182" fontId="0" fillId="0" borderId="0" xfId="22" applyNumberFormat="1" applyFont="1" applyFill="1" applyBorder="1" applyAlignment="1" applyProtection="1">
      <alignment horizontal="centerContinuous" vertical="center"/>
      <protection/>
    </xf>
    <xf numFmtId="165" fontId="0" fillId="0" borderId="0" xfId="22" applyFont="1" applyFill="1" applyBorder="1" applyAlignment="1" applyProtection="1">
      <alignment horizontal="centerContinuous"/>
      <protection/>
    </xf>
    <xf numFmtId="0" fontId="9" fillId="0" borderId="0" xfId="23" applyFont="1" applyAlignment="1" applyProtection="1" quotePrefix="1">
      <alignment horizontal="left"/>
      <protection/>
    </xf>
    <xf numFmtId="0" fontId="0" fillId="0" borderId="0" xfId="23" applyFont="1" applyAlignment="1" applyProtection="1" quotePrefix="1">
      <alignment horizontal="left"/>
      <protection/>
    </xf>
    <xf numFmtId="0" fontId="1" fillId="0" borderId="0" xfId="23" applyFont="1" applyAlignment="1" applyProtection="1" quotePrefix="1">
      <alignment horizontal="left"/>
      <protection/>
    </xf>
    <xf numFmtId="0" fontId="0" fillId="0" borderId="0" xfId="23" applyFont="1" applyAlignment="1" applyProtection="1">
      <alignment horizontal="right"/>
      <protection/>
    </xf>
    <xf numFmtId="0" fontId="0" fillId="0" borderId="10" xfId="23" applyFont="1" applyBorder="1" applyAlignment="1" applyProtection="1">
      <alignment horizontal="right"/>
      <protection/>
    </xf>
    <xf numFmtId="0" fontId="0" fillId="0" borderId="10" xfId="23" applyFont="1" applyBorder="1" applyProtection="1">
      <alignment/>
      <protection/>
    </xf>
    <xf numFmtId="0" fontId="0" fillId="0" borderId="0" xfId="23" applyFont="1" applyAlignment="1" applyProtection="1">
      <alignment/>
      <protection/>
    </xf>
    <xf numFmtId="0" fontId="0" fillId="0" borderId="0" xfId="23" applyFont="1" applyBorder="1" applyAlignment="1" applyProtection="1">
      <alignment horizontal="right" vertical="center" wrapText="1"/>
      <protection/>
    </xf>
    <xf numFmtId="0" fontId="0" fillId="0" borderId="0" xfId="23" applyFont="1" applyBorder="1" applyAlignment="1" applyProtection="1">
      <alignment horizontal="center" vertical="center"/>
      <protection/>
    </xf>
    <xf numFmtId="165" fontId="0" fillId="0" borderId="2" xfId="26" applyNumberFormat="1" applyFont="1" applyBorder="1" applyAlignment="1" applyProtection="1" quotePrefix="1">
      <alignment horizontal="left" vertical="center" indent="1"/>
      <protection/>
    </xf>
    <xf numFmtId="165" fontId="0" fillId="0" borderId="4" xfId="26" applyNumberFormat="1" applyFont="1" applyBorder="1" applyAlignment="1" applyProtection="1" quotePrefix="1">
      <alignment horizontal="left" vertical="center" indent="1"/>
      <protection/>
    </xf>
    <xf numFmtId="164" fontId="0" fillId="0" borderId="0" xfId="23" applyNumberFormat="1" applyFont="1" applyBorder="1" applyProtection="1">
      <alignment/>
      <protection locked="0"/>
    </xf>
    <xf numFmtId="164" fontId="0" fillId="0" borderId="3" xfId="23" applyNumberFormat="1" applyFont="1" applyBorder="1" applyProtection="1">
      <alignment/>
      <protection locked="0"/>
    </xf>
    <xf numFmtId="164" fontId="0" fillId="0" borderId="4" xfId="23" applyNumberFormat="1" applyFont="1" applyBorder="1" applyProtection="1">
      <alignment/>
      <protection locked="0"/>
    </xf>
    <xf numFmtId="190" fontId="0" fillId="0" borderId="0" xfId="23" applyNumberFormat="1" applyFont="1" applyProtection="1">
      <alignment/>
      <protection/>
    </xf>
    <xf numFmtId="165" fontId="0" fillId="0" borderId="2" xfId="23" applyNumberFormat="1" applyFont="1" applyBorder="1" applyAlignment="1" applyProtection="1">
      <alignment horizontal="left" indent="1"/>
      <protection/>
    </xf>
    <xf numFmtId="165" fontId="0" fillId="0" borderId="4" xfId="23" applyNumberFormat="1" applyFont="1" applyBorder="1" applyAlignment="1" applyProtection="1">
      <alignment horizontal="left" indent="1"/>
      <protection/>
    </xf>
    <xf numFmtId="0" fontId="5" fillId="0" borderId="2" xfId="23" applyNumberFormat="1" applyFont="1" applyBorder="1" applyAlignment="1" applyProtection="1">
      <alignment horizontal="right" indent="1"/>
      <protection/>
    </xf>
    <xf numFmtId="165" fontId="5" fillId="0" borderId="4" xfId="23" applyNumberFormat="1" applyFont="1" applyBorder="1" applyAlignment="1" applyProtection="1">
      <alignment horizontal="left" indent="1"/>
      <protection/>
    </xf>
    <xf numFmtId="164" fontId="5" fillId="0" borderId="3" xfId="23" applyNumberFormat="1" applyFont="1" applyBorder="1" applyProtection="1">
      <alignment/>
      <protection/>
    </xf>
    <xf numFmtId="190" fontId="5" fillId="0" borderId="0" xfId="23" applyNumberFormat="1" applyFont="1" applyProtection="1">
      <alignment/>
      <protection/>
    </xf>
    <xf numFmtId="164" fontId="0" fillId="0" borderId="4" xfId="23" applyNumberFormat="1" applyFont="1" applyBorder="1" applyProtection="1">
      <alignment/>
      <protection/>
    </xf>
    <xf numFmtId="165" fontId="5" fillId="0" borderId="2" xfId="23" applyNumberFormat="1" applyFont="1" applyBorder="1" applyAlignment="1" applyProtection="1">
      <alignment horizontal="left" indent="1"/>
      <protection/>
    </xf>
    <xf numFmtId="165" fontId="5" fillId="0" borderId="0" xfId="23" applyNumberFormat="1" applyFont="1" applyBorder="1" applyAlignment="1" applyProtection="1">
      <alignment horizontal="left" indent="1"/>
      <protection/>
    </xf>
    <xf numFmtId="0" fontId="0" fillId="0" borderId="0" xfId="23" applyFont="1" applyAlignment="1">
      <alignment horizontal="right" vertical="top" wrapText="1"/>
      <protection/>
    </xf>
    <xf numFmtId="0" fontId="0" fillId="0" borderId="0" xfId="23" applyFont="1" applyAlignment="1">
      <alignment horizontal="justify" vertical="top" wrapText="1"/>
      <protection/>
    </xf>
    <xf numFmtId="0" fontId="0" fillId="0" borderId="0" xfId="23" applyFont="1" applyAlignment="1">
      <alignment horizontal="right"/>
      <protection/>
    </xf>
    <xf numFmtId="0" fontId="0" fillId="0" borderId="0" xfId="23" applyFont="1" applyAlignment="1" applyProtection="1">
      <alignment horizontal="left"/>
      <protection/>
    </xf>
    <xf numFmtId="0" fontId="9" fillId="0" borderId="0" xfId="23" applyFont="1" applyAlignment="1" applyProtection="1" quotePrefix="1">
      <alignment horizontal="right"/>
      <protection/>
    </xf>
    <xf numFmtId="0" fontId="1" fillId="0" borderId="0" xfId="23" applyFont="1" applyAlignment="1" applyProtection="1" quotePrefix="1">
      <alignment horizontal="right"/>
      <protection/>
    </xf>
    <xf numFmtId="0" fontId="0" fillId="0" borderId="10" xfId="23" applyFont="1" applyBorder="1" applyAlignment="1" applyProtection="1">
      <alignment horizontal="left"/>
      <protection/>
    </xf>
    <xf numFmtId="0" fontId="0" fillId="0" borderId="10" xfId="23" applyFont="1" applyBorder="1" applyAlignment="1" applyProtection="1">
      <alignment/>
      <protection/>
    </xf>
    <xf numFmtId="0" fontId="0" fillId="0" borderId="12" xfId="23" applyFont="1" applyBorder="1" applyProtection="1">
      <alignment/>
      <protection/>
    </xf>
    <xf numFmtId="0" fontId="0" fillId="0" borderId="11" xfId="23" applyFont="1" applyBorder="1" applyAlignment="1" applyProtection="1">
      <alignment horizontal="center" vertical="center" wrapText="1"/>
      <protection/>
    </xf>
    <xf numFmtId="0" fontId="0" fillId="0" borderId="0" xfId="23" applyFont="1" applyBorder="1" applyAlignment="1" applyProtection="1">
      <alignment horizontal="left"/>
      <protection/>
    </xf>
    <xf numFmtId="0" fontId="0" fillId="0" borderId="0" xfId="23" applyFont="1" applyBorder="1" applyAlignment="1" applyProtection="1">
      <alignment/>
      <protection/>
    </xf>
    <xf numFmtId="0" fontId="7" fillId="0" borderId="0" xfId="23" applyFont="1" applyAlignment="1" applyProtection="1">
      <alignment vertical="center" wrapText="1"/>
      <protection/>
    </xf>
    <xf numFmtId="0" fontId="0" fillId="0" borderId="0" xfId="23" applyFont="1" applyAlignment="1">
      <alignment horizontal="left"/>
      <protection/>
    </xf>
    <xf numFmtId="0" fontId="0" fillId="0" borderId="0" xfId="23" applyFont="1" applyAlignment="1">
      <alignment/>
      <protection/>
    </xf>
    <xf numFmtId="0" fontId="3" fillId="0" borderId="0" xfId="23" applyFont="1" applyAlignment="1" applyProtection="1">
      <alignment horizontal="right"/>
      <protection/>
    </xf>
    <xf numFmtId="0" fontId="0" fillId="0" borderId="0" xfId="23" applyFont="1" applyBorder="1" applyAlignment="1" applyProtection="1">
      <alignment horizontal="right"/>
      <protection/>
    </xf>
    <xf numFmtId="0" fontId="0" fillId="0" borderId="4" xfId="23" applyFont="1" applyBorder="1" applyAlignment="1" applyProtection="1">
      <alignment horizontal="right"/>
      <protection/>
    </xf>
    <xf numFmtId="0" fontId="5" fillId="0" borderId="0" xfId="23" applyFont="1" applyAlignment="1" applyProtection="1">
      <alignment horizontal="left" indent="1"/>
      <protection/>
    </xf>
    <xf numFmtId="0" fontId="5" fillId="0" borderId="4" xfId="23" applyFont="1" applyBorder="1" applyProtection="1">
      <alignment/>
      <protection/>
    </xf>
    <xf numFmtId="179" fontId="0" fillId="0" borderId="0" xfId="23" applyNumberFormat="1" applyFont="1" applyAlignment="1" applyProtection="1">
      <alignment horizontal="left" indent="1"/>
      <protection/>
    </xf>
    <xf numFmtId="0" fontId="5" fillId="0" borderId="0" xfId="23" applyFont="1" applyAlignment="1" applyProtection="1">
      <alignment horizontal="right" indent="1"/>
      <protection/>
    </xf>
    <xf numFmtId="0" fontId="5" fillId="0" borderId="4" xfId="23" applyFont="1" applyBorder="1" applyAlignment="1" applyProtection="1">
      <alignment horizontal="right" indent="1"/>
      <protection/>
    </xf>
    <xf numFmtId="0" fontId="0" fillId="0" borderId="0" xfId="23" applyFont="1" applyAlignment="1" applyProtection="1">
      <alignment horizontal="right" vertical="center"/>
      <protection/>
    </xf>
    <xf numFmtId="0" fontId="1" fillId="0" borderId="0" xfId="23" applyFont="1" applyAlignment="1" applyProtection="1">
      <alignment/>
      <protection/>
    </xf>
    <xf numFmtId="0" fontId="5" fillId="0" borderId="0" xfId="23" applyFont="1" applyAlignment="1" applyProtection="1">
      <alignment horizontal="right"/>
      <protection/>
    </xf>
    <xf numFmtId="0" fontId="0" fillId="0" borderId="4" xfId="23" applyFont="1" applyBorder="1" applyAlignment="1" applyProtection="1">
      <alignment horizontal="left"/>
      <protection/>
    </xf>
    <xf numFmtId="190" fontId="0" fillId="0" borderId="3" xfId="23" applyNumberFormat="1" applyFont="1" applyBorder="1" applyProtection="1">
      <alignment/>
      <protection/>
    </xf>
    <xf numFmtId="0" fontId="0" fillId="0" borderId="2" xfId="23" applyFont="1" applyBorder="1" applyAlignment="1" applyProtection="1">
      <alignment horizontal="right"/>
      <protection/>
    </xf>
    <xf numFmtId="0" fontId="5" fillId="0" borderId="0" xfId="23" applyFont="1" applyBorder="1" applyAlignment="1" applyProtection="1">
      <alignment horizontal="left" indent="1"/>
      <protection/>
    </xf>
    <xf numFmtId="0" fontId="0" fillId="0" borderId="0" xfId="23" applyFont="1" applyBorder="1" applyAlignment="1" applyProtection="1">
      <alignment horizontal="left" indent="1"/>
      <protection/>
    </xf>
    <xf numFmtId="179" fontId="0" fillId="0" borderId="0" xfId="23" applyNumberFormat="1" applyFont="1" applyBorder="1" applyAlignment="1" applyProtection="1">
      <alignment horizontal="left" indent="1"/>
      <protection/>
    </xf>
    <xf numFmtId="0" fontId="5" fillId="0" borderId="0" xfId="23" applyFont="1" applyBorder="1" applyAlignment="1" applyProtection="1">
      <alignment horizontal="right" indent="1"/>
      <protection/>
    </xf>
    <xf numFmtId="0" fontId="3" fillId="0" borderId="0" xfId="23" applyFont="1" applyAlignment="1">
      <alignment/>
      <protection/>
    </xf>
    <xf numFmtId="0" fontId="0" fillId="0" borderId="4" xfId="23" applyFont="1" applyBorder="1" applyAlignment="1" applyProtection="1">
      <alignment horizontal="left" indent="1"/>
      <protection/>
    </xf>
    <xf numFmtId="0" fontId="9" fillId="0" borderId="0" xfId="23" applyNumberFormat="1" applyFont="1" applyAlignment="1" applyProtection="1" quotePrefix="1">
      <alignment horizontal="right"/>
      <protection/>
    </xf>
    <xf numFmtId="0" fontId="9" fillId="0" borderId="0" xfId="23" applyNumberFormat="1" applyFont="1" applyAlignment="1" applyProtection="1" quotePrefix="1">
      <alignment horizontal="left"/>
      <protection/>
    </xf>
    <xf numFmtId="0" fontId="0" fillId="0" borderId="0" xfId="23" applyNumberFormat="1" applyFont="1" applyAlignment="1" applyProtection="1" quotePrefix="1">
      <alignment horizontal="right"/>
      <protection/>
    </xf>
    <xf numFmtId="0" fontId="3" fillId="0" borderId="0" xfId="23" applyFont="1" applyAlignment="1" applyProtection="1">
      <alignment/>
      <protection/>
    </xf>
    <xf numFmtId="0" fontId="0" fillId="0" borderId="3" xfId="23" applyFont="1" applyBorder="1" applyAlignment="1" applyProtection="1">
      <alignment horizontal="left"/>
      <protection/>
    </xf>
    <xf numFmtId="0" fontId="0" fillId="0" borderId="0" xfId="79" applyFont="1">
      <alignment/>
      <protection/>
    </xf>
    <xf numFmtId="0" fontId="1" fillId="0" borderId="0" xfId="79" applyFont="1" applyAlignment="1" applyProtection="1">
      <alignment horizontal="centerContinuous" vertical="center"/>
      <protection/>
    </xf>
    <xf numFmtId="0" fontId="0" fillId="0" borderId="0" xfId="79" applyFont="1" applyAlignment="1" applyProtection="1">
      <alignment horizontal="centerContinuous" vertical="center"/>
      <protection/>
    </xf>
    <xf numFmtId="0" fontId="3" fillId="0" borderId="0" xfId="79" applyFont="1" applyAlignment="1" applyProtection="1">
      <alignment horizontal="centerContinuous" vertical="top"/>
      <protection/>
    </xf>
    <xf numFmtId="0" fontId="0" fillId="0" borderId="0" xfId="79" applyFont="1" applyAlignment="1" applyProtection="1">
      <alignment horizontal="centerContinuous" vertical="top"/>
      <protection/>
    </xf>
    <xf numFmtId="0" fontId="0" fillId="0" borderId="0" xfId="79" applyFont="1" applyAlignment="1">
      <alignment vertical="top"/>
      <protection/>
    </xf>
    <xf numFmtId="164" fontId="0" fillId="0" borderId="0" xfId="29" applyFont="1" applyAlignment="1" applyProtection="1">
      <alignment horizontal="centerContinuous" vertical="center"/>
      <protection/>
    </xf>
    <xf numFmtId="0" fontId="0" fillId="0" borderId="6" xfId="79" applyFont="1" applyBorder="1" applyAlignment="1" applyProtection="1">
      <alignment horizontal="centerContinuous" vertical="center"/>
      <protection/>
    </xf>
    <xf numFmtId="0" fontId="0" fillId="0" borderId="7" xfId="79" applyFont="1" applyBorder="1" applyAlignment="1" applyProtection="1">
      <alignment horizontal="centerContinuous" vertical="center"/>
      <protection/>
    </xf>
    <xf numFmtId="0" fontId="0" fillId="0" borderId="11" xfId="79" applyFont="1" applyBorder="1" applyAlignment="1" applyProtection="1">
      <alignment horizontal="center" vertical="center" wrapText="1"/>
      <protection/>
    </xf>
    <xf numFmtId="0" fontId="0" fillId="0" borderId="6" xfId="79" applyFont="1" applyBorder="1" applyAlignment="1" applyProtection="1">
      <alignment horizontal="center" vertical="center" wrapText="1"/>
      <protection/>
    </xf>
    <xf numFmtId="164" fontId="0" fillId="0" borderId="1" xfId="29" applyFont="1" applyBorder="1" applyAlignment="1" applyProtection="1">
      <alignment vertical="center"/>
      <protection/>
    </xf>
    <xf numFmtId="164" fontId="0" fillId="0" borderId="13" xfId="29" applyFont="1" applyBorder="1" applyAlignment="1" applyProtection="1">
      <alignment vertical="center"/>
      <protection/>
    </xf>
    <xf numFmtId="164" fontId="0" fillId="0" borderId="8" xfId="29" applyFont="1" applyBorder="1" applyAlignment="1" applyProtection="1">
      <alignment vertical="center"/>
      <protection/>
    </xf>
    <xf numFmtId="164" fontId="0" fillId="0" borderId="5" xfId="29" applyFont="1" applyBorder="1" applyAlignment="1" applyProtection="1">
      <alignment vertical="center"/>
      <protection/>
    </xf>
    <xf numFmtId="191" fontId="0" fillId="0" borderId="0" xfId="79" applyNumberFormat="1" applyFont="1" applyAlignment="1" applyProtection="1">
      <alignment horizontal="centerContinuous" vertical="center"/>
      <protection/>
    </xf>
    <xf numFmtId="191" fontId="0" fillId="0" borderId="0" xfId="79" applyNumberFormat="1" applyFont="1" applyBorder="1" applyAlignment="1" applyProtection="1">
      <alignment horizontal="centerContinuous" vertical="center"/>
      <protection/>
    </xf>
    <xf numFmtId="191" fontId="0" fillId="0" borderId="0" xfId="79" applyNumberFormat="1" applyFont="1" applyBorder="1" applyAlignment="1" applyProtection="1">
      <alignment horizontal="centerContinuous"/>
      <protection/>
    </xf>
    <xf numFmtId="164" fontId="0" fillId="0" borderId="2" xfId="23" applyNumberFormat="1" applyFont="1" applyBorder="1" applyAlignment="1" applyProtection="1">
      <alignment/>
      <protection locked="0"/>
    </xf>
    <xf numFmtId="0" fontId="0" fillId="0" borderId="0" xfId="79" applyFont="1" applyAlignment="1">
      <alignment/>
      <protection/>
    </xf>
    <xf numFmtId="172" fontId="0" fillId="0" borderId="2" xfId="29" applyNumberFormat="1" applyFont="1" applyBorder="1" applyAlignment="1" applyProtection="1">
      <alignment vertical="center"/>
      <protection/>
    </xf>
    <xf numFmtId="0" fontId="5" fillId="0" borderId="0" xfId="79" applyFont="1">
      <alignment/>
      <protection/>
    </xf>
    <xf numFmtId="49" fontId="5" fillId="0" borderId="0" xfId="25" applyNumberFormat="1" applyFont="1" applyAlignment="1" applyProtection="1" quotePrefix="1">
      <alignment horizontal="right" vertical="center"/>
      <protection/>
    </xf>
    <xf numFmtId="0" fontId="0" fillId="0" borderId="0" xfId="79" applyFont="1" applyProtection="1">
      <alignment/>
      <protection/>
    </xf>
    <xf numFmtId="0" fontId="0" fillId="0" borderId="0" xfId="79" applyFont="1" applyBorder="1" applyProtection="1">
      <alignment/>
      <protection/>
    </xf>
    <xf numFmtId="0" fontId="0" fillId="0" borderId="4" xfId="79" applyFont="1" applyBorder="1" applyProtection="1">
      <alignment/>
      <protection/>
    </xf>
    <xf numFmtId="192" fontId="0" fillId="0" borderId="3" xfId="79" applyNumberFormat="1" applyFont="1" applyBorder="1" applyProtection="1">
      <alignment/>
      <protection/>
    </xf>
    <xf numFmtId="192" fontId="0" fillId="0" borderId="2" xfId="79" applyNumberFormat="1" applyFont="1" applyBorder="1" applyProtection="1">
      <alignment/>
      <protection/>
    </xf>
    <xf numFmtId="0" fontId="0" fillId="0" borderId="0" xfId="79" applyFont="1" applyBorder="1">
      <alignment/>
      <protection/>
    </xf>
    <xf numFmtId="0" fontId="1" fillId="0" borderId="0" xfId="23" applyFont="1" applyAlignment="1">
      <alignment horizontal="justify" vertical="top"/>
      <protection/>
    </xf>
    <xf numFmtId="0" fontId="15" fillId="0" borderId="0" xfId="23" applyFont="1" applyProtection="1">
      <alignment/>
      <protection/>
    </xf>
    <xf numFmtId="173" fontId="0" fillId="0" borderId="2" xfId="23" applyNumberFormat="1" applyFont="1" applyBorder="1" applyProtection="1">
      <alignment/>
      <protection locked="0"/>
    </xf>
    <xf numFmtId="173" fontId="0" fillId="0" borderId="2" xfId="23" applyNumberFormat="1" applyFont="1" applyBorder="1" applyProtection="1">
      <alignment/>
      <protection/>
    </xf>
    <xf numFmtId="0" fontId="15" fillId="0" borderId="0" xfId="23" applyFont="1" applyAlignment="1" applyProtection="1">
      <alignment horizontal="center" vertical="center"/>
      <protection/>
    </xf>
    <xf numFmtId="173" fontId="5" fillId="0" borderId="2" xfId="23" applyNumberFormat="1" applyFont="1" applyBorder="1" applyProtection="1">
      <alignment/>
      <protection/>
    </xf>
    <xf numFmtId="0" fontId="21" fillId="0" borderId="0" xfId="23" applyFont="1" applyProtection="1">
      <alignment/>
      <protection/>
    </xf>
    <xf numFmtId="0" fontId="16" fillId="0" borderId="0" xfId="23" applyFont="1" applyBorder="1" applyProtection="1">
      <alignment/>
      <protection locked="0"/>
    </xf>
    <xf numFmtId="164" fontId="0" fillId="0" borderId="0" xfId="80" applyAlignment="1" applyProtection="1">
      <alignment vertical="center"/>
      <protection locked="0"/>
    </xf>
    <xf numFmtId="164" fontId="0" fillId="0" borderId="0" xfId="80" applyAlignment="1" applyProtection="1">
      <alignment vertical="center"/>
      <protection/>
    </xf>
    <xf numFmtId="164" fontId="0" fillId="0" borderId="6" xfId="80" applyBorder="1" applyAlignment="1" applyProtection="1">
      <alignment horizontal="center" vertical="center"/>
      <protection/>
    </xf>
    <xf numFmtId="164" fontId="0" fillId="0" borderId="6" xfId="80" applyBorder="1" applyAlignment="1" applyProtection="1">
      <alignment horizontal="center" vertical="center" wrapText="1"/>
      <protection/>
    </xf>
    <xf numFmtId="164" fontId="0" fillId="0" borderId="11" xfId="80" applyBorder="1" applyAlignment="1" applyProtection="1">
      <alignment horizontal="center" vertical="center" wrapText="1"/>
      <protection/>
    </xf>
    <xf numFmtId="164" fontId="0" fillId="0" borderId="11" xfId="80" applyFont="1" applyBorder="1" applyAlignment="1" applyProtection="1">
      <alignment horizontal="center" vertical="center" wrapText="1"/>
      <protection/>
    </xf>
    <xf numFmtId="164" fontId="0" fillId="0" borderId="0" xfId="80" applyFont="1" applyAlignment="1" applyProtection="1">
      <alignment horizontal="left"/>
      <protection/>
    </xf>
    <xf numFmtId="164" fontId="0" fillId="0" borderId="0" xfId="80" applyAlignment="1" applyProtection="1">
      <alignment/>
      <protection/>
    </xf>
    <xf numFmtId="164" fontId="0" fillId="0" borderId="4" xfId="80" applyBorder="1" applyAlignment="1" applyProtection="1">
      <alignment/>
      <protection/>
    </xf>
    <xf numFmtId="164" fontId="0" fillId="0" borderId="0" xfId="80" applyBorder="1" applyAlignment="1" applyProtection="1">
      <alignment/>
      <protection/>
    </xf>
    <xf numFmtId="175" fontId="0" fillId="0" borderId="2" xfId="80" applyNumberFormat="1" applyBorder="1" applyAlignment="1" applyProtection="1">
      <alignment/>
      <protection/>
    </xf>
    <xf numFmtId="168" fontId="0" fillId="0" borderId="2" xfId="80" applyNumberFormat="1" applyBorder="1" applyAlignment="1" applyProtection="1">
      <alignment horizontal="right"/>
      <protection locked="0"/>
    </xf>
    <xf numFmtId="175" fontId="0" fillId="0" borderId="2" xfId="80" applyNumberFormat="1" applyBorder="1" applyAlignment="1" applyProtection="1">
      <alignment/>
      <protection locked="0"/>
    </xf>
    <xf numFmtId="164" fontId="0" fillId="0" borderId="0" xfId="80" applyBorder="1" applyAlignment="1" applyProtection="1">
      <alignment/>
      <protection locked="0"/>
    </xf>
    <xf numFmtId="164" fontId="0" fillId="0" borderId="0" xfId="80" applyAlignment="1" applyProtection="1">
      <alignment/>
      <protection locked="0"/>
    </xf>
    <xf numFmtId="165" fontId="0" fillId="0" borderId="4" xfId="26" applyNumberFormat="1" applyFont="1" applyBorder="1" applyAlignment="1" applyProtection="1">
      <alignment/>
      <protection/>
    </xf>
    <xf numFmtId="164" fontId="0" fillId="0" borderId="0" xfId="80" applyBorder="1" applyAlignment="1" applyProtection="1">
      <alignment vertical="center"/>
      <protection locked="0"/>
    </xf>
    <xf numFmtId="165" fontId="0" fillId="0" borderId="0" xfId="26" applyNumberFormat="1" applyFont="1" applyAlignment="1" applyProtection="1">
      <alignment/>
      <protection/>
    </xf>
    <xf numFmtId="172" fontId="0" fillId="0" borderId="2" xfId="80" applyNumberFormat="1" applyBorder="1" applyAlignment="1" applyProtection="1">
      <alignment/>
      <protection/>
    </xf>
    <xf numFmtId="165" fontId="0" fillId="0" borderId="0" xfId="26" applyNumberFormat="1" applyAlignment="1" applyProtection="1">
      <alignment/>
      <protection/>
    </xf>
    <xf numFmtId="165" fontId="0" fillId="0" borderId="4" xfId="80" applyNumberFormat="1" applyBorder="1" applyAlignment="1" applyProtection="1">
      <alignment/>
      <protection/>
    </xf>
    <xf numFmtId="165" fontId="0" fillId="0" borderId="4" xfId="26" applyNumberFormat="1" applyBorder="1" applyAlignment="1" applyProtection="1">
      <alignment/>
      <protection/>
    </xf>
    <xf numFmtId="164" fontId="0" fillId="0" borderId="0" xfId="80" applyAlignment="1" applyProtection="1">
      <alignment horizontal="left"/>
      <protection/>
    </xf>
    <xf numFmtId="165" fontId="0" fillId="0" borderId="0" xfId="26" applyNumberFormat="1" applyFont="1" applyAlignment="1" applyProtection="1">
      <alignment horizontal="left"/>
      <protection/>
    </xf>
    <xf numFmtId="165" fontId="0" fillId="0" borderId="0" xfId="80" applyNumberFormat="1" applyAlignment="1" applyProtection="1">
      <alignment horizontal="left"/>
      <protection/>
    </xf>
    <xf numFmtId="164" fontId="5" fillId="0" borderId="0" xfId="80" applyFont="1" applyAlignment="1" applyProtection="1">
      <alignment horizontal="right"/>
      <protection/>
    </xf>
    <xf numFmtId="172" fontId="5" fillId="0" borderId="2" xfId="80" applyNumberFormat="1" applyFont="1" applyBorder="1" applyAlignment="1" applyProtection="1">
      <alignment/>
      <protection/>
    </xf>
    <xf numFmtId="164" fontId="13" fillId="0" borderId="0" xfId="80" applyFont="1" applyAlignment="1" applyProtection="1">
      <alignment vertical="center"/>
      <protection locked="0"/>
    </xf>
    <xf numFmtId="164" fontId="0" fillId="0" borderId="0" xfId="0" applyFont="1" applyAlignment="1" applyProtection="1">
      <alignment vertical="center"/>
      <protection/>
    </xf>
    <xf numFmtId="175" fontId="5" fillId="0" borderId="2" xfId="0" applyNumberFormat="1" applyFont="1" applyBorder="1" applyAlignment="1" applyProtection="1">
      <alignment vertical="center"/>
      <protection/>
    </xf>
    <xf numFmtId="165" fontId="0" fillId="0" borderId="0" xfId="26" applyFont="1" applyAlignment="1" applyProtection="1">
      <alignment horizontal="left" vertical="center"/>
      <protection/>
    </xf>
    <xf numFmtId="165" fontId="0" fillId="0" borderId="0" xfId="26" applyAlignment="1" applyProtection="1">
      <alignment horizontal="left" vertical="center"/>
      <protection/>
    </xf>
    <xf numFmtId="0" fontId="0" fillId="0" borderId="0" xfId="23" applyFont="1" applyAlignment="1" applyProtection="1">
      <alignment horizontal="left" vertical="center"/>
      <protection/>
    </xf>
    <xf numFmtId="0" fontId="0" fillId="0" borderId="0" xfId="31" applyFont="1" applyAlignment="1" applyProtection="1">
      <alignment vertical="top"/>
      <protection/>
    </xf>
    <xf numFmtId="0" fontId="1" fillId="0" borderId="0" xfId="23" applyAlignment="1" applyProtection="1">
      <alignment vertical="top"/>
      <protection/>
    </xf>
    <xf numFmtId="0" fontId="0" fillId="0" borderId="4" xfId="31" applyFont="1" applyBorder="1" applyAlignment="1" applyProtection="1">
      <alignment vertical="center"/>
      <protection/>
    </xf>
    <xf numFmtId="164" fontId="0" fillId="0" borderId="0" xfId="0" applyAlignment="1" applyProtection="1">
      <alignment vertical="top"/>
      <protection/>
    </xf>
    <xf numFmtId="0" fontId="0" fillId="0" borderId="0" xfId="23" applyFont="1" applyAlignment="1" applyProtection="1">
      <alignment vertical="top" wrapText="1"/>
      <protection/>
    </xf>
    <xf numFmtId="164" fontId="0" fillId="0" borderId="0" xfId="0" applyFont="1" applyAlignment="1" applyProtection="1">
      <alignment vertical="top"/>
      <protection/>
    </xf>
    <xf numFmtId="183" fontId="0" fillId="0" borderId="0" xfId="23" applyNumberFormat="1" applyFont="1" applyProtection="1">
      <alignment/>
      <protection/>
    </xf>
    <xf numFmtId="49" fontId="5" fillId="0" borderId="0" xfId="23" applyNumberFormat="1" applyFont="1" applyAlignment="1" applyProtection="1">
      <alignment horizontal="right" vertical="center"/>
      <protection/>
    </xf>
    <xf numFmtId="165" fontId="13" fillId="0" borderId="0" xfId="23" applyNumberFormat="1" applyFont="1" applyAlignment="1" applyProtection="1">
      <alignment vertical="center"/>
      <protection/>
    </xf>
    <xf numFmtId="164" fontId="18" fillId="0" borderId="0" xfId="27" applyNumberFormat="1" applyFont="1" applyBorder="1" applyAlignment="1" applyProtection="1">
      <alignment vertical="center"/>
      <protection/>
    </xf>
    <xf numFmtId="177" fontId="18" fillId="0" borderId="0" xfId="27" applyNumberFormat="1" applyFont="1" applyBorder="1" applyAlignment="1" applyProtection="1">
      <alignment vertical="center"/>
      <protection/>
    </xf>
    <xf numFmtId="168" fontId="18" fillId="0" borderId="0" xfId="27" applyNumberFormat="1" applyFont="1" applyBorder="1" applyAlignment="1" applyProtection="1">
      <alignment vertical="center"/>
      <protection/>
    </xf>
    <xf numFmtId="0" fontId="0" fillId="0" borderId="0" xfId="23" applyFont="1" applyAlignment="1" applyProtection="1">
      <alignment vertical="top"/>
      <protection/>
    </xf>
    <xf numFmtId="168" fontId="0" fillId="0" borderId="0" xfId="0" applyNumberFormat="1" applyBorder="1" applyAlignment="1" applyProtection="1">
      <alignment horizontal="right" vertical="center"/>
      <protection locked="0"/>
    </xf>
    <xf numFmtId="168" fontId="0" fillId="0" borderId="4" xfId="0" applyNumberFormat="1" applyBorder="1" applyAlignment="1" applyProtection="1">
      <alignment horizontal="right" vertical="center"/>
      <protection locked="0"/>
    </xf>
    <xf numFmtId="172" fontId="0" fillId="0" borderId="0" xfId="80" applyNumberFormat="1" applyBorder="1" applyAlignment="1" applyProtection="1">
      <alignment/>
      <protection/>
    </xf>
    <xf numFmtId="173" fontId="0" fillId="0" borderId="0" xfId="23" applyNumberFormat="1" applyFont="1" applyBorder="1" applyProtection="1">
      <alignment/>
      <protection/>
    </xf>
    <xf numFmtId="49" fontId="0" fillId="0" borderId="0" xfId="22" applyNumberFormat="1" applyFont="1" applyAlignment="1" applyProtection="1">
      <alignment horizontal="left" vertical="center"/>
      <protection/>
    </xf>
    <xf numFmtId="189" fontId="0" fillId="0" borderId="4" xfId="37" applyNumberFormat="1" applyFont="1" applyFill="1" applyBorder="1" applyAlignment="1" applyProtection="1">
      <alignment vertical="center"/>
      <protection/>
    </xf>
    <xf numFmtId="0" fontId="0" fillId="0" borderId="0" xfId="26" applyNumberFormat="1" applyFont="1" applyAlignment="1" applyProtection="1">
      <alignment horizontal="left" vertical="center"/>
      <protection/>
    </xf>
    <xf numFmtId="165" fontId="0" fillId="0" borderId="0" xfId="23" applyNumberFormat="1" applyFont="1" applyAlignment="1" applyProtection="1">
      <alignment horizontal="center" vertical="center"/>
      <protection/>
    </xf>
    <xf numFmtId="165" fontId="0" fillId="0" borderId="0" xfId="26" applyFont="1" applyAlignment="1" applyProtection="1">
      <alignment horizontal="left" vertical="center"/>
      <protection/>
    </xf>
    <xf numFmtId="165" fontId="13" fillId="0" borderId="4" xfId="26" applyNumberFormat="1" applyFont="1" applyBorder="1" applyAlignment="1" applyProtection="1">
      <alignment vertical="center"/>
      <protection/>
    </xf>
    <xf numFmtId="164" fontId="0" fillId="0" borderId="2" xfId="0" applyFont="1" applyBorder="1" applyAlignment="1" applyProtection="1">
      <alignment horizontal="right" vertical="center"/>
      <protection locked="0"/>
    </xf>
    <xf numFmtId="164" fontId="0" fillId="0" borderId="4" xfId="0" applyFont="1" applyBorder="1" applyAlignment="1" applyProtection="1">
      <alignment horizontal="right" vertical="center"/>
      <protection locked="0"/>
    </xf>
    <xf numFmtId="164" fontId="5" fillId="0" borderId="4" xfId="0" applyFont="1" applyBorder="1" applyAlignment="1" applyProtection="1">
      <alignment vertical="center"/>
      <protection locked="0"/>
    </xf>
    <xf numFmtId="164" fontId="0" fillId="0" borderId="0" xfId="0" applyFont="1" applyBorder="1" applyAlignment="1" applyProtection="1">
      <alignment horizontal="right" vertical="center"/>
      <protection locked="0"/>
    </xf>
    <xf numFmtId="0" fontId="0" fillId="0" borderId="0" xfId="79" applyFont="1" applyAlignment="1">
      <alignment horizontal="centerContinuous" vertical="center"/>
      <protection/>
    </xf>
    <xf numFmtId="0" fontId="3" fillId="0" borderId="0" xfId="79" applyFont="1" applyAlignment="1">
      <alignment horizontal="centerContinuous" vertical="top"/>
      <protection/>
    </xf>
    <xf numFmtId="0" fontId="0" fillId="0" borderId="0" xfId="79" applyFont="1" applyAlignment="1">
      <alignment horizontal="centerContinuous" vertical="top"/>
      <protection/>
    </xf>
    <xf numFmtId="0" fontId="0" fillId="0" borderId="6" xfId="79" applyFont="1" applyBorder="1" applyAlignment="1">
      <alignment horizontal="centerContinuous" vertical="center"/>
      <protection/>
    </xf>
    <xf numFmtId="0" fontId="0" fillId="0" borderId="7" xfId="79" applyFont="1" applyBorder="1" applyAlignment="1">
      <alignment horizontal="centerContinuous" vertical="center"/>
      <protection/>
    </xf>
    <xf numFmtId="0" fontId="0" fillId="0" borderId="1" xfId="79" applyFont="1" applyBorder="1" applyAlignment="1">
      <alignment horizontal="centerContinuous" vertical="center"/>
      <protection/>
    </xf>
    <xf numFmtId="191" fontId="0" fillId="0" borderId="0" xfId="79" applyNumberFormat="1" applyFont="1" applyAlignment="1">
      <alignment horizontal="centerContinuous"/>
      <protection/>
    </xf>
    <xf numFmtId="191" fontId="0" fillId="0" borderId="0" xfId="79" applyNumberFormat="1" applyFont="1" applyBorder="1" applyAlignment="1">
      <alignment horizontal="centerContinuous"/>
      <protection/>
    </xf>
    <xf numFmtId="164" fontId="0" fillId="0" borderId="2" xfId="0" applyNumberFormat="1" applyFont="1" applyBorder="1" applyAlignment="1" applyProtection="1">
      <alignment/>
      <protection locked="0"/>
    </xf>
    <xf numFmtId="0" fontId="0" fillId="0" borderId="0" xfId="79" applyFont="1" applyBorder="1" applyAlignment="1">
      <alignment/>
      <protection/>
    </xf>
    <xf numFmtId="191" fontId="0" fillId="0" borderId="0" xfId="79" applyNumberFormat="1" applyFont="1" applyAlignment="1">
      <alignment horizontal="centerContinuous" vertical="center"/>
      <protection/>
    </xf>
    <xf numFmtId="191" fontId="0" fillId="0" borderId="0" xfId="79" applyNumberFormat="1" applyFont="1" applyBorder="1" applyAlignment="1">
      <alignment horizontal="centerContinuous" vertical="center"/>
      <protection/>
    </xf>
    <xf numFmtId="164" fontId="5" fillId="0" borderId="2" xfId="0" applyNumberFormat="1" applyFont="1" applyBorder="1" applyAlignment="1" applyProtection="1">
      <alignment/>
      <protection/>
    </xf>
    <xf numFmtId="0" fontId="5" fillId="0" borderId="0" xfId="79" applyFont="1" applyBorder="1">
      <alignment/>
      <protection/>
    </xf>
    <xf numFmtId="0" fontId="0" fillId="0" borderId="4" xfId="79" applyFont="1" applyBorder="1">
      <alignment/>
      <protection/>
    </xf>
    <xf numFmtId="191" fontId="0" fillId="0" borderId="0" xfId="79" applyNumberFormat="1" applyFont="1" applyBorder="1" applyAlignment="1">
      <alignment horizontal="fill" vertical="center"/>
      <protection/>
    </xf>
    <xf numFmtId="164" fontId="1" fillId="0" borderId="0" xfId="0" applyFont="1" applyAlignment="1">
      <alignment horizontal="justify" vertical="top"/>
    </xf>
    <xf numFmtId="0" fontId="12" fillId="0" borderId="0" xfId="23" applyFont="1" applyAlignment="1" applyProtection="1">
      <alignment horizontal="left" vertical="center"/>
      <protection/>
    </xf>
    <xf numFmtId="2" fontId="0" fillId="0" borderId="0" xfId="0" applyNumberFormat="1" applyFill="1" applyAlignment="1" applyProtection="1">
      <alignment vertical="center"/>
      <protection locked="0"/>
    </xf>
    <xf numFmtId="164" fontId="0" fillId="0" borderId="0" xfId="0" applyFill="1" applyAlignment="1" applyProtection="1">
      <alignment vertical="center"/>
      <protection locked="0"/>
    </xf>
    <xf numFmtId="164" fontId="0" fillId="0" borderId="0" xfId="0" applyFill="1" applyBorder="1" applyAlignment="1" applyProtection="1">
      <alignment vertical="center"/>
      <protection locked="0"/>
    </xf>
    <xf numFmtId="164" fontId="3" fillId="0" borderId="0" xfId="24" applyFont="1" applyAlignment="1" applyProtection="1">
      <alignment horizontal="centerContinuous" vertical="center"/>
      <protection/>
    </xf>
    <xf numFmtId="0" fontId="3" fillId="0" borderId="0" xfId="79" applyFont="1" applyAlignment="1" applyProtection="1">
      <alignment horizontal="centerContinuous" vertical="center"/>
      <protection/>
    </xf>
    <xf numFmtId="0" fontId="3" fillId="0" borderId="0" xfId="79" applyFont="1" applyAlignment="1">
      <alignment horizontal="centerContinuous" vertical="center"/>
      <protection/>
    </xf>
    <xf numFmtId="0" fontId="3" fillId="0" borderId="0" xfId="40" applyFont="1" applyFill="1" applyAlignment="1" applyProtection="1">
      <alignment horizontal="centerContinuous" wrapText="1"/>
      <protection/>
    </xf>
    <xf numFmtId="0" fontId="3" fillId="0" borderId="0" xfId="75" applyFont="1" applyAlignment="1" applyProtection="1">
      <alignment horizontal="centerContinuous" vertical="center"/>
      <protection locked="0"/>
    </xf>
    <xf numFmtId="165" fontId="5" fillId="0" borderId="0" xfId="22" applyFont="1" applyAlignment="1" applyProtection="1" quotePrefix="1">
      <alignment vertical="center"/>
      <protection/>
    </xf>
    <xf numFmtId="164" fontId="0" fillId="0" borderId="3" xfId="0" applyFont="1" applyBorder="1" applyAlignment="1" applyProtection="1">
      <alignment vertical="center"/>
      <protection locked="0"/>
    </xf>
    <xf numFmtId="169" fontId="0" fillId="0" borderId="4" xfId="0" applyNumberFormat="1" applyFont="1" applyBorder="1" applyAlignment="1" applyProtection="1">
      <alignment horizontal="right" vertical="center"/>
      <protection/>
    </xf>
    <xf numFmtId="164" fontId="0" fillId="0" borderId="4" xfId="0" applyFont="1" applyBorder="1" applyAlignment="1" applyProtection="1">
      <alignment horizontal="right" vertical="center"/>
      <protection locked="0"/>
    </xf>
    <xf numFmtId="165" fontId="0" fillId="0" borderId="0" xfId="22" applyFont="1" applyBorder="1" applyAlignment="1" applyProtection="1" quotePrefix="1">
      <alignment vertical="center"/>
      <protection/>
    </xf>
    <xf numFmtId="164" fontId="0" fillId="0" borderId="4" xfId="0" applyFont="1" applyBorder="1" applyAlignment="1" applyProtection="1">
      <alignment vertical="center"/>
      <protection/>
    </xf>
    <xf numFmtId="165" fontId="5" fillId="0" borderId="0" xfId="22" applyFont="1" applyBorder="1" applyAlignment="1" applyProtection="1" quotePrefix="1">
      <alignment vertical="center"/>
      <protection/>
    </xf>
    <xf numFmtId="164" fontId="0" fillId="0" borderId="4" xfId="0" applyFont="1" applyBorder="1" applyAlignment="1" applyProtection="1">
      <alignment vertical="center"/>
      <protection locked="0"/>
    </xf>
    <xf numFmtId="0" fontId="0" fillId="0" borderId="0" xfId="23" applyFont="1" applyAlignment="1" applyProtection="1">
      <alignment vertical="center"/>
      <protection locked="0"/>
    </xf>
    <xf numFmtId="0" fontId="0" fillId="0" borderId="0" xfId="23" applyFont="1" applyAlignment="1" applyProtection="1" quotePrefix="1">
      <alignment vertical="center"/>
      <protection/>
    </xf>
    <xf numFmtId="0" fontId="0" fillId="0" borderId="0" xfId="37" applyFont="1" applyFill="1" applyAlignment="1" applyProtection="1">
      <alignment horizontal="left" vertical="center"/>
      <protection/>
    </xf>
    <xf numFmtId="0" fontId="1" fillId="0" borderId="0" xfId="23" applyAlignment="1" applyProtection="1">
      <alignment/>
      <protection/>
    </xf>
    <xf numFmtId="0" fontId="3" fillId="0" borderId="0" xfId="40" applyFont="1" applyFill="1" applyAlignment="1" applyProtection="1">
      <alignment horizontal="centerContinuous" vertical="center"/>
      <protection/>
    </xf>
    <xf numFmtId="0" fontId="1" fillId="0" borderId="0" xfId="23" applyFont="1" applyAlignment="1" applyProtection="1" quotePrefix="1">
      <alignment horizontal="left" vertical="center"/>
      <protection/>
    </xf>
    <xf numFmtId="0" fontId="0" fillId="0" borderId="0" xfId="23" applyFont="1" applyAlignment="1" applyProtection="1" quotePrefix="1">
      <alignment horizontal="left" vertical="center"/>
      <protection/>
    </xf>
    <xf numFmtId="0" fontId="0" fillId="0" borderId="0" xfId="23" applyFont="1" applyAlignment="1">
      <alignment vertical="center"/>
      <protection/>
    </xf>
    <xf numFmtId="0" fontId="3" fillId="0" borderId="0" xfId="23" applyFont="1" applyAlignment="1" applyProtection="1">
      <alignment vertical="center"/>
      <protection/>
    </xf>
    <xf numFmtId="0" fontId="3" fillId="0" borderId="0" xfId="23" applyFont="1" applyAlignment="1" applyProtection="1">
      <alignment vertical="center"/>
      <protection/>
    </xf>
    <xf numFmtId="0" fontId="0" fillId="0" borderId="0" xfId="23" applyFont="1" applyAlignment="1" applyProtection="1">
      <alignment horizontal="left" vertical="center"/>
      <protection/>
    </xf>
    <xf numFmtId="190" fontId="4" fillId="0" borderId="0" xfId="23" applyNumberFormat="1" applyFont="1" applyProtection="1">
      <alignment/>
      <protection/>
    </xf>
    <xf numFmtId="190" fontId="6" fillId="0" borderId="0" xfId="23" applyNumberFormat="1" applyFont="1" applyProtection="1">
      <alignment/>
      <protection/>
    </xf>
    <xf numFmtId="0" fontId="0" fillId="0" borderId="0" xfId="23" applyFont="1" applyBorder="1">
      <alignment/>
      <protection/>
    </xf>
    <xf numFmtId="164" fontId="0" fillId="0" borderId="1" xfId="0" applyFont="1" applyBorder="1" applyAlignment="1" applyProtection="1">
      <alignment horizontal="center" vertical="center"/>
      <protection/>
    </xf>
    <xf numFmtId="165" fontId="0" fillId="0" borderId="0" xfId="30" applyFont="1" applyAlignment="1" applyProtection="1">
      <alignment horizontal="left"/>
      <protection/>
    </xf>
    <xf numFmtId="164" fontId="0" fillId="0" borderId="4" xfId="29" applyFont="1" applyBorder="1" applyAlignment="1" applyProtection="1">
      <alignment horizontal="center" vertical="center"/>
      <protection/>
    </xf>
    <xf numFmtId="164" fontId="0" fillId="0" borderId="2" xfId="29" applyFont="1" applyBorder="1" applyAlignment="1" applyProtection="1">
      <alignment horizontal="center" vertical="center" wrapText="1"/>
      <protection/>
    </xf>
    <xf numFmtId="164" fontId="0" fillId="0" borderId="0" xfId="0" applyFont="1" applyAlignment="1" applyProtection="1">
      <alignment vertical="center"/>
      <protection/>
    </xf>
    <xf numFmtId="172" fontId="5" fillId="0" borderId="2" xfId="0" applyNumberFormat="1" applyFont="1" applyFill="1" applyBorder="1" applyAlignment="1" applyProtection="1">
      <alignment vertical="center"/>
      <protection/>
    </xf>
    <xf numFmtId="172" fontId="5" fillId="0" borderId="2" xfId="0" applyNumberFormat="1" applyFont="1" applyFill="1" applyBorder="1" applyAlignment="1" applyProtection="1">
      <alignment vertical="center"/>
      <protection/>
    </xf>
    <xf numFmtId="165" fontId="0" fillId="0" borderId="0" xfId="30" applyFont="1" applyAlignment="1" applyProtection="1">
      <alignment/>
      <protection/>
    </xf>
    <xf numFmtId="164" fontId="0" fillId="0" borderId="0" xfId="0" applyFont="1" applyAlignment="1" applyProtection="1">
      <alignment/>
      <protection/>
    </xf>
    <xf numFmtId="0" fontId="0" fillId="0" borderId="0" xfId="30" applyNumberFormat="1" applyFont="1" applyAlignment="1" applyProtection="1">
      <alignment horizontal="left"/>
      <protection/>
    </xf>
    <xf numFmtId="165" fontId="0" fillId="0" borderId="0" xfId="30" applyFont="1" applyBorder="1" applyAlignment="1" applyProtection="1">
      <alignment/>
      <protection/>
    </xf>
    <xf numFmtId="172" fontId="0" fillId="0" borderId="2" xfId="29" applyNumberFormat="1" applyFont="1" applyFill="1" applyBorder="1" applyAlignment="1" applyProtection="1">
      <alignment/>
      <protection/>
    </xf>
    <xf numFmtId="164" fontId="0" fillId="0" borderId="6" xfId="29" applyFont="1" applyBorder="1" applyAlignment="1" applyProtection="1">
      <alignment horizontal="center" vertical="center"/>
      <protection/>
    </xf>
    <xf numFmtId="188" fontId="0" fillId="0" borderId="2" xfId="74" applyNumberFormat="1" applyFont="1" applyFill="1" applyBorder="1" applyAlignment="1" applyProtection="1">
      <alignment horizontal="right" vertical="center"/>
      <protection locked="0"/>
    </xf>
    <xf numFmtId="164" fontId="5" fillId="0" borderId="4" xfId="23" applyNumberFormat="1" applyFont="1" applyBorder="1" applyProtection="1">
      <alignment/>
      <protection/>
    </xf>
    <xf numFmtId="0" fontId="0" fillId="0" borderId="11" xfId="79" applyFont="1" applyBorder="1" applyAlignment="1">
      <alignment horizontal="center" vertical="center" wrapText="1"/>
      <protection/>
    </xf>
    <xf numFmtId="0" fontId="0" fillId="0" borderId="6" xfId="79" applyFont="1" applyBorder="1" applyAlignment="1">
      <alignment horizontal="center" vertical="center" wrapText="1"/>
      <protection/>
    </xf>
    <xf numFmtId="49" fontId="5" fillId="0" borderId="0" xfId="25" applyNumberFormat="1" applyFont="1" applyAlignment="1" applyProtection="1">
      <alignment horizontal="right"/>
      <protection/>
    </xf>
    <xf numFmtId="182" fontId="5" fillId="0" borderId="0" xfId="37" applyNumberFormat="1" applyFont="1" applyFill="1" applyAlignment="1" applyProtection="1">
      <alignment horizontal="centerContinuous"/>
      <protection/>
    </xf>
    <xf numFmtId="165" fontId="0" fillId="0" borderId="0" xfId="26" applyFont="1" applyBorder="1" applyAlignment="1" applyProtection="1">
      <alignment vertical="center"/>
      <protection/>
    </xf>
    <xf numFmtId="0" fontId="0" fillId="0" borderId="0" xfId="26" applyNumberFormat="1" applyFont="1" applyAlignment="1" applyProtection="1">
      <alignment horizontal="left" vertical="center"/>
      <protection/>
    </xf>
    <xf numFmtId="165" fontId="0" fillId="0" borderId="0" xfId="22" applyFont="1" applyAlignment="1" applyProtection="1">
      <alignment horizontal="left" vertical="center"/>
      <protection/>
    </xf>
    <xf numFmtId="165" fontId="13" fillId="0" borderId="0" xfId="26" applyNumberFormat="1" applyFont="1" applyAlignment="1" applyProtection="1">
      <alignment horizontal="left" vertical="center"/>
      <protection/>
    </xf>
    <xf numFmtId="0" fontId="0" fillId="0" borderId="6" xfId="23" applyFont="1" applyBorder="1" applyAlignment="1" applyProtection="1">
      <alignment horizontal="centerContinuous" vertical="center"/>
      <protection/>
    </xf>
    <xf numFmtId="49" fontId="0" fillId="0" borderId="0" xfId="26" applyNumberFormat="1" applyFont="1" applyAlignment="1" applyProtection="1">
      <alignment horizontal="left" vertical="center"/>
      <protection/>
    </xf>
    <xf numFmtId="164" fontId="0" fillId="0" borderId="0" xfId="80" applyFont="1" applyBorder="1" applyAlignment="1" applyProtection="1">
      <alignment horizontal="left"/>
      <protection/>
    </xf>
    <xf numFmtId="164" fontId="0" fillId="0" borderId="0" xfId="80" applyFont="1" applyBorder="1" applyAlignment="1" applyProtection="1">
      <alignment/>
      <protection/>
    </xf>
    <xf numFmtId="164" fontId="5" fillId="0" borderId="0" xfId="80" applyFont="1" applyBorder="1" applyAlignment="1" applyProtection="1">
      <alignment/>
      <protection/>
    </xf>
    <xf numFmtId="164" fontId="5" fillId="0" borderId="4" xfId="80" applyFont="1" applyBorder="1" applyAlignment="1" applyProtection="1">
      <alignment/>
      <protection/>
    </xf>
    <xf numFmtId="0" fontId="0" fillId="0" borderId="0" xfId="37" applyNumberFormat="1" applyFont="1" applyFill="1" applyBorder="1" applyAlignment="1" applyProtection="1">
      <alignment/>
      <protection/>
    </xf>
    <xf numFmtId="179" fontId="0" fillId="0" borderId="0" xfId="34" applyNumberFormat="1" applyFont="1" applyBorder="1" applyAlignment="1" applyProtection="1">
      <alignment horizontal="left" vertical="center"/>
      <protection/>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5" fillId="0" borderId="10" xfId="74" applyFont="1" applyFill="1" applyBorder="1" applyAlignment="1" applyProtection="1">
      <alignment horizontal="left" vertical="center"/>
      <protection locked="0"/>
    </xf>
    <xf numFmtId="0" fontId="5" fillId="0" borderId="14" xfId="74" applyFont="1" applyFill="1" applyBorder="1" applyAlignment="1" applyProtection="1">
      <alignment horizontal="left" vertical="center"/>
      <protection locked="0"/>
    </xf>
    <xf numFmtId="186" fontId="0" fillId="0" borderId="2" xfId="74" applyNumberFormat="1" applyFont="1" applyFill="1" applyBorder="1" applyAlignment="1" applyProtection="1">
      <alignment horizontal="right" vertical="center"/>
      <protection locked="0"/>
    </xf>
    <xf numFmtId="0" fontId="0" fillId="0" borderId="0" xfId="78" applyAlignment="1" applyProtection="1">
      <alignment horizontal="centerContinuous" vertical="center"/>
      <protection locked="0"/>
    </xf>
    <xf numFmtId="0" fontId="0" fillId="0" borderId="0" xfId="74" applyFont="1" applyFill="1" applyBorder="1" applyAlignment="1" applyProtection="1">
      <alignment horizontal="left" vertical="center"/>
      <protection locked="0"/>
    </xf>
    <xf numFmtId="0" fontId="0" fillId="0" borderId="0" xfId="74" applyFont="1" applyFill="1" applyBorder="1" applyAlignment="1" applyProtection="1">
      <alignment vertical="center"/>
      <protection locked="0"/>
    </xf>
    <xf numFmtId="0" fontId="0" fillId="0" borderId="10" xfId="74" applyFont="1" applyFill="1" applyBorder="1" applyAlignment="1" applyProtection="1">
      <alignment vertical="center"/>
      <protection locked="0"/>
    </xf>
    <xf numFmtId="186" fontId="0" fillId="0" borderId="4" xfId="74" applyNumberFormat="1" applyFont="1" applyFill="1" applyBorder="1" applyAlignment="1" applyProtection="1">
      <alignment horizontal="right" vertical="center"/>
      <protection locked="0"/>
    </xf>
    <xf numFmtId="186" fontId="5" fillId="0" borderId="2" xfId="74" applyNumberFormat="1" applyFont="1" applyFill="1" applyBorder="1" applyAlignment="1" applyProtection="1">
      <alignment horizontal="right" vertical="center"/>
      <protection locked="0"/>
    </xf>
    <xf numFmtId="186" fontId="5" fillId="0" borderId="3" xfId="74" applyNumberFormat="1" applyFont="1" applyFill="1" applyBorder="1" applyAlignment="1" applyProtection="1">
      <alignment horizontal="right" vertical="center"/>
      <protection locked="0"/>
    </xf>
    <xf numFmtId="0" fontId="0" fillId="0" borderId="0" xfId="34" applyNumberFormat="1" applyFont="1" applyBorder="1" applyAlignment="1" applyProtection="1">
      <alignment horizontal="left" vertical="center"/>
      <protection/>
    </xf>
    <xf numFmtId="182" fontId="0" fillId="0" borderId="0" xfId="25" applyNumberFormat="1" applyFont="1" applyFill="1" applyAlignment="1" applyProtection="1">
      <alignment horizontal="left" vertical="center"/>
      <protection/>
    </xf>
    <xf numFmtId="164" fontId="0" fillId="0" borderId="0" xfId="35" applyNumberFormat="1" applyFont="1" applyBorder="1" applyAlignment="1" applyProtection="1">
      <alignment/>
      <protection locked="0"/>
    </xf>
    <xf numFmtId="190" fontId="4" fillId="0" borderId="2" xfId="23" applyNumberFormat="1" applyFont="1" applyBorder="1" applyProtection="1">
      <alignment/>
      <protection/>
    </xf>
    <xf numFmtId="190" fontId="0" fillId="0" borderId="2" xfId="23" applyNumberFormat="1" applyFont="1" applyBorder="1" applyProtection="1">
      <alignment/>
      <protection/>
    </xf>
    <xf numFmtId="0" fontId="0" fillId="0" borderId="2" xfId="23" applyFont="1" applyBorder="1" applyAlignment="1" applyProtection="1">
      <alignment horizontal="left"/>
      <protection/>
    </xf>
    <xf numFmtId="0" fontId="0" fillId="0" borderId="0" xfId="79" applyFont="1">
      <alignment/>
      <protection/>
    </xf>
    <xf numFmtId="182" fontId="0" fillId="0" borderId="0" xfId="25" applyNumberFormat="1" applyFont="1" applyFill="1" applyAlignment="1" applyProtection="1">
      <alignment vertical="center"/>
      <protection/>
    </xf>
    <xf numFmtId="181" fontId="0" fillId="0" borderId="2" xfId="37" applyNumberFormat="1" applyFont="1" applyFill="1" applyBorder="1" applyAlignment="1" applyProtection="1">
      <alignment/>
      <protection/>
    </xf>
    <xf numFmtId="181" fontId="0" fillId="0" borderId="0" xfId="37" applyNumberFormat="1" applyFont="1" applyFill="1" applyBorder="1" applyAlignment="1" applyProtection="1">
      <alignment/>
      <protection/>
    </xf>
    <xf numFmtId="164" fontId="0" fillId="0" borderId="8" xfId="0" applyBorder="1" applyAlignment="1" applyProtection="1">
      <alignment horizontal="center" vertical="center"/>
      <protection/>
    </xf>
    <xf numFmtId="164" fontId="0" fillId="0" borderId="15" xfId="0" applyBorder="1" applyAlignment="1" applyProtection="1">
      <alignment horizontal="center" vertical="center"/>
      <protection/>
    </xf>
    <xf numFmtId="164" fontId="0" fillId="0" borderId="5" xfId="0" applyFont="1" applyBorder="1" applyAlignment="1" applyProtection="1">
      <alignment horizontal="center" vertical="center" wrapText="1"/>
      <protection/>
    </xf>
    <xf numFmtId="164" fontId="0" fillId="0" borderId="13" xfId="0" applyFont="1" applyBorder="1" applyAlignment="1" applyProtection="1">
      <alignment horizontal="center" vertical="center" wrapText="1"/>
      <protection/>
    </xf>
    <xf numFmtId="164" fontId="0" fillId="0" borderId="9" xfId="0" applyFont="1" applyBorder="1" applyAlignment="1" applyProtection="1">
      <alignment horizontal="center" vertical="center" wrapText="1"/>
      <protection/>
    </xf>
    <xf numFmtId="164" fontId="0" fillId="0" borderId="14" xfId="0" applyFont="1" applyBorder="1" applyAlignment="1" applyProtection="1">
      <alignment horizontal="center" vertical="center" wrapText="1"/>
      <protection/>
    </xf>
    <xf numFmtId="164" fontId="3" fillId="0" borderId="0" xfId="0" applyFont="1" applyAlignment="1" applyProtection="1">
      <alignment horizontal="center" vertical="center"/>
      <protection/>
    </xf>
    <xf numFmtId="164" fontId="0" fillId="0" borderId="0" xfId="0" applyFont="1" applyAlignment="1" applyProtection="1">
      <alignment vertical="top" wrapText="1"/>
      <protection/>
    </xf>
    <xf numFmtId="164" fontId="0" fillId="0" borderId="8" xfId="0" applyBorder="1" applyAlignment="1" applyProtection="1">
      <alignment horizontal="center" vertical="center" wrapText="1"/>
      <protection/>
    </xf>
    <xf numFmtId="164" fontId="0" fillId="0" borderId="3" xfId="0" applyBorder="1" applyAlignment="1" applyProtection="1">
      <alignment horizontal="center" vertical="center"/>
      <protection/>
    </xf>
    <xf numFmtId="164" fontId="3" fillId="0" borderId="0" xfId="21" applyFont="1" applyAlignment="1" applyProtection="1">
      <alignment horizontal="center" vertical="center"/>
      <protection/>
    </xf>
    <xf numFmtId="164" fontId="0" fillId="0" borderId="0" xfId="0" applyAlignment="1" applyProtection="1">
      <alignment horizontal="center" vertical="center"/>
      <protection/>
    </xf>
    <xf numFmtId="164" fontId="0" fillId="0" borderId="1" xfId="0" applyBorder="1" applyAlignment="1" applyProtection="1">
      <alignment horizontal="center" vertical="center"/>
      <protection/>
    </xf>
    <xf numFmtId="164" fontId="0" fillId="0" borderId="9" xfId="0" applyBorder="1" applyAlignment="1" applyProtection="1">
      <alignment horizontal="center" vertical="center"/>
      <protection/>
    </xf>
    <xf numFmtId="164" fontId="0" fillId="0" borderId="10" xfId="0" applyBorder="1" applyAlignment="1" applyProtection="1">
      <alignment horizontal="center" vertical="center"/>
      <protection/>
    </xf>
    <xf numFmtId="164" fontId="0" fillId="0" borderId="13" xfId="0" applyBorder="1" applyAlignment="1" applyProtection="1">
      <alignment horizontal="center" vertical="center"/>
      <protection/>
    </xf>
    <xf numFmtId="164" fontId="0" fillId="0" borderId="0" xfId="0" applyBorder="1" applyAlignment="1" applyProtection="1">
      <alignment horizontal="center" vertical="center"/>
      <protection/>
    </xf>
    <xf numFmtId="164" fontId="0" fillId="0" borderId="4" xfId="0" applyBorder="1" applyAlignment="1" applyProtection="1">
      <alignment horizontal="center" vertical="center"/>
      <protection/>
    </xf>
    <xf numFmtId="164" fontId="0" fillId="0" borderId="14" xfId="0" applyBorder="1" applyAlignment="1" applyProtection="1">
      <alignment horizontal="center" vertical="center"/>
      <protection/>
    </xf>
    <xf numFmtId="164" fontId="0" fillId="0" borderId="1" xfId="0" applyFont="1" applyBorder="1" applyAlignment="1" applyProtection="1">
      <alignment horizontal="center" vertical="center" wrapText="1"/>
      <protection/>
    </xf>
    <xf numFmtId="164" fontId="0" fillId="0" borderId="13" xfId="0" applyBorder="1" applyAlignment="1" applyProtection="1">
      <alignment horizontal="center" vertical="center" wrapText="1"/>
      <protection/>
    </xf>
    <xf numFmtId="164" fontId="0" fillId="0" borderId="2" xfId="0" applyBorder="1" applyAlignment="1" applyProtection="1">
      <alignment horizontal="center" vertical="center" wrapText="1"/>
      <protection/>
    </xf>
    <xf numFmtId="164" fontId="0" fillId="0" borderId="0" xfId="0" applyBorder="1" applyAlignment="1" applyProtection="1">
      <alignment horizontal="center" vertical="center" wrapText="1"/>
      <protection/>
    </xf>
    <xf numFmtId="164" fontId="0" fillId="0" borderId="4" xfId="0" applyBorder="1" applyAlignment="1" applyProtection="1">
      <alignment horizontal="center" vertical="center" wrapText="1"/>
      <protection/>
    </xf>
    <xf numFmtId="164" fontId="0" fillId="0" borderId="5" xfId="0" applyFont="1" applyBorder="1" applyAlignment="1" applyProtection="1">
      <alignment horizontal="center" vertical="center"/>
      <protection/>
    </xf>
    <xf numFmtId="164" fontId="0" fillId="0" borderId="9" xfId="0" applyFont="1" applyBorder="1" applyAlignment="1" applyProtection="1">
      <alignment horizontal="center" vertical="center"/>
      <protection/>
    </xf>
    <xf numFmtId="164" fontId="0" fillId="0" borderId="5" xfId="0" applyBorder="1" applyAlignment="1" applyProtection="1">
      <alignment horizontal="center" vertical="center"/>
      <protection/>
    </xf>
    <xf numFmtId="0" fontId="0" fillId="0" borderId="0" xfId="23" applyFont="1" applyAlignment="1" applyProtection="1" quotePrefix="1">
      <alignment horizontal="center" vertical="center"/>
      <protection/>
    </xf>
    <xf numFmtId="0" fontId="0" fillId="0" borderId="0" xfId="23" applyFont="1" applyAlignment="1" applyProtection="1">
      <alignment horizontal="justify" vertical="center" wrapText="1"/>
      <protection/>
    </xf>
    <xf numFmtId="164" fontId="3" fillId="0" borderId="0" xfId="21" applyFont="1" applyAlignment="1" applyProtection="1">
      <alignment horizontal="center" vertical="center"/>
      <protection/>
    </xf>
    <xf numFmtId="0" fontId="0" fillId="0" borderId="1" xfId="23" applyFont="1" applyBorder="1" applyAlignment="1" applyProtection="1">
      <alignment horizontal="center" vertical="center" wrapText="1"/>
      <protection/>
    </xf>
    <xf numFmtId="0" fontId="0" fillId="0" borderId="10" xfId="23" applyFont="1" applyBorder="1" applyAlignment="1" applyProtection="1">
      <alignment horizontal="center" vertical="center"/>
      <protection/>
    </xf>
    <xf numFmtId="0" fontId="0" fillId="0" borderId="13" xfId="23" applyFont="1" applyBorder="1" applyAlignment="1" applyProtection="1">
      <alignment horizontal="center" vertical="center"/>
      <protection/>
    </xf>
    <xf numFmtId="0" fontId="0" fillId="0" borderId="14" xfId="23" applyFont="1" applyBorder="1" applyAlignment="1" applyProtection="1">
      <alignment horizontal="center" vertical="center"/>
      <protection/>
    </xf>
    <xf numFmtId="0" fontId="0" fillId="0" borderId="5" xfId="23" applyFont="1" applyBorder="1" applyAlignment="1" applyProtection="1">
      <alignment horizontal="center" vertical="center" wrapText="1"/>
      <protection/>
    </xf>
    <xf numFmtId="0" fontId="0" fillId="0" borderId="13" xfId="23" applyFont="1" applyBorder="1" applyAlignment="1" applyProtection="1">
      <alignment horizontal="center" vertical="center" wrapText="1"/>
      <protection/>
    </xf>
    <xf numFmtId="0" fontId="0" fillId="0" borderId="9" xfId="23" applyFont="1" applyBorder="1" applyAlignment="1" applyProtection="1">
      <alignment horizontal="center" vertical="center" wrapText="1"/>
      <protection/>
    </xf>
    <xf numFmtId="0" fontId="0" fillId="0" borderId="14" xfId="23" applyFont="1" applyBorder="1" applyAlignment="1" applyProtection="1">
      <alignment horizontal="center" vertical="center" wrapText="1"/>
      <protection/>
    </xf>
    <xf numFmtId="165" fontId="0" fillId="0" borderId="0" xfId="25" applyFont="1" applyAlignment="1" applyProtection="1">
      <alignment horizontal="center" vertical="center"/>
      <protection/>
    </xf>
    <xf numFmtId="0" fontId="1" fillId="0" borderId="0" xfId="23" applyFont="1" applyAlignment="1" applyProtection="1">
      <alignment horizontal="left" vertical="center"/>
      <protection/>
    </xf>
    <xf numFmtId="0" fontId="0" fillId="0" borderId="6" xfId="23" applyFont="1" applyBorder="1" applyAlignment="1" applyProtection="1">
      <alignment horizontal="center" vertical="center"/>
      <protection/>
    </xf>
    <xf numFmtId="0" fontId="0" fillId="0" borderId="7" xfId="23" applyFont="1" applyBorder="1" applyAlignment="1" applyProtection="1">
      <alignment horizontal="center" vertical="center"/>
      <protection/>
    </xf>
    <xf numFmtId="165" fontId="0" fillId="0" borderId="0" xfId="25" applyFont="1" applyAlignment="1" applyProtection="1">
      <alignment horizontal="left" vertical="center"/>
      <protection/>
    </xf>
    <xf numFmtId="0" fontId="0" fillId="0" borderId="1" xfId="23" applyFont="1" applyBorder="1" applyAlignment="1" applyProtection="1">
      <alignment horizontal="center" vertical="center" wrapText="1"/>
      <protection/>
    </xf>
    <xf numFmtId="0" fontId="0" fillId="0" borderId="13" xfId="23" applyFont="1" applyBorder="1" applyAlignment="1" applyProtection="1">
      <alignment horizontal="center" vertical="center" wrapText="1"/>
      <protection/>
    </xf>
    <xf numFmtId="0" fontId="0" fillId="0" borderId="0" xfId="23" applyFont="1" applyBorder="1" applyAlignment="1" applyProtection="1">
      <alignment horizontal="center" vertical="center" wrapText="1"/>
      <protection/>
    </xf>
    <xf numFmtId="0" fontId="0" fillId="0" borderId="4" xfId="23" applyFont="1" applyBorder="1" applyAlignment="1" applyProtection="1">
      <alignment horizontal="center" vertical="center" wrapText="1"/>
      <protection/>
    </xf>
    <xf numFmtId="0" fontId="0" fillId="0" borderId="10" xfId="23" applyFont="1" applyBorder="1" applyAlignment="1" applyProtection="1">
      <alignment horizontal="center" vertical="center" wrapText="1"/>
      <protection/>
    </xf>
    <xf numFmtId="0" fontId="0" fillId="0" borderId="14" xfId="23" applyFont="1" applyBorder="1" applyAlignment="1" applyProtection="1">
      <alignment horizontal="center" vertical="center" wrapText="1"/>
      <protection/>
    </xf>
    <xf numFmtId="0" fontId="0" fillId="0" borderId="5" xfId="23" applyFont="1" applyBorder="1" applyAlignment="1" applyProtection="1">
      <alignment horizontal="center" vertical="center" wrapText="1"/>
      <protection/>
    </xf>
    <xf numFmtId="0" fontId="0" fillId="0" borderId="9" xfId="23" applyFont="1" applyBorder="1" applyAlignment="1" applyProtection="1">
      <alignment horizontal="center" vertical="center" wrapText="1"/>
      <protection/>
    </xf>
    <xf numFmtId="0" fontId="0" fillId="0" borderId="12" xfId="23" applyFont="1" applyBorder="1" applyAlignment="1" applyProtection="1">
      <alignment horizontal="center" vertical="center"/>
      <protection/>
    </xf>
    <xf numFmtId="0" fontId="0" fillId="0" borderId="6" xfId="79" applyFont="1" applyBorder="1" applyAlignment="1" applyProtection="1">
      <alignment horizontal="center" vertical="center" wrapText="1"/>
      <protection/>
    </xf>
    <xf numFmtId="0" fontId="0" fillId="0" borderId="7" xfId="79" applyFont="1" applyBorder="1" applyAlignment="1" applyProtection="1">
      <alignment horizontal="center" vertical="center" wrapText="1"/>
      <protection/>
    </xf>
    <xf numFmtId="0" fontId="0" fillId="0" borderId="1" xfId="79" applyFont="1" applyBorder="1" applyAlignment="1" applyProtection="1">
      <alignment horizontal="center" vertical="center" wrapText="1"/>
      <protection/>
    </xf>
    <xf numFmtId="0" fontId="1" fillId="0" borderId="13" xfId="23" applyFont="1" applyBorder="1" applyAlignment="1">
      <alignment horizontal="center" vertical="center" wrapText="1"/>
      <protection/>
    </xf>
    <xf numFmtId="0" fontId="0" fillId="0" borderId="0" xfId="79" applyFont="1" applyBorder="1" applyAlignment="1" applyProtection="1">
      <alignment horizontal="center" vertical="center" wrapText="1"/>
      <protection/>
    </xf>
    <xf numFmtId="0" fontId="1" fillId="0" borderId="4" xfId="23" applyFont="1" applyBorder="1" applyAlignment="1">
      <alignment horizontal="center" vertical="center" wrapText="1"/>
      <protection/>
    </xf>
    <xf numFmtId="0" fontId="0" fillId="0" borderId="10" xfId="79" applyFont="1" applyBorder="1" applyAlignment="1" applyProtection="1">
      <alignment horizontal="center" vertical="center" wrapText="1"/>
      <protection/>
    </xf>
    <xf numFmtId="0" fontId="1" fillId="0" borderId="14" xfId="23" applyFont="1" applyBorder="1" applyAlignment="1">
      <alignment horizontal="center" vertical="center" wrapText="1"/>
      <protection/>
    </xf>
    <xf numFmtId="0" fontId="0" fillId="0" borderId="12" xfId="79" applyFont="1" applyBorder="1" applyAlignment="1" applyProtection="1">
      <alignment horizontal="center" vertical="center" wrapText="1"/>
      <protection/>
    </xf>
    <xf numFmtId="0" fontId="0" fillId="0" borderId="1" xfId="79" applyFont="1" applyBorder="1" applyAlignment="1">
      <alignment horizontal="center" vertical="center" wrapText="1"/>
      <protection/>
    </xf>
    <xf numFmtId="164" fontId="1" fillId="0" borderId="1" xfId="0" applyFont="1" applyBorder="1" applyAlignment="1">
      <alignment vertical="center"/>
    </xf>
    <xf numFmtId="164" fontId="1" fillId="0" borderId="13" xfId="0" applyFont="1" applyBorder="1" applyAlignment="1">
      <alignment vertical="center"/>
    </xf>
    <xf numFmtId="164" fontId="1" fillId="0" borderId="0" xfId="0" applyFont="1" applyAlignment="1">
      <alignment vertical="center"/>
    </xf>
    <xf numFmtId="164" fontId="1" fillId="0" borderId="0" xfId="0" applyFont="1" applyBorder="1" applyAlignment="1">
      <alignment vertical="center"/>
    </xf>
    <xf numFmtId="164" fontId="1" fillId="0" borderId="4" xfId="0" applyFont="1" applyBorder="1" applyAlignment="1">
      <alignment vertical="center"/>
    </xf>
    <xf numFmtId="164" fontId="1" fillId="0" borderId="10" xfId="0" applyFont="1" applyBorder="1" applyAlignment="1">
      <alignment vertical="center"/>
    </xf>
    <xf numFmtId="164" fontId="1" fillId="0" borderId="14" xfId="0" applyFont="1" applyBorder="1" applyAlignment="1">
      <alignment vertical="center"/>
    </xf>
    <xf numFmtId="0" fontId="0" fillId="0" borderId="5" xfId="79" applyFont="1" applyBorder="1" applyAlignment="1">
      <alignment horizontal="center" vertical="center" wrapText="1"/>
      <protection/>
    </xf>
    <xf numFmtId="0" fontId="0" fillId="0" borderId="13" xfId="79" applyFont="1" applyBorder="1" applyAlignment="1">
      <alignment horizontal="center" vertical="center" wrapText="1"/>
      <protection/>
    </xf>
    <xf numFmtId="0" fontId="0" fillId="0" borderId="5" xfId="79" applyFont="1" applyBorder="1" applyAlignment="1">
      <alignment horizontal="center" vertical="center" wrapText="1"/>
      <protection/>
    </xf>
    <xf numFmtId="0" fontId="0" fillId="0" borderId="6" xfId="79" applyFont="1" applyBorder="1" applyAlignment="1">
      <alignment horizontal="center" vertical="center" wrapText="1"/>
      <protection/>
    </xf>
    <xf numFmtId="0" fontId="0" fillId="0" borderId="7" xfId="79" applyFont="1" applyBorder="1" applyAlignment="1">
      <alignment horizontal="center" vertical="center" wrapText="1"/>
      <protection/>
    </xf>
    <xf numFmtId="0" fontId="0" fillId="0" borderId="0" xfId="23" applyFont="1" applyAlignment="1" applyProtection="1">
      <alignment horizontal="center" vertical="center"/>
      <protection locked="0"/>
    </xf>
    <xf numFmtId="165" fontId="0" fillId="0" borderId="0" xfId="26" applyFont="1" applyAlignment="1" applyProtection="1">
      <alignment horizontal="center" vertical="center"/>
      <protection/>
    </xf>
    <xf numFmtId="0" fontId="0" fillId="0" borderId="2" xfId="23" applyFont="1"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15" xfId="23" applyFont="1" applyBorder="1" applyAlignment="1" applyProtection="1">
      <alignment horizontal="center" vertical="center"/>
      <protection/>
    </xf>
    <xf numFmtId="0" fontId="0" fillId="0" borderId="6" xfId="23" applyFont="1" applyBorder="1" applyAlignment="1" applyProtection="1">
      <alignment horizontal="center" vertical="center" wrapText="1"/>
      <protection/>
    </xf>
    <xf numFmtId="0" fontId="0" fillId="0" borderId="7" xfId="23" applyFont="1" applyBorder="1" applyAlignment="1" applyProtection="1">
      <alignment horizontal="center" vertical="center" wrapText="1"/>
      <protection/>
    </xf>
    <xf numFmtId="0" fontId="0" fillId="0" borderId="0" xfId="23" applyFont="1" applyAlignment="1" applyProtection="1">
      <alignment horizontal="justify" vertical="top" wrapText="1"/>
      <protection/>
    </xf>
    <xf numFmtId="0" fontId="1" fillId="0" borderId="0" xfId="23" applyAlignment="1" applyProtection="1">
      <alignment horizontal="justify" vertical="top" wrapText="1"/>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6"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0" fontId="3" fillId="0" borderId="0" xfId="23" applyFont="1" applyAlignment="1" applyProtection="1">
      <alignment horizontal="center" vertical="center"/>
      <protection/>
    </xf>
    <xf numFmtId="164" fontId="3" fillId="0" borderId="0" xfId="24" applyFont="1" applyAlignment="1" applyProtection="1">
      <alignment horizontal="center" vertical="center"/>
      <protection/>
    </xf>
    <xf numFmtId="164" fontId="3" fillId="0" borderId="0" xfId="24" applyFont="1" applyAlignment="1" applyProtection="1">
      <alignment horizontal="center" vertical="center"/>
      <protection/>
    </xf>
    <xf numFmtId="0" fontId="0" fillId="0" borderId="1" xfId="23" applyFont="1" applyBorder="1" applyAlignment="1" applyProtection="1">
      <alignment horizontal="center" vertical="center"/>
      <protection/>
    </xf>
    <xf numFmtId="0" fontId="0" fillId="0" borderId="0" xfId="23" applyFont="1" applyAlignment="1" applyProtection="1">
      <alignment horizontal="center" vertical="center"/>
      <protection/>
    </xf>
    <xf numFmtId="0" fontId="0" fillId="0" borderId="10" xfId="23" applyFont="1" applyBorder="1" applyAlignment="1" applyProtection="1">
      <alignment horizontal="center" vertical="center"/>
      <protection/>
    </xf>
    <xf numFmtId="0" fontId="0" fillId="0" borderId="13" xfId="23" applyFont="1" applyBorder="1" applyAlignment="1" applyProtection="1">
      <alignment horizontal="center" vertical="center"/>
      <protection/>
    </xf>
    <xf numFmtId="0" fontId="0" fillId="0" borderId="4" xfId="23" applyFont="1" applyBorder="1" applyAlignment="1" applyProtection="1">
      <alignment horizontal="center" vertical="center"/>
      <protection/>
    </xf>
    <xf numFmtId="0" fontId="0" fillId="0" borderId="14" xfId="23" applyFont="1" applyBorder="1" applyAlignment="1" applyProtection="1">
      <alignment horizontal="center" vertical="center"/>
      <protection/>
    </xf>
    <xf numFmtId="0" fontId="0" fillId="0" borderId="5" xfId="23" applyFont="1" applyBorder="1" applyAlignment="1" applyProtection="1">
      <alignment horizontal="center" vertical="center"/>
      <protection/>
    </xf>
    <xf numFmtId="0" fontId="0" fillId="0" borderId="2" xfId="23" applyFont="1" applyBorder="1" applyAlignment="1" applyProtection="1">
      <alignment horizontal="center" vertical="center"/>
      <protection/>
    </xf>
    <xf numFmtId="0" fontId="0" fillId="0" borderId="9" xfId="23" applyFont="1" applyBorder="1" applyAlignment="1" applyProtection="1">
      <alignment horizontal="center" vertical="center"/>
      <protection/>
    </xf>
    <xf numFmtId="0" fontId="0" fillId="0" borderId="15" xfId="23" applyFont="1" applyBorder="1" applyAlignment="1" applyProtection="1">
      <alignment horizontal="center" vertical="center" wrapText="1"/>
      <protection/>
    </xf>
    <xf numFmtId="0" fontId="0" fillId="0" borderId="0" xfId="23" applyFont="1" applyAlignment="1" applyProtection="1">
      <alignment horizontal="justify" vertical="top"/>
      <protection/>
    </xf>
    <xf numFmtId="165" fontId="0" fillId="0" borderId="0" xfId="26" applyFont="1" applyBorder="1" applyAlignment="1" applyProtection="1">
      <alignment horizontal="left" vertical="center"/>
      <protection/>
    </xf>
    <xf numFmtId="0" fontId="12" fillId="0" borderId="0" xfId="23" applyFont="1" applyAlignment="1" applyProtection="1">
      <alignment horizontal="left" vertical="center"/>
      <protection/>
    </xf>
    <xf numFmtId="0" fontId="0" fillId="0" borderId="8" xfId="23" applyFont="1" applyBorder="1" applyAlignment="1" applyProtection="1">
      <alignment horizontal="center" vertical="center"/>
      <protection/>
    </xf>
    <xf numFmtId="0" fontId="0" fillId="0" borderId="3" xfId="23" applyFont="1" applyBorder="1" applyAlignment="1" applyProtection="1">
      <alignment horizontal="center" vertical="center"/>
      <protection/>
    </xf>
    <xf numFmtId="164" fontId="0" fillId="0" borderId="0" xfId="21" applyFont="1" applyAlignment="1" applyProtection="1">
      <alignment horizontal="center" vertical="center"/>
      <protection/>
    </xf>
    <xf numFmtId="164" fontId="0" fillId="0" borderId="1" xfId="21" applyFont="1" applyBorder="1" applyAlignment="1" applyProtection="1">
      <alignment horizontal="center" vertical="center" wrapText="1"/>
      <protection/>
    </xf>
    <xf numFmtId="0" fontId="0" fillId="0" borderId="0" xfId="23" applyFont="1" applyAlignment="1" applyProtection="1">
      <alignment horizontal="center" vertical="center" wrapText="1"/>
      <protection/>
    </xf>
    <xf numFmtId="0" fontId="0" fillId="0" borderId="6" xfId="23" applyNumberFormat="1" applyFont="1" applyBorder="1" applyAlignment="1" applyProtection="1">
      <alignment horizontal="center" vertical="center"/>
      <protection/>
    </xf>
    <xf numFmtId="0" fontId="0" fillId="0" borderId="7" xfId="23" applyNumberFormat="1" applyFont="1" applyBorder="1" applyAlignment="1" applyProtection="1">
      <alignment horizontal="center" vertical="center"/>
      <protection/>
    </xf>
    <xf numFmtId="0" fontId="5" fillId="0" borderId="0" xfId="23" applyFont="1" applyAlignment="1" applyProtection="1">
      <alignment horizontal="right" vertical="center"/>
      <protection/>
    </xf>
    <xf numFmtId="164" fontId="0" fillId="0" borderId="6" xfId="0" applyBorder="1" applyAlignment="1" applyProtection="1">
      <alignment horizontal="center" vertical="center"/>
      <protection/>
    </xf>
    <xf numFmtId="164" fontId="0" fillId="0" borderId="7" xfId="0" applyBorder="1" applyAlignment="1" applyProtection="1">
      <alignment horizontal="center" vertical="center"/>
      <protection/>
    </xf>
    <xf numFmtId="164" fontId="0" fillId="0" borderId="6" xfId="0" applyFont="1"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0" fillId="0" borderId="12" xfId="0" applyFont="1" applyBorder="1" applyAlignment="1" applyProtection="1">
      <alignment horizontal="center" vertical="center"/>
      <protection/>
    </xf>
    <xf numFmtId="164" fontId="0" fillId="0" borderId="3" xfId="0" applyBorder="1" applyAlignment="1" applyProtection="1">
      <alignment horizontal="center" vertical="center" wrapText="1"/>
      <protection/>
    </xf>
    <xf numFmtId="164" fontId="0" fillId="0" borderId="15" xfId="0" applyBorder="1" applyAlignment="1" applyProtection="1">
      <alignment horizontal="center" vertical="center" wrapText="1"/>
      <protection/>
    </xf>
    <xf numFmtId="164" fontId="0" fillId="0" borderId="8" xfId="0" applyFont="1" applyBorder="1" applyAlignment="1" applyProtection="1">
      <alignment horizontal="center" vertical="center" wrapText="1"/>
      <protection/>
    </xf>
    <xf numFmtId="164" fontId="0" fillId="0" borderId="0" xfId="0" applyAlignment="1" applyProtection="1">
      <alignment horizontal="center" vertical="center"/>
      <protection locked="0"/>
    </xf>
    <xf numFmtId="164" fontId="0" fillId="0" borderId="0" xfId="0" applyFont="1" applyAlignment="1" applyProtection="1">
      <alignment horizontal="justify" vertical="top"/>
      <protection/>
    </xf>
    <xf numFmtId="164" fontId="0" fillId="0" borderId="0" xfId="0" applyAlignment="1" applyProtection="1">
      <alignment horizontal="justify" vertical="top"/>
      <protection/>
    </xf>
    <xf numFmtId="165" fontId="0" fillId="0" borderId="0" xfId="22" applyFont="1" applyAlignment="1" applyProtection="1">
      <alignment horizontal="left" vertical="center"/>
      <protection/>
    </xf>
    <xf numFmtId="165" fontId="0" fillId="0" borderId="0" xfId="22" applyAlignment="1" applyProtection="1">
      <alignment horizontal="left" vertical="center"/>
      <protection/>
    </xf>
    <xf numFmtId="164" fontId="0" fillId="0" borderId="2" xfId="0" applyBorder="1" applyAlignment="1" applyProtection="1">
      <alignment horizontal="center" vertical="center"/>
      <protection/>
    </xf>
    <xf numFmtId="164" fontId="5" fillId="0" borderId="0" xfId="0" applyFont="1" applyAlignment="1" applyProtection="1">
      <alignment horizontal="right" vertical="center"/>
      <protection/>
    </xf>
    <xf numFmtId="164" fontId="0" fillId="0" borderId="1" xfId="0" applyBorder="1" applyAlignment="1" applyProtection="1">
      <alignment horizontal="center" vertical="center" wrapText="1"/>
      <protection/>
    </xf>
    <xf numFmtId="164" fontId="0" fillId="0" borderId="10" xfId="0" applyBorder="1" applyAlignment="1" applyProtection="1">
      <alignment horizontal="center" vertical="center" wrapText="1"/>
      <protection/>
    </xf>
    <xf numFmtId="164" fontId="0" fillId="0" borderId="0" xfId="0" applyAlignment="1" applyProtection="1">
      <alignment horizontal="left" vertical="center"/>
      <protection/>
    </xf>
    <xf numFmtId="164" fontId="0" fillId="0" borderId="0" xfId="0" applyAlignment="1" applyProtection="1">
      <alignment horizontal="center" vertical="center" wrapText="1"/>
      <protection/>
    </xf>
    <xf numFmtId="164" fontId="0" fillId="0" borderId="14" xfId="0" applyBorder="1" applyAlignment="1" applyProtection="1">
      <alignment horizontal="center" vertical="center" wrapText="1"/>
      <protection/>
    </xf>
    <xf numFmtId="164" fontId="0" fillId="0" borderId="5" xfId="0" applyBorder="1" applyAlignment="1" applyProtection="1">
      <alignment horizontal="center" vertical="center" wrapText="1"/>
      <protection/>
    </xf>
    <xf numFmtId="164" fontId="0" fillId="0" borderId="9" xfId="0" applyBorder="1" applyAlignment="1" applyProtection="1">
      <alignment horizontal="center" vertical="center" wrapText="1"/>
      <protection/>
    </xf>
    <xf numFmtId="165" fontId="0" fillId="0" borderId="0" xfId="26" applyAlignment="1" applyProtection="1">
      <alignment horizontal="left" vertical="center"/>
      <protection/>
    </xf>
    <xf numFmtId="164" fontId="3" fillId="0" borderId="0" xfId="24" applyAlignment="1" applyProtection="1">
      <alignment horizontal="center" vertical="center"/>
      <protection/>
    </xf>
    <xf numFmtId="165" fontId="13" fillId="0" borderId="0" xfId="26" applyNumberFormat="1" applyFont="1" applyAlignment="1" applyProtection="1">
      <alignment horizontal="left" vertical="center"/>
      <protection/>
    </xf>
    <xf numFmtId="164" fontId="0" fillId="0" borderId="8" xfId="0" applyFont="1" applyBorder="1" applyAlignment="1" applyProtection="1">
      <alignment horizontal="center" vertical="center"/>
      <protection/>
    </xf>
    <xf numFmtId="165" fontId="0" fillId="0" borderId="0" xfId="26" applyFill="1" applyAlignment="1" applyProtection="1">
      <alignment horizontal="left" vertical="center"/>
      <protection/>
    </xf>
    <xf numFmtId="164" fontId="0" fillId="0" borderId="0" xfId="0" applyFont="1" applyAlignment="1" applyProtection="1">
      <alignment horizontal="justify" vertical="top" wrapText="1"/>
      <protection/>
    </xf>
    <xf numFmtId="165" fontId="0" fillId="0" borderId="0" xfId="26" applyFont="1" applyAlignment="1" applyProtection="1">
      <alignment horizontal="left" vertical="center"/>
      <protection/>
    </xf>
    <xf numFmtId="164" fontId="0" fillId="0" borderId="0" xfId="0" applyFont="1" applyAlignment="1" applyProtection="1">
      <alignment horizontal="left" vertical="top" wrapText="1"/>
      <protection/>
    </xf>
    <xf numFmtId="0" fontId="5" fillId="0" borderId="0" xfId="26" applyNumberFormat="1" applyFont="1" applyAlignment="1" applyProtection="1">
      <alignment horizontal="right" vertical="center"/>
      <protection/>
    </xf>
    <xf numFmtId="165" fontId="0" fillId="0" borderId="0" xfId="23" applyNumberFormat="1" applyFont="1" applyAlignment="1" applyProtection="1">
      <alignment horizontal="left" vertical="center"/>
      <protection/>
    </xf>
    <xf numFmtId="165" fontId="0" fillId="0" borderId="0" xfId="26" applyNumberFormat="1" applyFont="1" applyAlignment="1" applyProtection="1">
      <alignment horizontal="center" vertical="center"/>
      <protection/>
    </xf>
    <xf numFmtId="165" fontId="0" fillId="0" borderId="0" xfId="26" applyNumberFormat="1" applyFont="1" applyAlignment="1" applyProtection="1">
      <alignment horizontal="left" vertical="center"/>
      <protection/>
    </xf>
    <xf numFmtId="165" fontId="13" fillId="0" borderId="0" xfId="23" applyNumberFormat="1" applyFont="1" applyAlignment="1" applyProtection="1">
      <alignment horizontal="left" vertical="center"/>
      <protection/>
    </xf>
    <xf numFmtId="0" fontId="0" fillId="0" borderId="0" xfId="23" applyFont="1" applyAlignment="1" applyProtection="1">
      <alignment horizontal="center"/>
      <protection/>
    </xf>
    <xf numFmtId="0" fontId="0" fillId="0" borderId="13" xfId="23" applyFont="1" applyBorder="1" applyAlignment="1" applyProtection="1">
      <alignment vertical="center" wrapText="1"/>
      <protection/>
    </xf>
    <xf numFmtId="0" fontId="0" fillId="0" borderId="0" xfId="23" applyFont="1" applyAlignment="1" applyProtection="1">
      <alignment vertical="center" wrapText="1"/>
      <protection/>
    </xf>
    <xf numFmtId="0" fontId="0" fillId="0" borderId="4" xfId="23" applyFont="1" applyBorder="1" applyAlignment="1" applyProtection="1">
      <alignment vertical="center" wrapText="1"/>
      <protection/>
    </xf>
    <xf numFmtId="0" fontId="0" fillId="0" borderId="10" xfId="23" applyFont="1" applyBorder="1" applyAlignment="1" applyProtection="1">
      <alignment vertical="center" wrapText="1"/>
      <protection/>
    </xf>
    <xf numFmtId="0" fontId="0" fillId="0" borderId="14" xfId="23" applyFont="1" applyBorder="1" applyAlignment="1" applyProtection="1">
      <alignment vertical="center" wrapText="1"/>
      <protection/>
    </xf>
    <xf numFmtId="193" fontId="0" fillId="0" borderId="0" xfId="26" applyNumberFormat="1" applyFont="1" applyAlignment="1" applyProtection="1" quotePrefix="1">
      <alignment horizontal="left" vertical="center"/>
      <protection/>
    </xf>
    <xf numFmtId="193" fontId="0" fillId="0" borderId="0" xfId="26" applyNumberFormat="1" applyFont="1" applyAlignment="1" applyProtection="1">
      <alignment horizontal="left" vertical="center"/>
      <protection/>
    </xf>
    <xf numFmtId="193" fontId="15" fillId="0" borderId="0" xfId="26" applyNumberFormat="1" applyFont="1" applyAlignment="1" applyProtection="1">
      <alignment horizontal="left" vertical="center"/>
      <protection/>
    </xf>
    <xf numFmtId="0" fontId="0" fillId="0" borderId="3" xfId="23" applyFont="1" applyBorder="1" applyAlignment="1" applyProtection="1">
      <alignment horizontal="center" vertical="center" wrapText="1"/>
      <protection/>
    </xf>
    <xf numFmtId="164" fontId="0" fillId="0" borderId="0" xfId="0" applyFont="1" applyAlignment="1" applyProtection="1">
      <alignment horizontal="left" vertical="center"/>
      <protection/>
    </xf>
    <xf numFmtId="164" fontId="0" fillId="0" borderId="2" xfId="0" applyFont="1" applyBorder="1" applyAlignment="1" applyProtection="1">
      <alignment horizontal="center" vertical="center" wrapText="1"/>
      <protection/>
    </xf>
    <xf numFmtId="164" fontId="0" fillId="0" borderId="10" xfId="0" applyFont="1" applyBorder="1" applyAlignment="1" applyProtection="1">
      <alignment horizontal="center" vertical="center" wrapText="1"/>
      <protection/>
    </xf>
    <xf numFmtId="164" fontId="0" fillId="0" borderId="6" xfId="0" applyFont="1" applyBorder="1" applyAlignment="1" applyProtection="1">
      <alignment horizontal="center" vertical="center" wrapText="1"/>
      <protection/>
    </xf>
    <xf numFmtId="0" fontId="0" fillId="0" borderId="0" xfId="0" applyNumberFormat="1" applyFont="1" applyAlignment="1" applyProtection="1" quotePrefix="1">
      <alignment horizontal="center" vertical="center"/>
      <protection/>
    </xf>
    <xf numFmtId="164" fontId="0" fillId="0" borderId="0" xfId="0" applyFont="1" applyBorder="1" applyAlignment="1" applyProtection="1">
      <alignment horizontal="center" vertical="center" wrapText="1"/>
      <protection/>
    </xf>
    <xf numFmtId="164" fontId="0" fillId="0" borderId="13" xfId="0" applyFont="1" applyBorder="1" applyAlignment="1" applyProtection="1">
      <alignment horizontal="center" vertical="center"/>
      <protection/>
    </xf>
    <xf numFmtId="164" fontId="0" fillId="0" borderId="4" xfId="0" applyFont="1" applyBorder="1" applyAlignment="1" applyProtection="1">
      <alignment horizontal="center" vertical="center"/>
      <protection/>
    </xf>
    <xf numFmtId="164" fontId="0" fillId="0" borderId="14" xfId="0" applyFont="1" applyBorder="1" applyAlignment="1" applyProtection="1">
      <alignment horizontal="center" vertical="center"/>
      <protection/>
    </xf>
    <xf numFmtId="164" fontId="0" fillId="0" borderId="3" xfId="0" applyFont="1" applyBorder="1" applyAlignment="1" applyProtection="1">
      <alignment horizontal="center" vertical="center"/>
      <protection/>
    </xf>
    <xf numFmtId="164" fontId="0" fillId="0" borderId="15" xfId="0" applyFont="1" applyBorder="1" applyAlignment="1" applyProtection="1">
      <alignment horizontal="center" vertical="center"/>
      <protection/>
    </xf>
    <xf numFmtId="164" fontId="0" fillId="0" borderId="15" xfId="0" applyFont="1" applyBorder="1" applyAlignment="1" applyProtection="1">
      <alignment horizontal="center" vertical="center" wrapText="1"/>
      <protection/>
    </xf>
    <xf numFmtId="165" fontId="0" fillId="0" borderId="0" xfId="26" applyFont="1" applyAlignment="1" applyProtection="1">
      <alignment horizontal="left" vertical="center"/>
      <protection/>
    </xf>
    <xf numFmtId="164" fontId="0" fillId="0" borderId="0" xfId="0" applyFont="1" applyAlignment="1" applyProtection="1">
      <alignment horizontal="center" vertical="center"/>
      <protection/>
    </xf>
    <xf numFmtId="165" fontId="5" fillId="0" borderId="0" xfId="26" applyFont="1" applyAlignment="1" applyProtection="1">
      <alignment horizontal="center" vertical="center"/>
      <protection/>
    </xf>
    <xf numFmtId="164" fontId="3" fillId="0" borderId="0" xfId="0" applyFont="1" applyAlignment="1" applyProtection="1">
      <alignment horizontal="center" vertical="center" wrapText="1"/>
      <protection/>
    </xf>
    <xf numFmtId="164" fontId="3" fillId="0" borderId="0" xfId="0" applyFont="1" applyAlignment="1" applyProtection="1">
      <alignment horizontal="center" vertical="center"/>
      <protection/>
    </xf>
    <xf numFmtId="164" fontId="0" fillId="0" borderId="3" xfId="0" applyFont="1" applyBorder="1" applyAlignment="1" applyProtection="1">
      <alignment horizontal="center" vertical="center" wrapText="1"/>
      <protection/>
    </xf>
    <xf numFmtId="164" fontId="0" fillId="0" borderId="2" xfId="0" applyFont="1" applyBorder="1" applyAlignment="1" applyProtection="1">
      <alignment horizontal="center" vertical="center"/>
      <protection/>
    </xf>
    <xf numFmtId="164" fontId="0" fillId="0" borderId="1" xfId="0" applyFont="1" applyBorder="1" applyAlignment="1" applyProtection="1">
      <alignment horizontal="center" vertical="center"/>
      <protection/>
    </xf>
    <xf numFmtId="164" fontId="0" fillId="0" borderId="0" xfId="0" applyFont="1" applyAlignment="1" applyProtection="1">
      <alignment horizontal="center" vertical="center"/>
      <protection/>
    </xf>
    <xf numFmtId="164" fontId="16" fillId="0" borderId="5" xfId="0" applyFont="1" applyBorder="1" applyAlignment="1" applyProtection="1">
      <alignment horizontal="center" vertical="center" wrapText="1"/>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left" vertical="center"/>
      <protection/>
    </xf>
    <xf numFmtId="164" fontId="0" fillId="0" borderId="12" xfId="0" applyBorder="1" applyAlignment="1" applyProtection="1">
      <alignment horizontal="center" vertical="center"/>
      <protection/>
    </xf>
    <xf numFmtId="164" fontId="0" fillId="0" borderId="0" xfId="0" applyFont="1" applyAlignment="1" applyProtection="1" quotePrefix="1">
      <alignment horizontal="center" vertical="center"/>
      <protection/>
    </xf>
    <xf numFmtId="164" fontId="3" fillId="0" borderId="0" xfId="24" applyFont="1" applyAlignment="1" applyProtection="1">
      <alignment horizontal="center" vertical="center" wrapText="1"/>
      <protection/>
    </xf>
    <xf numFmtId="165" fontId="0" fillId="0" borderId="0" xfId="26" applyNumberFormat="1" applyAlignment="1" applyProtection="1">
      <alignment horizontal="left" vertical="center"/>
      <protection/>
    </xf>
    <xf numFmtId="165" fontId="0" fillId="0" borderId="0" xfId="0" applyNumberFormat="1" applyAlignment="1" applyProtection="1">
      <alignment horizontal="left" vertical="center"/>
      <protection/>
    </xf>
    <xf numFmtId="175" fontId="5" fillId="0" borderId="2" xfId="0" applyNumberFormat="1" applyFont="1" applyBorder="1" applyAlignment="1" applyProtection="1">
      <alignment horizontal="right" vertical="center"/>
      <protection/>
    </xf>
    <xf numFmtId="175" fontId="5" fillId="0" borderId="4" xfId="0" applyNumberFormat="1" applyFont="1" applyBorder="1" applyAlignment="1" applyProtection="1">
      <alignment horizontal="right" vertical="center"/>
      <protection/>
    </xf>
    <xf numFmtId="164" fontId="0" fillId="0" borderId="5" xfId="0" applyFont="1" applyBorder="1" applyAlignment="1" applyProtection="1">
      <alignment horizontal="center" vertical="center" wrapText="1"/>
      <protection/>
    </xf>
    <xf numFmtId="164" fontId="0" fillId="0" borderId="2" xfId="0" applyFont="1" applyFill="1" applyBorder="1" applyAlignment="1" applyProtection="1">
      <alignment horizontal="center" vertical="center" wrapText="1"/>
      <protection/>
    </xf>
    <xf numFmtId="164" fontId="0" fillId="0" borderId="0" xfId="0" applyFont="1" applyFill="1" applyBorder="1" applyAlignment="1" applyProtection="1">
      <alignment horizontal="center" vertical="center" wrapText="1"/>
      <protection/>
    </xf>
    <xf numFmtId="164" fontId="0" fillId="0" borderId="0" xfId="0" applyFill="1" applyBorder="1" applyAlignment="1" applyProtection="1">
      <alignment horizontal="center" vertical="center"/>
      <protection/>
    </xf>
    <xf numFmtId="164" fontId="0" fillId="0" borderId="4" xfId="0" applyFill="1" applyBorder="1" applyAlignment="1" applyProtection="1">
      <alignment horizontal="center" vertical="center"/>
      <protection/>
    </xf>
    <xf numFmtId="164" fontId="0" fillId="0" borderId="9" xfId="0" applyFill="1" applyBorder="1" applyAlignment="1" applyProtection="1">
      <alignment horizontal="center" vertical="center"/>
      <protection/>
    </xf>
    <xf numFmtId="164" fontId="0" fillId="0" borderId="10" xfId="0" applyFill="1" applyBorder="1" applyAlignment="1" applyProtection="1">
      <alignment horizontal="center" vertical="center"/>
      <protection/>
    </xf>
    <xf numFmtId="164" fontId="0" fillId="0" borderId="14" xfId="0" applyFill="1" applyBorder="1" applyAlignment="1" applyProtection="1">
      <alignment horizontal="center" vertical="center"/>
      <protection/>
    </xf>
    <xf numFmtId="165" fontId="0" fillId="0" borderId="0" xfId="26" applyAlignment="1" applyProtection="1">
      <alignment horizontal="center" vertical="center"/>
      <protection/>
    </xf>
    <xf numFmtId="164" fontId="0" fillId="0" borderId="5" xfId="0" applyFont="1" applyFill="1" applyBorder="1" applyAlignment="1" applyProtection="1">
      <alignment horizontal="center" vertical="center" wrapText="1"/>
      <protection/>
    </xf>
    <xf numFmtId="164" fontId="0" fillId="0" borderId="1" xfId="0" applyFont="1" applyFill="1" applyBorder="1" applyAlignment="1" applyProtection="1">
      <alignment horizontal="center" vertical="center" wrapText="1"/>
      <protection/>
    </xf>
    <xf numFmtId="164" fontId="0" fillId="0" borderId="1" xfId="0" applyFill="1" applyBorder="1" applyAlignment="1" applyProtection="1">
      <alignment horizontal="center" vertical="center"/>
      <protection/>
    </xf>
    <xf numFmtId="164" fontId="0" fillId="0" borderId="2" xfId="0" applyFill="1" applyBorder="1" applyAlignment="1" applyProtection="1">
      <alignment horizontal="center" vertical="center"/>
      <protection/>
    </xf>
    <xf numFmtId="164" fontId="0" fillId="0" borderId="0" xfId="0" applyFont="1" applyAlignment="1" applyProtection="1">
      <alignment horizontal="left" vertical="center" wrapText="1"/>
      <protection/>
    </xf>
    <xf numFmtId="164" fontId="0" fillId="0" borderId="0" xfId="0" applyAlignment="1" applyProtection="1">
      <alignment horizontal="left" vertical="center" wrapText="1"/>
      <protection/>
    </xf>
    <xf numFmtId="164" fontId="0" fillId="0" borderId="0" xfId="80" applyFont="1" applyAlignment="1" applyProtection="1">
      <alignment horizontal="center" vertical="center"/>
      <protection locked="0"/>
    </xf>
    <xf numFmtId="164" fontId="0" fillId="0" borderId="0" xfId="80" applyAlignment="1" applyProtection="1">
      <alignment horizontal="center" vertical="center"/>
      <protection locked="0"/>
    </xf>
    <xf numFmtId="165" fontId="0" fillId="0" borderId="0" xfId="26" applyNumberFormat="1" applyFont="1" applyAlignment="1" applyProtection="1">
      <alignment horizontal="left"/>
      <protection/>
    </xf>
    <xf numFmtId="165" fontId="0" fillId="0" borderId="0" xfId="80" applyNumberFormat="1" applyAlignment="1" applyProtection="1">
      <alignment horizontal="left"/>
      <protection/>
    </xf>
    <xf numFmtId="164" fontId="0" fillId="0" borderId="1" xfId="80" applyBorder="1" applyAlignment="1" applyProtection="1">
      <alignment horizontal="center" vertical="center" wrapText="1"/>
      <protection/>
    </xf>
    <xf numFmtId="164" fontId="0" fillId="0" borderId="13" xfId="80" applyBorder="1" applyAlignment="1" applyProtection="1">
      <alignment horizontal="center" vertical="center" wrapText="1"/>
      <protection/>
    </xf>
    <xf numFmtId="164" fontId="0" fillId="0" borderId="10" xfId="80" applyBorder="1" applyAlignment="1" applyProtection="1">
      <alignment horizontal="center" vertical="center" wrapText="1"/>
      <protection/>
    </xf>
    <xf numFmtId="164" fontId="0" fillId="0" borderId="14" xfId="80" applyBorder="1" applyAlignment="1" applyProtection="1">
      <alignment horizontal="center" vertical="center" wrapText="1"/>
      <protection/>
    </xf>
    <xf numFmtId="164" fontId="0" fillId="0" borderId="13" xfId="80" applyFont="1" applyBorder="1" applyAlignment="1" applyProtection="1">
      <alignment horizontal="center" vertical="center" wrapText="1"/>
      <protection/>
    </xf>
    <xf numFmtId="164" fontId="0" fillId="0" borderId="8" xfId="80" applyBorder="1" applyAlignment="1" applyProtection="1">
      <alignment horizontal="center" vertical="center" wrapText="1"/>
      <protection/>
    </xf>
    <xf numFmtId="164" fontId="0" fillId="0" borderId="15" xfId="80" applyBorder="1" applyAlignment="1" applyProtection="1">
      <alignment horizontal="center" vertical="center"/>
      <protection/>
    </xf>
    <xf numFmtId="164" fontId="0" fillId="0" borderId="6" xfId="80" applyBorder="1" applyAlignment="1" applyProtection="1">
      <alignment horizontal="center" vertical="center"/>
      <protection/>
    </xf>
    <xf numFmtId="164" fontId="0" fillId="0" borderId="7" xfId="80" applyBorder="1" applyAlignment="1" applyProtection="1">
      <alignment horizontal="center" vertical="center"/>
      <protection/>
    </xf>
    <xf numFmtId="164" fontId="3" fillId="0" borderId="0" xfId="21" applyAlignment="1" applyProtection="1">
      <alignment horizontal="center" vertical="center"/>
      <protection/>
    </xf>
    <xf numFmtId="165" fontId="0" fillId="0" borderId="0" xfId="22" applyNumberFormat="1" applyFont="1" applyAlignment="1" applyProtection="1" quotePrefix="1">
      <alignment horizontal="left"/>
      <protection/>
    </xf>
    <xf numFmtId="165" fontId="0" fillId="0" borderId="0" xfId="0" applyNumberFormat="1" applyAlignment="1" applyProtection="1">
      <alignment horizontal="left"/>
      <protection/>
    </xf>
    <xf numFmtId="164" fontId="5" fillId="0" borderId="0" xfId="0" applyFont="1" applyBorder="1" applyAlignment="1" applyProtection="1">
      <alignment horizontal="right"/>
      <protection/>
    </xf>
    <xf numFmtId="164" fontId="0" fillId="0" borderId="0" xfId="0" applyFont="1" applyAlignment="1" applyProtection="1">
      <alignment horizontal="justify" vertical="center" wrapText="1"/>
      <protection/>
    </xf>
    <xf numFmtId="165" fontId="0" fillId="0" borderId="0" xfId="22" applyNumberFormat="1" applyFont="1" applyAlignment="1" applyProtection="1">
      <alignment horizontal="left"/>
      <protection/>
    </xf>
    <xf numFmtId="165" fontId="0" fillId="0" borderId="0" xfId="22" applyNumberFormat="1" applyAlignment="1" applyProtection="1">
      <alignment horizontal="left"/>
      <protection/>
    </xf>
    <xf numFmtId="164" fontId="5" fillId="0" borderId="0" xfId="0" applyFont="1" applyAlignment="1" applyProtection="1">
      <alignment horizontal="right"/>
      <protection/>
    </xf>
    <xf numFmtId="165" fontId="0" fillId="0" borderId="0" xfId="26" applyNumberFormat="1" applyBorder="1" applyAlignment="1" applyProtection="1">
      <alignment horizontal="left"/>
      <protection/>
    </xf>
    <xf numFmtId="165" fontId="0" fillId="0" borderId="4" xfId="0" applyNumberFormat="1" applyBorder="1" applyAlignment="1" applyProtection="1">
      <alignment horizontal="left"/>
      <protection/>
    </xf>
    <xf numFmtId="2" fontId="0" fillId="0" borderId="0" xfId="0" applyNumberFormat="1" applyFont="1" applyBorder="1" applyAlignment="1" applyProtection="1">
      <alignment horizontal="center" vertical="center"/>
      <protection locked="0"/>
    </xf>
    <xf numFmtId="2" fontId="0" fillId="0" borderId="0" xfId="0" applyNumberFormat="1" applyBorder="1" applyAlignment="1" applyProtection="1">
      <alignment horizontal="center" vertical="center"/>
      <protection locked="0"/>
    </xf>
    <xf numFmtId="2" fontId="3" fillId="0" borderId="0" xfId="24" applyNumberFormat="1" applyFont="1" applyBorder="1" applyAlignment="1" applyProtection="1">
      <alignment horizontal="center" vertical="center"/>
      <protection/>
    </xf>
    <xf numFmtId="2" fontId="0" fillId="0" borderId="1" xfId="0" applyNumberFormat="1" applyFont="1" applyBorder="1" applyAlignment="1" applyProtection="1">
      <alignment horizontal="center" vertical="center" wrapText="1"/>
      <protection/>
    </xf>
    <xf numFmtId="164" fontId="0" fillId="0" borderId="2" xfId="0" applyFill="1" applyBorder="1" applyAlignment="1" applyProtection="1">
      <alignment horizontal="center" vertical="center" wrapText="1"/>
      <protection/>
    </xf>
    <xf numFmtId="164" fontId="0" fillId="0" borderId="9" xfId="0" applyFill="1" applyBorder="1" applyAlignment="1" applyProtection="1">
      <alignment horizontal="center" vertical="center" wrapText="1"/>
      <protection/>
    </xf>
    <xf numFmtId="0" fontId="3" fillId="0" borderId="0" xfId="21" applyNumberFormat="1" applyFont="1" applyAlignment="1" applyProtection="1">
      <alignment horizontal="center" vertical="center" wrapText="1"/>
      <protection/>
    </xf>
    <xf numFmtId="0" fontId="3" fillId="0" borderId="0" xfId="21" applyNumberFormat="1" applyFont="1" applyAlignment="1" applyProtection="1">
      <alignment horizontal="center" vertical="center"/>
      <protection/>
    </xf>
    <xf numFmtId="0" fontId="0" fillId="0" borderId="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0" fontId="0" fillId="0" borderId="13" xfId="0" applyNumberFormat="1" applyBorder="1" applyAlignment="1" applyProtection="1">
      <alignment horizontal="center" vertical="center"/>
      <protection/>
    </xf>
    <xf numFmtId="0" fontId="0" fillId="0" borderId="4"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0" fillId="0" borderId="8" xfId="0" applyNumberFormat="1" applyBorder="1" applyAlignment="1" applyProtection="1">
      <alignment horizontal="center" vertical="center" wrapText="1"/>
      <protection/>
    </xf>
    <xf numFmtId="0" fontId="0" fillId="0" borderId="3"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6" xfId="0" applyNumberFormat="1" applyBorder="1" applyAlignment="1" applyProtection="1">
      <alignment horizontal="center" vertical="center"/>
      <protection/>
    </xf>
    <xf numFmtId="0" fontId="0" fillId="0" borderId="7" xfId="0" applyNumberFormat="1" applyBorder="1" applyAlignment="1" applyProtection="1">
      <alignment horizontal="center" vertical="center"/>
      <protection/>
    </xf>
    <xf numFmtId="0" fontId="0" fillId="0" borderId="3" xfId="0" applyNumberFormat="1" applyBorder="1" applyAlignment="1" applyProtection="1">
      <alignment horizontal="center" vertical="center" wrapText="1"/>
      <protection/>
    </xf>
    <xf numFmtId="0" fontId="0" fillId="0" borderId="15" xfId="0" applyNumberFormat="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8" xfId="0" applyNumberFormat="1" applyFont="1" applyBorder="1" applyAlignment="1" applyProtection="1">
      <alignment horizontal="center" vertical="center" wrapText="1"/>
      <protection/>
    </xf>
    <xf numFmtId="0" fontId="0" fillId="0" borderId="5"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xf>
    <xf numFmtId="0" fontId="3" fillId="0" borderId="0" xfId="21" applyNumberFormat="1" applyFont="1" applyAlignment="1" applyProtection="1">
      <alignment horizontal="center" vertical="center" wrapText="1"/>
      <protection/>
    </xf>
    <xf numFmtId="164" fontId="5" fillId="0" borderId="0" xfId="0" applyNumberFormat="1" applyFont="1" applyBorder="1" applyAlignment="1" applyProtection="1">
      <alignment horizontal="center" vertical="center"/>
      <protection/>
    </xf>
    <xf numFmtId="165" fontId="0" fillId="0" borderId="0" xfId="22" applyAlignment="1" applyProtection="1">
      <alignment horizontal="left"/>
      <protection/>
    </xf>
    <xf numFmtId="164" fontId="5" fillId="0" borderId="0" xfId="0" applyFont="1" applyAlignment="1" applyProtection="1">
      <alignment horizontal="right"/>
      <protection/>
    </xf>
    <xf numFmtId="164" fontId="5" fillId="0" borderId="0" xfId="0" applyFont="1" applyAlignment="1" applyProtection="1">
      <alignment horizontal="left" vertical="center"/>
      <protection locked="0"/>
    </xf>
    <xf numFmtId="164" fontId="5" fillId="0" borderId="0" xfId="0" applyFont="1" applyBorder="1" applyAlignment="1" applyProtection="1">
      <alignment horizontal="center" vertical="center"/>
      <protection locked="0"/>
    </xf>
    <xf numFmtId="0" fontId="18" fillId="0" borderId="0" xfId="27" applyFont="1" applyAlignment="1" applyProtection="1">
      <alignment horizontal="center" vertical="center"/>
      <protection locked="0"/>
    </xf>
    <xf numFmtId="0" fontId="18" fillId="0" borderId="8" xfId="27" applyNumberFormat="1" applyFont="1" applyBorder="1" applyAlignment="1" applyProtection="1">
      <alignment horizontal="center" vertical="center" wrapText="1"/>
      <protection/>
    </xf>
    <xf numFmtId="0" fontId="18" fillId="0" borderId="3" xfId="27" applyNumberFormat="1" applyFont="1" applyBorder="1" applyAlignment="1" applyProtection="1">
      <alignment horizontal="center" vertical="center" wrapText="1"/>
      <protection/>
    </xf>
    <xf numFmtId="0" fontId="18" fillId="0" borderId="3" xfId="27" applyNumberFormat="1" applyFont="1" applyBorder="1" applyAlignment="1" applyProtection="1">
      <alignment horizontal="center" vertical="center"/>
      <protection/>
    </xf>
    <xf numFmtId="0" fontId="18" fillId="0" borderId="15" xfId="27" applyNumberFormat="1" applyFont="1" applyBorder="1" applyAlignment="1" applyProtection="1">
      <alignment horizontal="center" vertical="center"/>
      <protection/>
    </xf>
    <xf numFmtId="0" fontId="18" fillId="0" borderId="5" xfId="27" applyNumberFormat="1" applyFont="1" applyBorder="1" applyAlignment="1" applyProtection="1">
      <alignment horizontal="center" vertical="center" wrapText="1"/>
      <protection/>
    </xf>
    <xf numFmtId="0" fontId="18" fillId="0" borderId="2" xfId="27" applyNumberFormat="1" applyFont="1" applyBorder="1" applyAlignment="1" applyProtection="1">
      <alignment horizontal="center" vertical="center" wrapText="1"/>
      <protection/>
    </xf>
    <xf numFmtId="0" fontId="18" fillId="0" borderId="9" xfId="27" applyNumberFormat="1" applyFont="1" applyBorder="1" applyAlignment="1" applyProtection="1">
      <alignment horizontal="center" vertical="center" wrapText="1"/>
      <protection/>
    </xf>
    <xf numFmtId="0" fontId="3" fillId="0" borderId="0" xfId="28" applyFont="1" applyAlignment="1" applyProtection="1">
      <alignment horizontal="center" vertical="center"/>
      <protection/>
    </xf>
    <xf numFmtId="0" fontId="3" fillId="0" borderId="0" xfId="28" applyFont="1" applyAlignment="1" applyProtection="1">
      <alignment horizontal="center" vertical="center"/>
      <protection/>
    </xf>
    <xf numFmtId="0" fontId="0" fillId="0" borderId="1" xfId="27" applyNumberFormat="1" applyFont="1" applyBorder="1" applyAlignment="1" applyProtection="1">
      <alignment horizontal="center" vertical="center" wrapText="1"/>
      <protection/>
    </xf>
    <xf numFmtId="0" fontId="0" fillId="0" borderId="0" xfId="27" applyNumberFormat="1" applyFont="1" applyBorder="1" applyAlignment="1" applyProtection="1">
      <alignment horizontal="center" vertical="center" wrapText="1"/>
      <protection/>
    </xf>
    <xf numFmtId="0" fontId="0" fillId="0" borderId="10" xfId="27" applyNumberFormat="1" applyFont="1" applyBorder="1" applyAlignment="1" applyProtection="1">
      <alignment horizontal="center" vertical="center" wrapText="1"/>
      <protection/>
    </xf>
    <xf numFmtId="0" fontId="18" fillId="0" borderId="13" xfId="27" applyNumberFormat="1" applyFont="1" applyBorder="1" applyAlignment="1" applyProtection="1">
      <alignment horizontal="center" vertical="center"/>
      <protection/>
    </xf>
    <xf numFmtId="0" fontId="18" fillId="0" borderId="4" xfId="27" applyNumberFormat="1" applyFont="1" applyBorder="1" applyAlignment="1" applyProtection="1">
      <alignment horizontal="center" vertical="center"/>
      <protection/>
    </xf>
    <xf numFmtId="0" fontId="18" fillId="0" borderId="14" xfId="27" applyNumberFormat="1" applyFont="1" applyBorder="1" applyAlignment="1" applyProtection="1">
      <alignment horizontal="center" vertical="center"/>
      <protection/>
    </xf>
    <xf numFmtId="0" fontId="0" fillId="0" borderId="6" xfId="27" applyNumberFormat="1" applyFont="1" applyBorder="1" applyAlignment="1" applyProtection="1">
      <alignment horizontal="center" vertical="center"/>
      <protection/>
    </xf>
    <xf numFmtId="0" fontId="0" fillId="0" borderId="7" xfId="27" applyNumberFormat="1" applyFont="1" applyBorder="1" applyAlignment="1" applyProtection="1">
      <alignment horizontal="center" vertical="center"/>
      <protection/>
    </xf>
    <xf numFmtId="0" fontId="0" fillId="0" borderId="8" xfId="27" applyNumberFormat="1" applyFont="1" applyBorder="1" applyAlignment="1" applyProtection="1">
      <alignment horizontal="center" vertical="center" wrapText="1"/>
      <protection/>
    </xf>
    <xf numFmtId="0" fontId="18" fillId="0" borderId="15" xfId="27" applyNumberFormat="1" applyFont="1" applyBorder="1" applyAlignment="1" applyProtection="1">
      <alignment horizontal="center" vertical="center" wrapText="1"/>
      <protection/>
    </xf>
    <xf numFmtId="0" fontId="0" fillId="0" borderId="5" xfId="27" applyNumberFormat="1" applyFont="1" applyBorder="1" applyAlignment="1" applyProtection="1">
      <alignment horizontal="center" vertical="center" wrapText="1"/>
      <protection/>
    </xf>
    <xf numFmtId="0" fontId="0" fillId="0" borderId="2" xfId="27" applyNumberFormat="1" applyFont="1" applyBorder="1" applyAlignment="1" applyProtection="1">
      <alignment horizontal="center" vertical="center" wrapText="1"/>
      <protection/>
    </xf>
    <xf numFmtId="0" fontId="0" fillId="0" borderId="9" xfId="27" applyNumberFormat="1" applyFont="1" applyBorder="1" applyAlignment="1" applyProtection="1">
      <alignment horizontal="center" vertical="center" wrapText="1"/>
      <protection/>
    </xf>
    <xf numFmtId="0" fontId="5" fillId="0" borderId="0" xfId="27" applyFont="1" applyAlignment="1" applyProtection="1">
      <alignment horizontal="right" vertical="center"/>
      <protection/>
    </xf>
    <xf numFmtId="165" fontId="0" fillId="0" borderId="0" xfId="22" applyFont="1" applyAlignment="1" applyProtection="1">
      <alignment horizontal="left" vertical="center"/>
      <protection/>
    </xf>
    <xf numFmtId="164" fontId="3" fillId="0" borderId="0" xfId="21" applyFont="1" applyAlignment="1" applyProtection="1">
      <alignment horizontal="center" vertical="center" wrapText="1"/>
      <protection/>
    </xf>
    <xf numFmtId="164" fontId="0" fillId="0" borderId="1" xfId="0" applyFont="1" applyBorder="1" applyAlignment="1" applyProtection="1">
      <alignment horizontal="center" vertical="center" wrapText="1"/>
      <protection/>
    </xf>
    <xf numFmtId="164" fontId="0" fillId="0" borderId="0" xfId="0" applyFont="1" applyBorder="1" applyAlignment="1" applyProtection="1">
      <alignment horizontal="center" vertical="center" wrapText="1"/>
      <protection/>
    </xf>
    <xf numFmtId="164" fontId="0" fillId="0" borderId="10" xfId="0" applyFont="1" applyBorder="1" applyAlignment="1" applyProtection="1">
      <alignment horizontal="center" vertical="center" wrapText="1"/>
      <protection/>
    </xf>
    <xf numFmtId="164" fontId="0" fillId="0" borderId="13" xfId="0" applyFont="1" applyBorder="1" applyAlignment="1" applyProtection="1">
      <alignment horizontal="center" vertical="center"/>
      <protection/>
    </xf>
    <xf numFmtId="164" fontId="0" fillId="0" borderId="4" xfId="0" applyFont="1" applyBorder="1" applyAlignment="1" applyProtection="1">
      <alignment horizontal="center" vertical="center"/>
      <protection/>
    </xf>
    <xf numFmtId="164" fontId="0" fillId="0" borderId="14" xfId="0" applyFont="1" applyBorder="1" applyAlignment="1" applyProtection="1">
      <alignment horizontal="center" vertical="center"/>
      <protection/>
    </xf>
    <xf numFmtId="164" fontId="0" fillId="0" borderId="8" xfId="0" applyFont="1" applyBorder="1" applyAlignment="1" applyProtection="1">
      <alignment horizontal="center" vertical="center" wrapText="1"/>
      <protection/>
    </xf>
    <xf numFmtId="164" fontId="0" fillId="0" borderId="3" xfId="0" applyFont="1" applyBorder="1" applyAlignment="1" applyProtection="1">
      <alignment horizontal="center" vertical="center" wrapText="1"/>
      <protection/>
    </xf>
    <xf numFmtId="164" fontId="0" fillId="0" borderId="15" xfId="0" applyFont="1" applyBorder="1" applyAlignment="1" applyProtection="1">
      <alignment horizontal="center" vertical="center" wrapText="1"/>
      <protection/>
    </xf>
    <xf numFmtId="164" fontId="0" fillId="0" borderId="6" xfId="0" applyFont="1"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0" fillId="0" borderId="2" xfId="0" applyFont="1" applyBorder="1" applyAlignment="1" applyProtection="1">
      <alignment horizontal="center" vertical="center" wrapText="1"/>
      <protection/>
    </xf>
    <xf numFmtId="164" fontId="0" fillId="0" borderId="9" xfId="0" applyFont="1" applyBorder="1" applyAlignment="1" applyProtection="1">
      <alignment horizontal="center" vertical="center" wrapText="1"/>
      <protection/>
    </xf>
    <xf numFmtId="164" fontId="0" fillId="0" borderId="12" xfId="0" applyFont="1" applyBorder="1" applyAlignment="1" applyProtection="1">
      <alignment horizontal="center" vertical="center"/>
      <protection/>
    </xf>
    <xf numFmtId="0" fontId="0" fillId="0" borderId="0" xfId="23" applyFont="1" applyAlignment="1" applyProtection="1">
      <alignment horizontal="left" vertical="center"/>
      <protection/>
    </xf>
    <xf numFmtId="191" fontId="13" fillId="0" borderId="0" xfId="22" applyNumberFormat="1" applyFont="1" applyAlignment="1" applyProtection="1">
      <alignment horizontal="left" vertical="center"/>
      <protection/>
    </xf>
    <xf numFmtId="191" fontId="22" fillId="0" borderId="0" xfId="23" applyNumberFormat="1" applyFont="1" applyAlignment="1" applyProtection="1">
      <alignment horizontal="left" vertical="center"/>
      <protection/>
    </xf>
    <xf numFmtId="165" fontId="13" fillId="0" borderId="0" xfId="22" applyFont="1" applyAlignment="1" applyProtection="1">
      <alignment horizontal="left" vertical="center"/>
      <protection/>
    </xf>
    <xf numFmtId="0" fontId="13" fillId="0" borderId="0" xfId="23" applyFont="1" applyAlignment="1" applyProtection="1">
      <alignment horizontal="left" vertical="center"/>
      <protection/>
    </xf>
    <xf numFmtId="172" fontId="0" fillId="0" borderId="8" xfId="23" applyNumberFormat="1" applyFont="1" applyBorder="1" applyAlignment="1" applyProtection="1">
      <alignment horizontal="center" vertical="center" wrapText="1"/>
      <protection/>
    </xf>
    <xf numFmtId="0" fontId="0" fillId="0" borderId="3" xfId="23" applyFont="1" applyBorder="1" applyAlignment="1" applyProtection="1">
      <alignment horizontal="center" vertical="center" wrapText="1"/>
      <protection/>
    </xf>
    <xf numFmtId="0" fontId="0" fillId="0" borderId="15" xfId="23" applyFont="1" applyBorder="1" applyAlignment="1" applyProtection="1">
      <alignment horizontal="center" vertical="center" wrapText="1"/>
      <protection/>
    </xf>
    <xf numFmtId="172" fontId="0" fillId="0" borderId="8" xfId="23" applyNumberFormat="1" applyFont="1" applyBorder="1" applyAlignment="1" applyProtection="1">
      <alignment horizontal="center" vertical="center" wrapText="1"/>
      <protection/>
    </xf>
    <xf numFmtId="172" fontId="0" fillId="0" borderId="5" xfId="23" applyNumberFormat="1" applyFont="1" applyBorder="1" applyAlignment="1" applyProtection="1">
      <alignment horizontal="center" vertical="center" wrapText="1"/>
      <protection/>
    </xf>
    <xf numFmtId="0" fontId="0" fillId="0" borderId="2" xfId="23" applyFont="1" applyBorder="1" applyAlignment="1" applyProtection="1">
      <alignment horizontal="center" vertical="center" wrapText="1"/>
      <protection/>
    </xf>
    <xf numFmtId="0" fontId="0" fillId="0" borderId="0" xfId="23" applyFont="1" applyAlignment="1" applyProtection="1">
      <alignment horizontal="center" vertical="center"/>
      <protection/>
    </xf>
    <xf numFmtId="172" fontId="0" fillId="0" borderId="6" xfId="23" applyNumberFormat="1" applyFont="1" applyBorder="1" applyAlignment="1" applyProtection="1">
      <alignment horizontal="center" vertical="center"/>
      <protection/>
    </xf>
    <xf numFmtId="172" fontId="0" fillId="0" borderId="7" xfId="23" applyNumberFormat="1" applyFont="1" applyBorder="1" applyAlignment="1" applyProtection="1">
      <alignment horizontal="center" vertical="center"/>
      <protection/>
    </xf>
    <xf numFmtId="182" fontId="13" fillId="0" borderId="0" xfId="22" applyNumberFormat="1" applyFont="1" applyAlignment="1" applyProtection="1">
      <alignment horizontal="left" vertical="center"/>
      <protection/>
    </xf>
    <xf numFmtId="182" fontId="13" fillId="0" borderId="0" xfId="23" applyNumberFormat="1" applyFont="1" applyAlignment="1" applyProtection="1">
      <alignment horizontal="left" vertical="center"/>
      <protection/>
    </xf>
    <xf numFmtId="0" fontId="0" fillId="0" borderId="0" xfId="23" applyFont="1" applyAlignment="1" applyProtection="1">
      <alignment horizontal="left" vertical="justify" wrapText="1"/>
      <protection/>
    </xf>
    <xf numFmtId="165" fontId="0" fillId="0" borderId="0" xfId="22" applyFont="1" applyAlignment="1" applyProtection="1">
      <alignment horizontal="center" vertical="center"/>
      <protection/>
    </xf>
    <xf numFmtId="49" fontId="0" fillId="0" borderId="0" xfId="22" applyNumberFormat="1" applyFont="1" applyAlignment="1" applyProtection="1">
      <alignment horizontal="left" vertical="center"/>
      <protection/>
    </xf>
    <xf numFmtId="0" fontId="0" fillId="0" borderId="0" xfId="27" applyFont="1" applyAlignment="1" applyProtection="1">
      <alignment horizontal="center" vertical="center"/>
      <protection locked="0"/>
    </xf>
    <xf numFmtId="0" fontId="0" fillId="0" borderId="0" xfId="27" applyFont="1" applyAlignment="1" applyProtection="1">
      <alignment horizontal="center" vertical="center"/>
      <protection locked="0"/>
    </xf>
    <xf numFmtId="0" fontId="3" fillId="0" borderId="0" xfId="28" applyFont="1" applyAlignment="1" applyProtection="1">
      <alignment horizontal="center" vertical="center" wrapText="1"/>
      <protection/>
    </xf>
    <xf numFmtId="0" fontId="0" fillId="0" borderId="1" xfId="27" applyFont="1" applyBorder="1" applyAlignment="1" applyProtection="1">
      <alignment horizontal="center" vertical="center" wrapText="1"/>
      <protection/>
    </xf>
    <xf numFmtId="0" fontId="0" fillId="0" borderId="0" xfId="27" applyFont="1" applyBorder="1" applyAlignment="1" applyProtection="1">
      <alignment horizontal="center" vertical="center" wrapText="1"/>
      <protection/>
    </xf>
    <xf numFmtId="0" fontId="0" fillId="0" borderId="0" xfId="27" applyFont="1" applyAlignment="1" applyProtection="1">
      <alignment horizontal="center" vertical="center" wrapText="1"/>
      <protection/>
    </xf>
    <xf numFmtId="0" fontId="0" fillId="0" borderId="10" xfId="27" applyFont="1" applyBorder="1" applyAlignment="1" applyProtection="1">
      <alignment horizontal="center" vertical="center" wrapText="1"/>
      <protection/>
    </xf>
    <xf numFmtId="0" fontId="0" fillId="0" borderId="13" xfId="27" applyFont="1" applyBorder="1" applyAlignment="1" applyProtection="1">
      <alignment horizontal="center" vertical="center"/>
      <protection/>
    </xf>
    <xf numFmtId="0" fontId="0" fillId="0" borderId="4" xfId="27" applyFont="1" applyBorder="1" applyAlignment="1" applyProtection="1">
      <alignment horizontal="center" vertical="center"/>
      <protection/>
    </xf>
    <xf numFmtId="0" fontId="0" fillId="0" borderId="14" xfId="27" applyFont="1" applyBorder="1" applyAlignment="1" applyProtection="1">
      <alignment horizontal="center" vertical="center"/>
      <protection/>
    </xf>
    <xf numFmtId="0" fontId="0" fillId="0" borderId="8" xfId="27" applyFont="1" applyBorder="1" applyAlignment="1" applyProtection="1">
      <alignment horizontal="center" vertical="center" wrapText="1"/>
      <protection/>
    </xf>
    <xf numFmtId="0" fontId="0" fillId="0" borderId="3" xfId="27" applyFont="1" applyBorder="1" applyAlignment="1" applyProtection="1">
      <alignment horizontal="center" vertical="center" wrapText="1"/>
      <protection/>
    </xf>
    <xf numFmtId="0" fontId="0" fillId="0" borderId="15" xfId="27" applyFont="1" applyBorder="1" applyAlignment="1" applyProtection="1">
      <alignment horizontal="center" vertical="center" wrapText="1"/>
      <protection/>
    </xf>
    <xf numFmtId="0" fontId="0" fillId="0" borderId="6" xfId="27" applyFont="1" applyBorder="1" applyAlignment="1" applyProtection="1">
      <alignment horizontal="center" vertical="center"/>
      <protection/>
    </xf>
    <xf numFmtId="0" fontId="0" fillId="0" borderId="7" xfId="27" applyFont="1" applyBorder="1" applyAlignment="1" applyProtection="1">
      <alignment horizontal="center" vertical="center"/>
      <protection/>
    </xf>
    <xf numFmtId="0" fontId="0" fillId="0" borderId="5" xfId="27" applyFont="1" applyBorder="1" applyAlignment="1" applyProtection="1">
      <alignment horizontal="center" vertical="center" wrapText="1"/>
      <protection/>
    </xf>
    <xf numFmtId="0" fontId="2" fillId="0" borderId="2" xfId="27" applyBorder="1" applyAlignment="1" applyProtection="1">
      <alignment horizontal="center" vertical="center"/>
      <protection/>
    </xf>
    <xf numFmtId="0" fontId="2" fillId="0" borderId="9" xfId="27" applyBorder="1" applyAlignment="1" applyProtection="1">
      <alignment horizontal="center" vertical="center"/>
      <protection/>
    </xf>
    <xf numFmtId="0" fontId="2" fillId="0" borderId="7" xfId="27" applyBorder="1" applyAlignment="1" applyProtection="1">
      <alignment horizontal="center" vertical="center"/>
      <protection/>
    </xf>
    <xf numFmtId="0" fontId="0" fillId="0" borderId="0" xfId="27" applyFont="1" applyAlignment="1" applyProtection="1">
      <alignment horizontal="left" vertical="center"/>
      <protection/>
    </xf>
    <xf numFmtId="164" fontId="0" fillId="0" borderId="3" xfId="0" applyBorder="1" applyAlignment="1" applyProtection="1">
      <alignment vertical="center" wrapText="1"/>
      <protection/>
    </xf>
    <xf numFmtId="164" fontId="0" fillId="0" borderId="2" xfId="0" applyBorder="1" applyAlignment="1" applyProtection="1">
      <alignment vertical="center" wrapText="1"/>
      <protection/>
    </xf>
    <xf numFmtId="164" fontId="0" fillId="0" borderId="15" xfId="0" applyBorder="1" applyAlignment="1" applyProtection="1">
      <alignment vertical="center" wrapText="1"/>
      <protection/>
    </xf>
    <xf numFmtId="164" fontId="5" fillId="0" borderId="0" xfId="26" applyNumberFormat="1" applyFont="1" applyAlignment="1" applyProtection="1">
      <alignment horizontal="right" vertical="center"/>
      <protection/>
    </xf>
    <xf numFmtId="165" fontId="13" fillId="0" borderId="0" xfId="26" applyFont="1" applyAlignment="1" applyProtection="1">
      <alignment horizontal="left" vertical="center"/>
      <protection/>
    </xf>
    <xf numFmtId="164" fontId="13" fillId="0" borderId="0" xfId="0" applyFont="1" applyAlignment="1" applyProtection="1">
      <alignment horizontal="left" vertical="center"/>
      <protection/>
    </xf>
    <xf numFmtId="164" fontId="0" fillId="0" borderId="8" xfId="29" applyFont="1" applyBorder="1" applyAlignment="1" applyProtection="1">
      <alignment horizontal="center" vertical="center" wrapText="1"/>
      <protection/>
    </xf>
    <xf numFmtId="164" fontId="0" fillId="0" borderId="15" xfId="29" applyFont="1" applyBorder="1" applyAlignment="1" applyProtection="1">
      <alignment horizontal="center" vertical="center" wrapText="1"/>
      <protection/>
    </xf>
    <xf numFmtId="165" fontId="0" fillId="0" borderId="0" xfId="30" applyFont="1" applyBorder="1" applyAlignment="1" applyProtection="1">
      <alignment horizontal="left"/>
      <protection/>
    </xf>
    <xf numFmtId="164" fontId="0" fillId="0" borderId="0" xfId="0" applyFont="1" applyBorder="1" applyAlignment="1" applyProtection="1">
      <alignment horizontal="left"/>
      <protection/>
    </xf>
    <xf numFmtId="165" fontId="0" fillId="0" borderId="0" xfId="30" applyFont="1" applyAlignment="1" applyProtection="1">
      <alignment horizontal="left"/>
      <protection/>
    </xf>
    <xf numFmtId="165" fontId="0" fillId="0" borderId="0" xfId="30" applyFont="1" applyAlignment="1" applyProtection="1">
      <alignment horizontal="left"/>
      <protection/>
    </xf>
    <xf numFmtId="165" fontId="0" fillId="0" borderId="0" xfId="30" applyFont="1" applyBorder="1" applyAlignment="1" applyProtection="1">
      <alignment horizontal="left"/>
      <protection/>
    </xf>
    <xf numFmtId="164" fontId="0" fillId="0" borderId="1" xfId="29" applyFont="1" applyBorder="1" applyAlignment="1" applyProtection="1">
      <alignment horizontal="center" vertical="center" wrapText="1"/>
      <protection/>
    </xf>
    <xf numFmtId="164" fontId="0" fillId="0" borderId="10" xfId="0" applyFont="1" applyBorder="1" applyAlignment="1" applyProtection="1">
      <alignment horizontal="center" vertical="center"/>
      <protection/>
    </xf>
    <xf numFmtId="164" fontId="0" fillId="0" borderId="13" xfId="29" applyFont="1" applyBorder="1" applyAlignment="1" applyProtection="1">
      <alignment horizontal="center" vertical="center"/>
      <protection/>
    </xf>
    <xf numFmtId="164" fontId="0" fillId="0" borderId="4" xfId="29" applyFont="1" applyBorder="1" applyAlignment="1" applyProtection="1">
      <alignment horizontal="center" vertical="center"/>
      <protection/>
    </xf>
    <xf numFmtId="164" fontId="0" fillId="0" borderId="14" xfId="29" applyFont="1" applyBorder="1" applyAlignment="1" applyProtection="1">
      <alignment horizontal="center" vertical="center"/>
      <protection/>
    </xf>
    <xf numFmtId="164" fontId="0" fillId="0" borderId="6" xfId="29" applyFont="1" applyBorder="1" applyAlignment="1" applyProtection="1">
      <alignment horizontal="center" vertical="center" wrapText="1"/>
      <protection/>
    </xf>
    <xf numFmtId="164" fontId="0" fillId="0" borderId="7" xfId="29" applyFont="1" applyBorder="1" applyAlignment="1" applyProtection="1">
      <alignment horizontal="center" vertical="center" wrapText="1"/>
      <protection/>
    </xf>
    <xf numFmtId="164" fontId="0" fillId="0" borderId="12" xfId="29" applyFont="1" applyBorder="1" applyAlignment="1" applyProtection="1">
      <alignment horizontal="center" vertical="center" wrapText="1"/>
      <protection/>
    </xf>
    <xf numFmtId="164" fontId="0" fillId="0" borderId="5" xfId="29" applyFont="1" applyBorder="1" applyAlignment="1" applyProtection="1">
      <alignment horizontal="center" vertical="center" wrapText="1"/>
      <protection/>
    </xf>
    <xf numFmtId="164" fontId="0" fillId="0" borderId="2" xfId="29" applyFont="1" applyBorder="1" applyAlignment="1" applyProtection="1">
      <alignment horizontal="center" vertical="center" wrapText="1"/>
      <protection/>
    </xf>
    <xf numFmtId="164" fontId="0" fillId="0" borderId="9" xfId="29" applyFont="1" applyBorder="1" applyAlignment="1" applyProtection="1">
      <alignment horizontal="center" vertical="center" wrapText="1"/>
      <protection/>
    </xf>
    <xf numFmtId="164" fontId="0" fillId="0" borderId="0" xfId="0" applyFont="1" applyAlignment="1" applyProtection="1">
      <alignment horizontal="left"/>
      <protection/>
    </xf>
    <xf numFmtId="0" fontId="0" fillId="0" borderId="5" xfId="31" applyFont="1" applyBorder="1" applyAlignment="1" applyProtection="1">
      <alignment horizontal="center" vertical="center" wrapText="1"/>
      <protection/>
    </xf>
    <xf numFmtId="0" fontId="1" fillId="0" borderId="9" xfId="23" applyBorder="1" applyAlignment="1" applyProtection="1">
      <alignment horizontal="center" vertical="center"/>
      <protection/>
    </xf>
    <xf numFmtId="0" fontId="0" fillId="0" borderId="1" xfId="31" applyFont="1" applyBorder="1" applyAlignment="1" applyProtection="1">
      <alignment horizontal="center" vertical="center" wrapText="1"/>
      <protection/>
    </xf>
    <xf numFmtId="0" fontId="0" fillId="0" borderId="0" xfId="31" applyFont="1" applyBorder="1" applyAlignment="1" applyProtection="1">
      <alignment horizontal="center" vertical="center" wrapText="1"/>
      <protection/>
    </xf>
    <xf numFmtId="0" fontId="0" fillId="0" borderId="10" xfId="31" applyFont="1" applyBorder="1" applyAlignment="1" applyProtection="1">
      <alignment horizontal="center" vertical="center" wrapText="1"/>
      <protection/>
    </xf>
    <xf numFmtId="0" fontId="0" fillId="0" borderId="13" xfId="31" applyFont="1" applyBorder="1" applyAlignment="1" applyProtection="1">
      <alignment horizontal="center" vertical="center" wrapText="1"/>
      <protection/>
    </xf>
    <xf numFmtId="0" fontId="0" fillId="0" borderId="4" xfId="31" applyFont="1" applyBorder="1" applyAlignment="1" applyProtection="1">
      <alignment horizontal="center" vertical="center" wrapText="1"/>
      <protection/>
    </xf>
    <xf numFmtId="0" fontId="0" fillId="0" borderId="14" xfId="31" applyFont="1" applyBorder="1" applyAlignment="1" applyProtection="1">
      <alignment horizontal="center" vertical="center" wrapText="1"/>
      <protection/>
    </xf>
    <xf numFmtId="0" fontId="0" fillId="0" borderId="1" xfId="31" applyFont="1" applyBorder="1" applyAlignment="1" applyProtection="1">
      <alignment horizontal="center" vertical="center"/>
      <protection/>
    </xf>
    <xf numFmtId="0" fontId="1" fillId="0" borderId="1" xfId="33" applyBorder="1" applyAlignment="1" applyProtection="1">
      <alignment horizontal="center" vertical="center"/>
      <protection/>
    </xf>
    <xf numFmtId="0" fontId="1" fillId="0" borderId="10" xfId="33" applyBorder="1" applyAlignment="1" applyProtection="1">
      <alignment horizontal="center" vertical="center"/>
      <protection/>
    </xf>
    <xf numFmtId="0" fontId="0" fillId="0" borderId="9" xfId="31" applyFont="1" applyBorder="1" applyAlignment="1" applyProtection="1">
      <alignment horizontal="center" vertical="center" wrapText="1"/>
      <protection/>
    </xf>
    <xf numFmtId="0" fontId="0" fillId="0" borderId="8" xfId="31" applyFont="1" applyBorder="1" applyAlignment="1" applyProtection="1">
      <alignment horizontal="center" vertical="center" wrapText="1"/>
      <protection/>
    </xf>
    <xf numFmtId="0" fontId="1" fillId="0" borderId="15" xfId="23" applyBorder="1" applyAlignment="1" applyProtection="1">
      <alignment horizontal="center" vertical="center" wrapText="1"/>
      <protection/>
    </xf>
    <xf numFmtId="0" fontId="1" fillId="0" borderId="15" xfId="23" applyBorder="1" applyAlignment="1" applyProtection="1">
      <alignment horizontal="center" vertical="center"/>
      <protection/>
    </xf>
    <xf numFmtId="0" fontId="0" fillId="0" borderId="0" xfId="35" applyFont="1" applyAlignment="1" applyProtection="1">
      <alignment horizontal="left" vertical="top"/>
      <protection/>
    </xf>
    <xf numFmtId="0" fontId="3" fillId="0" borderId="0" xfId="36" applyFont="1" applyAlignment="1" applyProtection="1">
      <alignment horizontal="center" vertical="center"/>
      <protection/>
    </xf>
    <xf numFmtId="0" fontId="0" fillId="0" borderId="1" xfId="35" applyFont="1" applyBorder="1" applyAlignment="1" applyProtection="1">
      <alignment horizontal="center" vertical="center" wrapText="1"/>
      <protection/>
    </xf>
    <xf numFmtId="0" fontId="1" fillId="0" borderId="0" xfId="23" applyAlignment="1" applyProtection="1">
      <alignment horizontal="center" vertical="center" wrapText="1"/>
      <protection/>
    </xf>
    <xf numFmtId="0" fontId="1" fillId="0" borderId="10" xfId="23" applyBorder="1" applyAlignment="1" applyProtection="1">
      <alignment horizontal="center" vertical="center" wrapText="1"/>
      <protection/>
    </xf>
    <xf numFmtId="0" fontId="0" fillId="0" borderId="13" xfId="35" applyFont="1" applyBorder="1" applyAlignment="1" applyProtection="1">
      <alignment horizontal="center" vertical="center" wrapText="1"/>
      <protection/>
    </xf>
    <xf numFmtId="0" fontId="0" fillId="0" borderId="4" xfId="35" applyFont="1" applyBorder="1" applyAlignment="1" applyProtection="1">
      <alignment horizontal="center" vertical="center" wrapText="1"/>
      <protection/>
    </xf>
    <xf numFmtId="0" fontId="0" fillId="0" borderId="14" xfId="35" applyFont="1" applyBorder="1" applyAlignment="1" applyProtection="1">
      <alignment horizontal="center" vertical="center" wrapText="1"/>
      <protection/>
    </xf>
    <xf numFmtId="0" fontId="0" fillId="0" borderId="5" xfId="35" applyFont="1" applyBorder="1" applyAlignment="1" applyProtection="1">
      <alignment horizontal="center" vertical="center"/>
      <protection/>
    </xf>
    <xf numFmtId="0" fontId="0" fillId="0" borderId="1" xfId="35" applyFont="1" applyBorder="1" applyAlignment="1" applyProtection="1">
      <alignment horizontal="center" vertical="center"/>
      <protection/>
    </xf>
    <xf numFmtId="0" fontId="0" fillId="0" borderId="13" xfId="35" applyFont="1" applyBorder="1" applyAlignment="1" applyProtection="1">
      <alignment horizontal="center" vertical="center"/>
      <protection/>
    </xf>
    <xf numFmtId="0" fontId="0" fillId="0" borderId="9" xfId="35" applyFont="1" applyBorder="1" applyAlignment="1" applyProtection="1">
      <alignment horizontal="center" vertical="center"/>
      <protection/>
    </xf>
    <xf numFmtId="0" fontId="0" fillId="0" borderId="10" xfId="35" applyFont="1" applyBorder="1" applyAlignment="1" applyProtection="1">
      <alignment horizontal="center" vertical="center"/>
      <protection/>
    </xf>
    <xf numFmtId="0" fontId="0" fillId="0" borderId="14" xfId="35" applyFont="1" applyBorder="1" applyAlignment="1" applyProtection="1">
      <alignment horizontal="center" vertical="center"/>
      <protection/>
    </xf>
    <xf numFmtId="0" fontId="0" fillId="0" borderId="5" xfId="35" applyFont="1" applyBorder="1" applyAlignment="1" applyProtection="1">
      <alignment horizontal="center" vertical="center" wrapText="1"/>
      <protection/>
    </xf>
    <xf numFmtId="0" fontId="0" fillId="0" borderId="2" xfId="35" applyFont="1" applyBorder="1" applyAlignment="1" applyProtection="1">
      <alignment horizontal="center" vertical="center" wrapText="1"/>
      <protection/>
    </xf>
    <xf numFmtId="0" fontId="0" fillId="0" borderId="9" xfId="35" applyFont="1" applyBorder="1" applyAlignment="1" applyProtection="1">
      <alignment horizontal="center" vertical="center" wrapText="1"/>
      <protection/>
    </xf>
    <xf numFmtId="0" fontId="0" fillId="0" borderId="0" xfId="37" applyFont="1" applyFill="1" applyAlignment="1" applyProtection="1">
      <alignment horizontal="left" vertical="top" wrapText="1"/>
      <protection/>
    </xf>
    <xf numFmtId="0" fontId="0" fillId="0" borderId="0" xfId="37" applyFont="1" applyFill="1" applyAlignment="1" applyProtection="1">
      <alignment horizontal="left" vertical="top" wrapText="1"/>
      <protection/>
    </xf>
    <xf numFmtId="182" fontId="0" fillId="0" borderId="0" xfId="25" applyNumberFormat="1" applyFont="1" applyFill="1" applyAlignment="1" applyProtection="1">
      <alignment horizontal="left" vertical="center"/>
      <protection/>
    </xf>
    <xf numFmtId="0" fontId="0" fillId="0" borderId="1" xfId="37" applyFont="1" applyFill="1" applyBorder="1" applyAlignment="1" applyProtection="1">
      <alignment horizontal="center" vertical="center" wrapText="1"/>
      <protection/>
    </xf>
    <xf numFmtId="0" fontId="0" fillId="0" borderId="13" xfId="37" applyFont="1" applyFill="1" applyBorder="1" applyAlignment="1" applyProtection="1">
      <alignment horizontal="center" vertical="center" wrapText="1"/>
      <protection/>
    </xf>
    <xf numFmtId="0" fontId="0" fillId="0" borderId="0" xfId="37" applyFont="1" applyFill="1" applyBorder="1" applyAlignment="1" applyProtection="1">
      <alignment horizontal="center" vertical="center" wrapText="1"/>
      <protection/>
    </xf>
    <xf numFmtId="0" fontId="0" fillId="0" borderId="4" xfId="37" applyFont="1" applyFill="1" applyBorder="1" applyAlignment="1" applyProtection="1">
      <alignment horizontal="center" vertical="center" wrapText="1"/>
      <protection/>
    </xf>
    <xf numFmtId="0" fontId="0" fillId="0" borderId="10" xfId="37" applyFont="1" applyFill="1" applyBorder="1" applyAlignment="1" applyProtection="1">
      <alignment horizontal="center" vertical="center" wrapText="1"/>
      <protection/>
    </xf>
    <xf numFmtId="0" fontId="0" fillId="0" borderId="14" xfId="37" applyFont="1" applyFill="1" applyBorder="1" applyAlignment="1" applyProtection="1">
      <alignment horizontal="center" vertical="center" wrapText="1"/>
      <protection/>
    </xf>
    <xf numFmtId="0" fontId="3" fillId="0" borderId="10" xfId="40" applyFont="1" applyFill="1" applyBorder="1" applyAlignment="1" applyProtection="1">
      <alignment horizontal="center" vertical="top" wrapText="1"/>
      <protection/>
    </xf>
    <xf numFmtId="0" fontId="0" fillId="0" borderId="6" xfId="37" applyFont="1" applyFill="1" applyBorder="1" applyAlignment="1" applyProtection="1">
      <alignment horizontal="center" vertical="center"/>
      <protection locked="0"/>
    </xf>
    <xf numFmtId="0" fontId="0" fillId="0" borderId="7" xfId="37" applyFont="1" applyFill="1" applyBorder="1" applyAlignment="1" applyProtection="1">
      <alignment horizontal="center" vertical="center"/>
      <protection locked="0"/>
    </xf>
    <xf numFmtId="0" fontId="0" fillId="0" borderId="12" xfId="37" applyFont="1" applyFill="1" applyBorder="1" applyAlignment="1" applyProtection="1">
      <alignment horizontal="center" vertical="center"/>
      <protection locked="0"/>
    </xf>
    <xf numFmtId="0" fontId="0" fillId="0" borderId="0" xfId="37" applyFont="1" applyFill="1" applyAlignment="1" applyProtection="1">
      <alignment horizontal="center" vertical="top" wrapText="1"/>
      <protection/>
    </xf>
    <xf numFmtId="0" fontId="0" fillId="0" borderId="0" xfId="37" applyFont="1" applyFill="1" applyAlignment="1" applyProtection="1">
      <alignment horizontal="center" vertical="top" wrapText="1"/>
      <protection/>
    </xf>
    <xf numFmtId="0" fontId="0" fillId="0" borderId="0" xfId="37" applyFont="1" applyFill="1" applyAlignment="1" applyProtection="1">
      <alignment horizontal="left" vertical="center"/>
      <protection/>
    </xf>
    <xf numFmtId="0" fontId="0" fillId="0" borderId="8" xfId="39" applyFont="1" applyFill="1" applyBorder="1" applyAlignment="1">
      <alignment horizontal="center" vertical="center" wrapText="1"/>
      <protection/>
    </xf>
    <xf numFmtId="0" fontId="0" fillId="0" borderId="3" xfId="39" applyFont="1" applyFill="1" applyBorder="1" applyAlignment="1">
      <alignment horizontal="center" vertical="center" wrapText="1"/>
      <protection/>
    </xf>
    <xf numFmtId="0" fontId="0" fillId="0" borderId="15" xfId="39" applyFont="1" applyFill="1" applyBorder="1" applyAlignment="1">
      <alignment horizontal="center" vertical="center" wrapText="1"/>
      <protection/>
    </xf>
    <xf numFmtId="182" fontId="0" fillId="0" borderId="0" xfId="25" applyNumberFormat="1" applyFont="1" applyFill="1" applyAlignment="1" applyProtection="1">
      <alignment horizontal="left" vertical="center"/>
      <protection/>
    </xf>
    <xf numFmtId="0" fontId="0" fillId="0" borderId="0" xfId="37" applyFont="1" applyFill="1" applyAlignment="1" applyProtection="1">
      <alignment horizontal="center" vertical="center"/>
      <protection/>
    </xf>
    <xf numFmtId="0" fontId="0" fillId="0" borderId="0" xfId="37" applyFont="1" applyFill="1" applyAlignment="1" applyProtection="1">
      <alignment horizontal="center" vertical="center"/>
      <protection/>
    </xf>
    <xf numFmtId="0" fontId="3" fillId="0" borderId="0" xfId="74" applyFont="1" applyAlignment="1" applyProtection="1">
      <alignment horizontal="center" vertical="center"/>
      <protection locked="0"/>
    </xf>
    <xf numFmtId="0" fontId="3" fillId="0" borderId="0" xfId="74" applyFont="1" applyAlignment="1" applyProtection="1">
      <alignment horizontal="center" vertical="center"/>
      <protection locked="0"/>
    </xf>
    <xf numFmtId="0" fontId="5" fillId="0" borderId="1" xfId="74" applyFont="1" applyFill="1" applyBorder="1" applyAlignment="1" applyProtection="1">
      <alignment horizontal="left" vertical="center"/>
      <protection locked="0"/>
    </xf>
    <xf numFmtId="0" fontId="5" fillId="0" borderId="13" xfId="74" applyFont="1" applyFill="1" applyBorder="1" applyAlignment="1" applyProtection="1">
      <alignment horizontal="left" vertical="center"/>
      <protection locked="0"/>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5" fillId="0" borderId="10" xfId="74" applyFont="1" applyFill="1" applyBorder="1" applyAlignment="1" applyProtection="1">
      <alignment horizontal="left" vertical="center"/>
      <protection locked="0"/>
    </xf>
    <xf numFmtId="0" fontId="5" fillId="0" borderId="14" xfId="74" applyFont="1" applyFill="1" applyBorder="1" applyAlignment="1" applyProtection="1">
      <alignment horizontal="left" vertical="center"/>
      <protection locked="0"/>
    </xf>
    <xf numFmtId="0" fontId="0" fillId="0" borderId="1" xfId="74" applyFont="1" applyFill="1" applyBorder="1" applyAlignment="1" applyProtection="1">
      <alignment horizontal="center" vertical="center" wrapText="1"/>
      <protection locked="0"/>
    </xf>
    <xf numFmtId="0" fontId="0" fillId="0" borderId="13" xfId="74" applyFont="1" applyFill="1" applyBorder="1" applyAlignment="1" applyProtection="1">
      <alignment horizontal="center" vertical="center" wrapText="1"/>
      <protection locked="0"/>
    </xf>
    <xf numFmtId="0" fontId="0" fillId="0" borderId="0" xfId="74" applyFont="1" applyFill="1" applyBorder="1" applyAlignment="1" applyProtection="1">
      <alignment horizontal="center" vertical="center" wrapText="1"/>
      <protection locked="0"/>
    </xf>
    <xf numFmtId="0" fontId="0" fillId="0" borderId="4" xfId="74" applyFont="1" applyFill="1" applyBorder="1" applyAlignment="1" applyProtection="1">
      <alignment horizontal="center" vertical="center" wrapText="1"/>
      <protection locked="0"/>
    </xf>
    <xf numFmtId="0" fontId="0" fillId="0" borderId="10" xfId="74" applyFont="1" applyFill="1" applyBorder="1" applyAlignment="1" applyProtection="1">
      <alignment horizontal="center" vertical="center" wrapText="1"/>
      <protection locked="0"/>
    </xf>
    <xf numFmtId="0" fontId="0" fillId="0" borderId="14" xfId="74" applyFont="1" applyFill="1" applyBorder="1" applyAlignment="1" applyProtection="1">
      <alignment horizontal="center" vertical="center" wrapText="1"/>
      <protection locked="0"/>
    </xf>
    <xf numFmtId="0" fontId="0" fillId="0" borderId="5" xfId="74" applyFont="1" applyFill="1" applyBorder="1" applyAlignment="1" applyProtection="1">
      <alignment horizontal="center" vertical="center" wrapText="1"/>
      <protection locked="0"/>
    </xf>
    <xf numFmtId="0" fontId="0" fillId="0" borderId="2" xfId="74" applyFont="1" applyFill="1" applyBorder="1" applyAlignment="1" applyProtection="1">
      <alignment horizontal="center" vertical="center" wrapText="1"/>
      <protection locked="0"/>
    </xf>
    <xf numFmtId="0" fontId="0" fillId="0" borderId="9" xfId="74" applyFont="1" applyFill="1" applyBorder="1" applyAlignment="1" applyProtection="1">
      <alignment horizontal="center" vertical="center" wrapText="1"/>
      <protection locked="0"/>
    </xf>
    <xf numFmtId="0" fontId="0" fillId="0" borderId="6" xfId="74" applyFont="1" applyFill="1" applyBorder="1" applyAlignment="1" applyProtection="1">
      <alignment horizontal="center" vertical="center"/>
      <protection locked="0"/>
    </xf>
    <xf numFmtId="0" fontId="0" fillId="0" borderId="7" xfId="74" applyFont="1" applyFill="1" applyBorder="1" applyAlignment="1" applyProtection="1">
      <alignment horizontal="center" vertical="center"/>
      <protection locked="0"/>
    </xf>
    <xf numFmtId="0" fontId="0" fillId="0" borderId="8" xfId="74" applyFont="1" applyFill="1" applyBorder="1" applyAlignment="1" applyProtection="1">
      <alignment horizontal="center" vertical="center" wrapText="1"/>
      <protection locked="0"/>
    </xf>
    <xf numFmtId="0" fontId="0" fillId="0" borderId="3" xfId="74" applyFont="1" applyFill="1" applyBorder="1" applyAlignment="1" applyProtection="1">
      <alignment horizontal="center" vertical="center" wrapText="1"/>
      <protection locked="0"/>
    </xf>
    <xf numFmtId="0" fontId="0" fillId="0" borderId="15" xfId="74" applyFont="1" applyFill="1" applyBorder="1" applyAlignment="1" applyProtection="1">
      <alignment horizontal="center" vertical="center" wrapText="1"/>
      <protection locked="0"/>
    </xf>
    <xf numFmtId="0" fontId="0" fillId="0" borderId="1" xfId="74" applyFont="1" applyFill="1" applyBorder="1" applyAlignment="1" applyProtection="1">
      <alignment horizontal="left" vertical="center" wrapText="1"/>
      <protection locked="0"/>
    </xf>
    <xf numFmtId="0" fontId="0" fillId="0" borderId="1" xfId="74" applyFont="1" applyFill="1" applyBorder="1" applyAlignment="1" applyProtection="1">
      <alignment horizontal="left" vertical="center" wrapText="1"/>
      <protection locked="0"/>
    </xf>
    <xf numFmtId="0" fontId="0" fillId="0" borderId="13" xfId="74" applyFont="1" applyFill="1" applyBorder="1" applyAlignment="1" applyProtection="1">
      <alignment horizontal="left" vertical="center" wrapText="1"/>
      <protection locked="0"/>
    </xf>
    <xf numFmtId="0" fontId="0" fillId="0" borderId="0" xfId="74" applyFont="1" applyFill="1" applyBorder="1" applyAlignment="1" applyProtection="1">
      <alignment horizontal="left" vertical="center" wrapText="1"/>
      <protection locked="0"/>
    </xf>
    <xf numFmtId="0" fontId="0" fillId="0" borderId="4" xfId="74" applyFont="1" applyFill="1" applyBorder="1" applyAlignment="1" applyProtection="1">
      <alignment horizontal="left" vertical="center" wrapText="1"/>
      <protection locked="0"/>
    </xf>
    <xf numFmtId="0" fontId="0" fillId="0" borderId="10" xfId="74" applyFont="1" applyFill="1" applyBorder="1" applyAlignment="1" applyProtection="1">
      <alignment horizontal="left" vertical="center" wrapText="1"/>
      <protection locked="0"/>
    </xf>
    <xf numFmtId="0" fontId="0" fillId="0" borderId="14" xfId="74" applyFont="1" applyFill="1" applyBorder="1" applyAlignment="1" applyProtection="1">
      <alignment horizontal="left" vertical="center" wrapText="1"/>
      <protection locked="0"/>
    </xf>
    <xf numFmtId="0" fontId="0" fillId="0" borderId="0" xfId="78" applyFont="1" applyAlignment="1" applyProtection="1">
      <alignment horizontal="left" vertical="top" wrapText="1"/>
      <protection locked="0"/>
    </xf>
    <xf numFmtId="0" fontId="0" fillId="0" borderId="0" xfId="78" applyFont="1" applyAlignment="1" applyProtection="1">
      <alignment horizontal="left" vertical="top" wrapText="1"/>
      <protection locked="0"/>
    </xf>
    <xf numFmtId="0" fontId="0" fillId="0" borderId="0" xfId="74" applyFont="1" applyFill="1" applyBorder="1" applyAlignment="1" applyProtection="1">
      <alignment horizontal="left" vertical="center" wrapText="1"/>
      <protection locked="0"/>
    </xf>
    <xf numFmtId="0" fontId="0" fillId="0" borderId="0" xfId="74" applyFont="1" applyFill="1" applyBorder="1" applyAlignment="1" applyProtection="1">
      <alignment horizontal="left" vertical="center"/>
      <protection locked="0"/>
    </xf>
    <xf numFmtId="186" fontId="0" fillId="0" borderId="3" xfId="74" applyNumberFormat="1" applyFont="1" applyFill="1" applyBorder="1" applyAlignment="1" applyProtection="1">
      <alignment horizontal="right" vertical="center"/>
      <protection locked="0"/>
    </xf>
    <xf numFmtId="186" fontId="0" fillId="0" borderId="2" xfId="74" applyNumberFormat="1" applyFont="1" applyFill="1" applyBorder="1" applyAlignment="1" applyProtection="1">
      <alignment horizontal="right" vertical="center"/>
      <protection locked="0"/>
    </xf>
    <xf numFmtId="0" fontId="0" fillId="0" borderId="0" xfId="74" applyFont="1" applyFill="1" applyBorder="1" applyAlignment="1" applyProtection="1">
      <alignment horizontal="left" vertical="center"/>
      <protection locked="0"/>
    </xf>
    <xf numFmtId="0" fontId="0" fillId="0" borderId="4" xfId="74" applyFont="1" applyFill="1" applyBorder="1" applyAlignment="1" applyProtection="1">
      <alignment horizontal="left" vertical="center"/>
      <protection locked="0"/>
    </xf>
    <xf numFmtId="0" fontId="0" fillId="0" borderId="1" xfId="74" applyFont="1" applyBorder="1" applyAlignment="1" applyProtection="1">
      <alignment vertical="center" wrapText="1"/>
      <protection locked="0"/>
    </xf>
    <xf numFmtId="0" fontId="0" fillId="0" borderId="13" xfId="74" applyFont="1" applyBorder="1" applyAlignment="1" applyProtection="1">
      <alignment vertical="center" wrapText="1"/>
      <protection locked="0"/>
    </xf>
    <xf numFmtId="0" fontId="0" fillId="0" borderId="0" xfId="74" applyFont="1" applyBorder="1" applyAlignment="1" applyProtection="1">
      <alignment vertical="center" wrapText="1"/>
      <protection locked="0"/>
    </xf>
    <xf numFmtId="0" fontId="0" fillId="0" borderId="4" xfId="74" applyFont="1" applyBorder="1" applyAlignment="1" applyProtection="1">
      <alignment vertical="center" wrapText="1"/>
      <protection locked="0"/>
    </xf>
    <xf numFmtId="0" fontId="0" fillId="0" borderId="10" xfId="74" applyFont="1" applyBorder="1" applyAlignment="1" applyProtection="1">
      <alignment vertical="center" wrapText="1"/>
      <protection locked="0"/>
    </xf>
    <xf numFmtId="0" fontId="0" fillId="0" borderId="14" xfId="74" applyFont="1" applyBorder="1" applyAlignment="1" applyProtection="1">
      <alignment vertical="center" wrapText="1"/>
      <protection locked="0"/>
    </xf>
    <xf numFmtId="0" fontId="1" fillId="0" borderId="1" xfId="23" applyBorder="1" applyAlignment="1">
      <alignment vertical="center"/>
      <protection/>
    </xf>
    <xf numFmtId="0" fontId="1" fillId="0" borderId="13" xfId="23" applyBorder="1" applyAlignment="1">
      <alignment vertical="center"/>
      <protection/>
    </xf>
    <xf numFmtId="0" fontId="1" fillId="0" borderId="0" xfId="23" applyBorder="1" applyAlignment="1">
      <alignment vertical="center"/>
      <protection/>
    </xf>
    <xf numFmtId="0" fontId="1" fillId="0" borderId="4" xfId="23" applyBorder="1" applyAlignment="1">
      <alignment vertical="center"/>
      <protection/>
    </xf>
    <xf numFmtId="0" fontId="0" fillId="0" borderId="0" xfId="74" applyFont="1" applyAlignment="1" applyProtection="1">
      <alignment horizontal="justify" vertical="top" wrapText="1"/>
      <protection locked="0"/>
    </xf>
    <xf numFmtId="0" fontId="0" fillId="0" borderId="0" xfId="78" applyFont="1" applyAlignment="1" applyProtection="1">
      <alignment horizontal="center" vertical="top" wrapText="1"/>
      <protection locked="0"/>
    </xf>
    <xf numFmtId="0" fontId="0" fillId="0" borderId="1" xfId="74" applyFont="1" applyBorder="1" applyAlignment="1" applyProtection="1">
      <alignment horizontal="center" vertical="center" wrapText="1"/>
      <protection locked="0"/>
    </xf>
    <xf numFmtId="185" fontId="0" fillId="0" borderId="1" xfId="76" applyFont="1" applyBorder="1" applyAlignment="1">
      <alignment horizontal="center" vertical="center" wrapText="1"/>
      <protection/>
    </xf>
    <xf numFmtId="185" fontId="0" fillId="0" borderId="13" xfId="76" applyFont="1" applyBorder="1" applyAlignment="1">
      <alignment horizontal="center" vertical="center" wrapText="1"/>
      <protection/>
    </xf>
    <xf numFmtId="185" fontId="0" fillId="0" borderId="0" xfId="76" applyFont="1" applyAlignment="1">
      <alignment horizontal="center" vertical="center" wrapText="1"/>
      <protection/>
    </xf>
    <xf numFmtId="185" fontId="0" fillId="0" borderId="4" xfId="76" applyFont="1" applyBorder="1" applyAlignment="1">
      <alignment horizontal="center" vertical="center" wrapText="1"/>
      <protection/>
    </xf>
    <xf numFmtId="0" fontId="0" fillId="0" borderId="5" xfId="74" applyFont="1" applyBorder="1" applyAlignment="1" applyProtection="1">
      <alignment horizontal="center" vertical="center" wrapText="1"/>
      <protection locked="0"/>
    </xf>
    <xf numFmtId="185" fontId="0" fillId="0" borderId="2" xfId="76" applyFont="1" applyBorder="1" applyAlignment="1">
      <alignment horizontal="center" vertical="center" wrapText="1"/>
      <protection/>
    </xf>
    <xf numFmtId="0" fontId="0" fillId="0" borderId="1" xfId="74" applyFont="1" applyBorder="1" applyAlignment="1" applyProtection="1">
      <alignment horizontal="left" vertical="center" wrapText="1"/>
      <protection locked="0"/>
    </xf>
    <xf numFmtId="0" fontId="0" fillId="0" borderId="13" xfId="74" applyFont="1" applyBorder="1" applyAlignment="1" applyProtection="1">
      <alignment horizontal="left" vertical="center" wrapText="1"/>
      <protection locked="0"/>
    </xf>
    <xf numFmtId="0" fontId="0" fillId="0" borderId="0" xfId="74" applyFont="1" applyBorder="1" applyAlignment="1" applyProtection="1">
      <alignment horizontal="left" vertical="center" wrapText="1"/>
      <protection locked="0"/>
    </xf>
    <xf numFmtId="0" fontId="0" fillId="0" borderId="4" xfId="74" applyFont="1" applyBorder="1" applyAlignment="1" applyProtection="1">
      <alignment horizontal="left" vertical="center" wrapText="1"/>
      <protection locked="0"/>
    </xf>
    <xf numFmtId="0" fontId="0" fillId="0" borderId="10" xfId="74" applyFont="1" applyBorder="1" applyAlignment="1" applyProtection="1">
      <alignment horizontal="left" vertical="center" wrapText="1"/>
      <protection locked="0"/>
    </xf>
    <xf numFmtId="0" fontId="0" fillId="0" borderId="14" xfId="74" applyFont="1" applyBorder="1" applyAlignment="1" applyProtection="1">
      <alignment horizontal="left" vertical="center" wrapText="1"/>
      <protection locked="0"/>
    </xf>
    <xf numFmtId="0" fontId="0" fillId="0" borderId="8" xfId="74" applyFont="1" applyBorder="1" applyAlignment="1" applyProtection="1">
      <alignment horizontal="center" vertical="center" wrapText="1"/>
      <protection locked="0"/>
    </xf>
    <xf numFmtId="185" fontId="0" fillId="0" borderId="3" xfId="76" applyFont="1" applyBorder="1" applyAlignment="1">
      <alignment horizontal="center" vertical="center" wrapText="1"/>
      <protection/>
    </xf>
    <xf numFmtId="185" fontId="0" fillId="0" borderId="15" xfId="76" applyFont="1" applyBorder="1" applyAlignment="1">
      <alignment horizontal="center" vertical="center" wrapText="1"/>
      <protection/>
    </xf>
    <xf numFmtId="0" fontId="0" fillId="0" borderId="3" xfId="74" applyFont="1" applyBorder="1" applyAlignment="1" applyProtection="1">
      <alignment horizontal="center" vertical="center" wrapText="1"/>
      <protection locked="0"/>
    </xf>
    <xf numFmtId="0" fontId="0" fillId="0" borderId="15" xfId="74" applyFont="1" applyBorder="1" applyAlignment="1" applyProtection="1">
      <alignment horizontal="center" vertical="center" wrapText="1"/>
      <protection locked="0"/>
    </xf>
    <xf numFmtId="164" fontId="0" fillId="0" borderId="0" xfId="0" applyFont="1" applyAlignment="1" applyProtection="1">
      <alignment horizontal="justify" vertical="justify" wrapText="1"/>
      <protection/>
    </xf>
    <xf numFmtId="164" fontId="0" fillId="0" borderId="13" xfId="0" applyFont="1" applyBorder="1" applyAlignment="1" applyProtection="1">
      <alignment horizontal="center" vertical="center" wrapText="1"/>
      <protection/>
    </xf>
    <xf numFmtId="164" fontId="0" fillId="0" borderId="4" xfId="0" applyFont="1" applyBorder="1" applyAlignment="1" applyProtection="1">
      <alignment horizontal="center" vertical="center" wrapText="1"/>
      <protection/>
    </xf>
    <xf numFmtId="164" fontId="0" fillId="0" borderId="14" xfId="0" applyFont="1" applyBorder="1" applyAlignment="1" applyProtection="1">
      <alignment horizontal="center" vertical="center" wrapText="1"/>
      <protection/>
    </xf>
    <xf numFmtId="164" fontId="0" fillId="0" borderId="5" xfId="0" applyFont="1" applyBorder="1" applyAlignment="1" applyProtection="1">
      <alignment horizontal="center" vertical="center" wrapText="1"/>
      <protection/>
    </xf>
    <xf numFmtId="164" fontId="0" fillId="0" borderId="1" xfId="0" applyFont="1" applyBorder="1" applyAlignment="1" applyProtection="1">
      <alignment horizontal="center" vertical="center"/>
      <protection/>
    </xf>
    <xf numFmtId="164" fontId="0" fillId="0" borderId="2" xfId="0" applyFont="1" applyBorder="1" applyAlignment="1" applyProtection="1">
      <alignment horizontal="center" vertical="center"/>
      <protection/>
    </xf>
    <xf numFmtId="164" fontId="0" fillId="0" borderId="9" xfId="0" applyFont="1" applyBorder="1" applyAlignment="1" applyProtection="1">
      <alignment horizontal="center" vertical="center"/>
      <protection/>
    </xf>
    <xf numFmtId="164" fontId="0" fillId="0" borderId="10"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8" xfId="0" applyFont="1" applyBorder="1" applyAlignment="1" applyProtection="1">
      <alignment horizontal="center" vertical="center" wrapText="1"/>
      <protection/>
    </xf>
    <xf numFmtId="164" fontId="5" fillId="0" borderId="0" xfId="0" applyFont="1" applyBorder="1" applyAlignment="1" applyProtection="1">
      <alignment horizontal="right" vertical="center"/>
      <protection/>
    </xf>
    <xf numFmtId="164" fontId="5" fillId="0" borderId="0" xfId="0" applyFont="1" applyBorder="1" applyAlignment="1" applyProtection="1">
      <alignment horizontal="right" vertical="center"/>
      <protection/>
    </xf>
    <xf numFmtId="0" fontId="0" fillId="0" borderId="0" xfId="23" applyFont="1" applyBorder="1" applyAlignment="1" applyProtection="1">
      <alignment horizontal="center" vertical="center" wrapText="1"/>
      <protection/>
    </xf>
    <xf numFmtId="0" fontId="0" fillId="0" borderId="0" xfId="23" applyFont="1" applyAlignment="1" applyProtection="1">
      <alignment horizontal="center" vertical="center" wrapText="1"/>
      <protection/>
    </xf>
    <xf numFmtId="0" fontId="0" fillId="0" borderId="10" xfId="23" applyFont="1" applyBorder="1" applyAlignment="1" applyProtection="1">
      <alignment horizontal="center" vertical="center" wrapText="1"/>
      <protection/>
    </xf>
    <xf numFmtId="0" fontId="0" fillId="0" borderId="4" xfId="23" applyFont="1" applyBorder="1" applyAlignment="1" applyProtection="1">
      <alignment horizontal="center" vertical="center"/>
      <protection/>
    </xf>
    <xf numFmtId="0" fontId="0" fillId="0" borderId="4" xfId="23" applyFont="1"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6" xfId="23" applyFont="1" applyBorder="1" applyAlignment="1" applyProtection="1">
      <alignment horizontal="center" vertical="center"/>
      <protection/>
    </xf>
    <xf numFmtId="0" fontId="0" fillId="0" borderId="7" xfId="23" applyFont="1" applyBorder="1" applyAlignment="1" applyProtection="1">
      <alignment horizontal="center" vertical="center"/>
      <protection/>
    </xf>
    <xf numFmtId="0" fontId="0" fillId="0" borderId="8" xfId="23" applyFont="1" applyBorder="1" applyAlignment="1" applyProtection="1">
      <alignment horizontal="center" vertical="center" wrapText="1"/>
      <protection/>
    </xf>
    <xf numFmtId="0" fontId="0" fillId="0" borderId="0" xfId="23" applyFont="1" applyAlignment="1" applyProtection="1">
      <alignment horizontal="justify" vertical="top" wrapText="1"/>
      <protection/>
    </xf>
    <xf numFmtId="0" fontId="0" fillId="0" borderId="12" xfId="23" applyFont="1" applyBorder="1" applyAlignment="1" applyProtection="1">
      <alignment horizontal="center" vertical="center"/>
      <protection/>
    </xf>
    <xf numFmtId="164" fontId="3" fillId="0" borderId="0" xfId="21" applyFont="1" applyAlignment="1" applyProtection="1">
      <alignment horizontal="center" vertical="center" wrapText="1"/>
      <protection/>
    </xf>
    <xf numFmtId="164" fontId="0" fillId="0" borderId="4" xfId="0" applyFont="1" applyBorder="1" applyAlignment="1" applyProtection="1">
      <alignment horizontal="center" vertical="center" wrapText="1"/>
      <protection/>
    </xf>
    <xf numFmtId="164" fontId="0" fillId="0" borderId="0" xfId="0" applyFont="1" applyBorder="1" applyAlignment="1" applyProtection="1">
      <alignment horizontal="left" vertical="center" wrapText="1"/>
      <protection/>
    </xf>
    <xf numFmtId="164" fontId="0" fillId="0" borderId="4" xfId="0" applyFont="1" applyBorder="1" applyAlignment="1" applyProtection="1">
      <alignment horizontal="left" vertical="center" wrapText="1"/>
      <protection/>
    </xf>
    <xf numFmtId="164" fontId="0" fillId="0" borderId="0" xfId="0" applyFont="1" applyAlignment="1" applyProtection="1">
      <alignment horizontal="left" vertical="center" wrapText="1"/>
      <protection/>
    </xf>
    <xf numFmtId="164" fontId="0" fillId="0" borderId="0" xfId="0" applyFont="1" applyBorder="1" applyAlignment="1" applyProtection="1">
      <alignment vertical="center"/>
      <protection/>
    </xf>
    <xf numFmtId="164" fontId="0" fillId="0" borderId="0" xfId="0" applyFont="1" applyBorder="1" applyAlignment="1" applyProtection="1">
      <alignment vertical="center" wrapText="1"/>
      <protection/>
    </xf>
    <xf numFmtId="164" fontId="5" fillId="0" borderId="0" xfId="0" applyFont="1" applyFill="1" applyBorder="1" applyAlignment="1" applyProtection="1">
      <alignment horizontal="right" vertical="top"/>
      <protection/>
    </xf>
    <xf numFmtId="164" fontId="0" fillId="0" borderId="0" xfId="0" applyFont="1" applyAlignment="1" applyProtection="1">
      <alignment horizontal="justify" vertical="top"/>
      <protection/>
    </xf>
    <xf numFmtId="164" fontId="0" fillId="0" borderId="0" xfId="0" applyFont="1" applyAlignment="1" applyProtection="1">
      <alignment vertical="center"/>
      <protection/>
    </xf>
    <xf numFmtId="164" fontId="0" fillId="0" borderId="4" xfId="0" applyFont="1" applyBorder="1" applyAlignment="1" applyProtection="1">
      <alignment vertical="center"/>
      <protection/>
    </xf>
    <xf numFmtId="182" fontId="0" fillId="0" borderId="0" xfId="22" applyNumberFormat="1" applyFont="1" applyFill="1" applyAlignment="1" applyProtection="1">
      <alignment horizontal="left" vertical="center"/>
      <protection/>
    </xf>
    <xf numFmtId="0" fontId="0" fillId="0" borderId="0" xfId="37" applyFont="1" applyFill="1" applyAlignment="1" applyProtection="1">
      <alignment horizontal="center" vertical="center" wrapText="1"/>
      <protection/>
    </xf>
    <xf numFmtId="0" fontId="0" fillId="0" borderId="0" xfId="37" applyFont="1" applyFill="1" applyAlignment="1" applyProtection="1">
      <alignment horizontal="center" vertical="center" wrapText="1"/>
      <protection/>
    </xf>
    <xf numFmtId="164" fontId="3" fillId="0" borderId="0" xfId="24" applyFont="1" applyAlignment="1" applyProtection="1">
      <alignment horizontal="right" vertical="center"/>
      <protection/>
    </xf>
    <xf numFmtId="164" fontId="3" fillId="0" borderId="0" xfId="24" applyFont="1" applyAlignment="1" applyProtection="1">
      <alignment horizontal="right" vertical="center"/>
      <protection/>
    </xf>
    <xf numFmtId="0" fontId="3" fillId="0" borderId="0" xfId="23" applyFont="1" applyAlignment="1" applyProtection="1">
      <alignment horizontal="right"/>
      <protection/>
    </xf>
    <xf numFmtId="0" fontId="3" fillId="0" borderId="0" xfId="23" applyFont="1" applyAlignment="1" applyProtection="1">
      <alignment horizontal="right"/>
      <protection/>
    </xf>
    <xf numFmtId="0" fontId="3" fillId="0" borderId="0" xfId="23" applyFont="1" applyAlignment="1" applyProtection="1">
      <alignment horizontal="center"/>
      <protection/>
    </xf>
    <xf numFmtId="0" fontId="3" fillId="0" borderId="0" xfId="23" applyFont="1" applyAlignment="1" applyProtection="1">
      <alignment horizontal="left"/>
      <protection/>
    </xf>
    <xf numFmtId="0" fontId="0" fillId="0" borderId="0" xfId="23" applyFont="1" applyBorder="1" applyAlignment="1" applyProtection="1">
      <alignment horizontal="center" vertical="center"/>
      <protection/>
    </xf>
    <xf numFmtId="0" fontId="0" fillId="0" borderId="0" xfId="23" applyFont="1" applyAlignment="1" applyProtection="1">
      <alignment horizontal="left"/>
      <protection/>
    </xf>
    <xf numFmtId="0" fontId="0" fillId="0" borderId="0" xfId="23" applyFont="1" applyAlignment="1" applyProtection="1" quotePrefix="1">
      <alignment horizontal="right" vertical="center"/>
      <protection/>
    </xf>
    <xf numFmtId="0" fontId="0" fillId="0" borderId="0" xfId="23" applyFont="1" applyAlignment="1">
      <alignment horizontal="justify" vertical="top" wrapText="1"/>
      <protection/>
    </xf>
    <xf numFmtId="0" fontId="1" fillId="0" borderId="0" xfId="23" applyAlignment="1">
      <alignment horizontal="justify" vertical="top" wrapText="1"/>
      <protection/>
    </xf>
    <xf numFmtId="0" fontId="3" fillId="0" borderId="0" xfId="23" applyFont="1" applyBorder="1" applyAlignment="1" applyProtection="1">
      <alignment horizontal="center"/>
      <protection/>
    </xf>
    <xf numFmtId="164" fontId="3" fillId="0" borderId="0" xfId="23" applyNumberFormat="1" applyFont="1" applyBorder="1" applyAlignment="1" applyProtection="1">
      <alignment horizontal="center"/>
      <protection/>
    </xf>
    <xf numFmtId="0" fontId="0" fillId="0" borderId="0" xfId="23" applyNumberFormat="1" applyFont="1" applyAlignment="1" applyProtection="1" quotePrefix="1">
      <alignment horizontal="right" vertical="center"/>
      <protection/>
    </xf>
  </cellXfs>
  <cellStyles count="67">
    <cellStyle name="Normal" xfId="0"/>
    <cellStyle name="Percent" xfId="15"/>
    <cellStyle name="Currency" xfId="16"/>
    <cellStyle name="Currency [0]" xfId="17"/>
    <cellStyle name="Comma" xfId="18"/>
    <cellStyle name="Comma [0]" xfId="19"/>
    <cellStyle name="Prozent" xfId="20"/>
    <cellStyle name="Überschrift" xfId="21"/>
    <cellStyle name="Vorspalte" xfId="22"/>
    <cellStyle name="Standard 2" xfId="23"/>
    <cellStyle name="Überschrift 5" xfId="24"/>
    <cellStyle name="Vorspalte 2" xfId="25"/>
    <cellStyle name="Vorspalte 3" xfId="26"/>
    <cellStyle name="Standard 3" xfId="27"/>
    <cellStyle name="Überschrift 6" xfId="28"/>
    <cellStyle name="Standard_VS Hauptbericht 2001-02" xfId="29"/>
    <cellStyle name="Vorspalte_TAB33_34" xfId="30"/>
    <cellStyle name="Standard_TAB24_27" xfId="31"/>
    <cellStyle name="überschrift_TAB24_27" xfId="32"/>
    <cellStyle name="Standard_REAS Bericht 2000" xfId="33"/>
    <cellStyle name="vorspalte_REAS Bericht 2000" xfId="34"/>
    <cellStyle name="Standard_TAB28_29" xfId="35"/>
    <cellStyle name="überschrift_TAB28_29" xfId="36"/>
    <cellStyle name="Standard_TAB27" xfId="37"/>
    <cellStyle name="Standard_Gymnasien" xfId="38"/>
    <cellStyle name="Standard_Schüler" xfId="39"/>
    <cellStyle name="überschrift_TAB27" xfId="40"/>
    <cellStyle name="Komma 2" xfId="41"/>
    <cellStyle name="Komma 2 2" xfId="42"/>
    <cellStyle name="Komma 2 3" xfId="43"/>
    <cellStyle name="Komma 3" xfId="44"/>
    <cellStyle name="Komma 4" xfId="45"/>
    <cellStyle name="Komma 5" xfId="46"/>
    <cellStyle name="Komma 5 2" xfId="47"/>
    <cellStyle name="Komma 6" xfId="48"/>
    <cellStyle name="Komma 6 2" xfId="49"/>
    <cellStyle name="Standard 10" xfId="50"/>
    <cellStyle name="Standard 10 2" xfId="51"/>
    <cellStyle name="Standard 11" xfId="52"/>
    <cellStyle name="Standard 2 2" xfId="53"/>
    <cellStyle name="Standard 2 2 2" xfId="54"/>
    <cellStyle name="Standard 2 3" xfId="55"/>
    <cellStyle name="Standard 4" xfId="56"/>
    <cellStyle name="Standard 5" xfId="57"/>
    <cellStyle name="Standard 5 2" xfId="58"/>
    <cellStyle name="Standard 6" xfId="59"/>
    <cellStyle name="Standard 6 2" xfId="60"/>
    <cellStyle name="Standard 7" xfId="61"/>
    <cellStyle name="Standard 7 2" xfId="62"/>
    <cellStyle name="Standard 8" xfId="63"/>
    <cellStyle name="Standard 8 2" xfId="64"/>
    <cellStyle name="Standard 9" xfId="65"/>
    <cellStyle name="Standard 9 2" xfId="66"/>
    <cellStyle name="überschrift 10" xfId="67"/>
    <cellStyle name="überschrift 11" xfId="68"/>
    <cellStyle name="überschrift 12" xfId="69"/>
    <cellStyle name="überschrift 13" xfId="70"/>
    <cellStyle name="überschrift 7" xfId="71"/>
    <cellStyle name="überschrift 8" xfId="72"/>
    <cellStyle name="überschrift 9" xfId="73"/>
    <cellStyle name="Standard_TAB31_32" xfId="74"/>
    <cellStyle name="überschrift_TAB31_32" xfId="75"/>
    <cellStyle name="Standard_Gymnasien 2" xfId="76"/>
    <cellStyle name="Standard_TAB33_35" xfId="77"/>
    <cellStyle name="Standard_TAB32_33" xfId="78"/>
    <cellStyle name="Standard_Entwurf VOLK 2003-04" xfId="79"/>
    <cellStyle name="Standard 1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20</xdr:row>
      <xdr:rowOff>0</xdr:rowOff>
    </xdr:from>
    <xdr:to>
      <xdr:col>17</xdr:col>
      <xdr:colOff>0</xdr:colOff>
      <xdr:row>20</xdr:row>
      <xdr:rowOff>0</xdr:rowOff>
    </xdr:to>
    <xdr:sp macro="" textlink="">
      <xdr:nvSpPr>
        <xdr:cNvPr id="2" name="Text 21"/>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a:p>
          <a:pPr algn="ctr" rtl="0">
            <a:defRPr sz="1000"/>
          </a:pPr>
          <a:endParaRPr lang="de-DE" sz="800" b="0" i="0" u="none" strike="noStrike" baseline="0">
            <a:solidFill>
              <a:srgbClr val="000000"/>
            </a:solidFill>
            <a:latin typeface="Arial"/>
            <a:cs typeface="Arial"/>
          </a:endParaRPr>
        </a:p>
        <a:p>
          <a:pPr algn="ctr" rtl="0">
            <a:defRPr sz="1000"/>
          </a:pP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3" name="Text 22"/>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4" name="Text 23"/>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5" name="Text 24"/>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6" name="Text 25"/>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7" name="Text 26"/>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8" name="Text 27"/>
        <xdr:cNvSpPr txBox="1">
          <a:spLocks noChangeArrowheads="1"/>
        </xdr:cNvSpPr>
      </xdr:nvSpPr>
      <xdr:spPr bwMode="auto">
        <a:xfrm>
          <a:off x="8448675" y="3429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0</xdr:rowOff>
    </xdr:from>
    <xdr:to>
      <xdr:col>10</xdr:col>
      <xdr:colOff>0</xdr:colOff>
      <xdr:row>23</xdr:row>
      <xdr:rowOff>0</xdr:rowOff>
    </xdr:to>
    <xdr:sp macro="" textlink="">
      <xdr:nvSpPr>
        <xdr:cNvPr id="2" name="Text 13"/>
        <xdr:cNvSpPr txBox="1">
          <a:spLocks noChangeArrowheads="1"/>
        </xdr:cNvSpPr>
      </xdr:nvSpPr>
      <xdr:spPr bwMode="auto">
        <a:xfrm>
          <a:off x="6734175" y="2619375"/>
          <a:ext cx="0" cy="542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800" b="0" i="0" u="none" strike="noStrike" baseline="0">
              <a:solidFill>
                <a:srgbClr val="000000"/>
              </a:solidFill>
              <a:latin typeface="Jahrbuch"/>
            </a:rPr>
            <a:t>GastschülerÉÒ</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52</xdr:row>
      <xdr:rowOff>47625</xdr:rowOff>
    </xdr:from>
    <xdr:to>
      <xdr:col>13</xdr:col>
      <xdr:colOff>0</xdr:colOff>
      <xdr:row>59</xdr:row>
      <xdr:rowOff>0</xdr:rowOff>
    </xdr:to>
    <xdr:sp macro="" textlink="">
      <xdr:nvSpPr>
        <xdr:cNvPr id="2" name="Text 2"/>
        <xdr:cNvSpPr txBox="1">
          <a:spLocks noChangeArrowheads="1"/>
        </xdr:cNvSpPr>
      </xdr:nvSpPr>
      <xdr:spPr bwMode="auto">
        <a:xfrm>
          <a:off x="6762750" y="6524625"/>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47625</xdr:rowOff>
    </xdr:from>
    <xdr:to>
      <xdr:col>16</xdr:col>
      <xdr:colOff>0</xdr:colOff>
      <xdr:row>25</xdr:row>
      <xdr:rowOff>0</xdr:rowOff>
    </xdr:to>
    <xdr:sp macro="" textlink="">
      <xdr:nvSpPr>
        <xdr:cNvPr id="2" name="Text 2"/>
        <xdr:cNvSpPr txBox="1">
          <a:spLocks noChangeArrowheads="1"/>
        </xdr:cNvSpPr>
      </xdr:nvSpPr>
      <xdr:spPr bwMode="auto">
        <a:xfrm>
          <a:off x="9934575" y="23907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7</xdr:row>
      <xdr:rowOff>123825</xdr:rowOff>
    </xdr:from>
    <xdr:ext cx="76200" cy="180975"/>
    <xdr:sp macro="" textlink="">
      <xdr:nvSpPr>
        <xdr:cNvPr id="3" name="Text Box 82"/>
        <xdr:cNvSpPr txBox="1">
          <a:spLocks noChangeArrowheads="1"/>
        </xdr:cNvSpPr>
      </xdr:nvSpPr>
      <xdr:spPr bwMode="auto">
        <a:xfrm>
          <a:off x="6743700" y="9144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8</xdr:row>
      <xdr:rowOff>76200</xdr:rowOff>
    </xdr:from>
    <xdr:ext cx="76200" cy="180975"/>
    <xdr:sp macro="" textlink="">
      <xdr:nvSpPr>
        <xdr:cNvPr id="4" name="Text Box 85"/>
        <xdr:cNvSpPr txBox="1">
          <a:spLocks noChangeArrowheads="1"/>
        </xdr:cNvSpPr>
      </xdr:nvSpPr>
      <xdr:spPr bwMode="auto">
        <a:xfrm>
          <a:off x="6743700" y="1019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37</xdr:row>
      <xdr:rowOff>19050</xdr:rowOff>
    </xdr:from>
    <xdr:ext cx="6534150" cy="3724275"/>
    <xdr:sp macro="" textlink="">
      <xdr:nvSpPr>
        <xdr:cNvPr id="21506" name="AutoShape 2"/>
        <xdr:cNvSpPr>
          <a:spLocks noChangeAspect="1" noChangeArrowheads="1"/>
        </xdr:cNvSpPr>
      </xdr:nvSpPr>
      <xdr:spPr bwMode="auto">
        <a:xfrm>
          <a:off x="0" y="5705475"/>
          <a:ext cx="6534150" cy="3724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68</xdr:row>
      <xdr:rowOff>0</xdr:rowOff>
    </xdr:from>
    <xdr:ext cx="76200" cy="180975"/>
    <xdr:sp macro="" textlink="">
      <xdr:nvSpPr>
        <xdr:cNvPr id="2" name="Text Box 1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 name="Text Box 1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 name="Text Box 1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 name="Text Box 2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 name="Text Box 2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 name="Text Box 2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 name="Text Box 2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9" name="Text Box 3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0" name="Text Box 4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1" name="Text Box 4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2" name="Text Box 4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3" name="Text Box 4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4" name="Text Box 4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5" name="Text Box 5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6" name="Text Box 5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7" name="Text Box 5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8" name="Text Box 5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9" name="Text Box 5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0" name="Text Box 5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1" name="Text Box 5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2" name="Text Box 5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3" name="Text Box 5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4" name="Text Box 5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5" name="Text Box 6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6" name="Text Box 6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7" name="Text Box 6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8" name="Text Box 6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9" name="Text Box 6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0" name="Text Box 6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1" name="Text Box 6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2" name="Text Box 6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3" name="Text Box 6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4" name="Text Box 6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5" name="Text Box 7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6" name="Text Box 7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7" name="Text Box 7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8" name="Text Box 7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9" name="Text Box 7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0" name="Text Box 7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1" name="Text Box 7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2" name="Text Box 7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3" name="Text Box 7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4" name="Text Box 7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5" name="Text Box 8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6" name="Text Box 8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7" name="Text Box 8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8" name="Text Box 8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9" name="Text Box 8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0" name="Text Box 8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1" name="Text Box 8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2" name="Text Box 8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3" name="Text Box 8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4" name="Text Box 8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5" name="Text Box 9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6" name="Text Box 9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7" name="Text Box 9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8" name="Text Box 9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9" name="Text Box 9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0" name="Text Box 9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1" name="Text Box 9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2" name="Text Box 9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3" name="Text Box 9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4" name="Text Box 9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5" name="Text Box 10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6" name="Text Box 10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7" name="Text Box 10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8" name="Text Box 10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9" name="Text Box 10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0" name="Text Box 10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1" name="Text Box 10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2" name="Text Box 10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3" name="Text Box 10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4" name="Text Box 10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5" name="Text Box 11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6" name="Text Box 11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7" name="Text Box 11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8" name="Text Box 11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9" name="Text Box 11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0" name="Text Box 11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1" name="Text Box 11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2" name="Text Box 11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3" name="Text Box 11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4" name="Text Box 11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5" name="Text Box 12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6" name="Text Box 12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7" name="Text Box 12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8" name="Text Box 12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9" name="Text Box 12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428625</xdr:colOff>
      <xdr:row>33</xdr:row>
      <xdr:rowOff>0</xdr:rowOff>
    </xdr:from>
    <xdr:ext cx="76200" cy="180975"/>
    <xdr:sp macro="" textlink="">
      <xdr:nvSpPr>
        <xdr:cNvPr id="2" name="Text Box 1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 name="Text Box 16"/>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361950</xdr:colOff>
      <xdr:row>33</xdr:row>
      <xdr:rowOff>0</xdr:rowOff>
    </xdr:from>
    <xdr:ext cx="76200" cy="180975"/>
    <xdr:sp macro="" textlink="">
      <xdr:nvSpPr>
        <xdr:cNvPr id="4" name="Text Box 17"/>
        <xdr:cNvSpPr txBox="1">
          <a:spLocks noChangeArrowheads="1"/>
        </xdr:cNvSpPr>
      </xdr:nvSpPr>
      <xdr:spPr bwMode="auto">
        <a:xfrm>
          <a:off x="20478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590550</xdr:colOff>
      <xdr:row>33</xdr:row>
      <xdr:rowOff>0</xdr:rowOff>
    </xdr:from>
    <xdr:ext cx="76200" cy="180975"/>
    <xdr:sp macro="" textlink="">
      <xdr:nvSpPr>
        <xdr:cNvPr id="5" name="Text Box 22"/>
        <xdr:cNvSpPr txBox="1">
          <a:spLocks noChangeArrowheads="1"/>
        </xdr:cNvSpPr>
      </xdr:nvSpPr>
      <xdr:spPr bwMode="auto">
        <a:xfrm>
          <a:off x="22764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552450</xdr:colOff>
      <xdr:row>33</xdr:row>
      <xdr:rowOff>0</xdr:rowOff>
    </xdr:from>
    <xdr:ext cx="76200" cy="180975"/>
    <xdr:sp macro="" textlink="">
      <xdr:nvSpPr>
        <xdr:cNvPr id="6" name="Text Box 23"/>
        <xdr:cNvSpPr txBox="1">
          <a:spLocks noChangeArrowheads="1"/>
        </xdr:cNvSpPr>
      </xdr:nvSpPr>
      <xdr:spPr bwMode="auto">
        <a:xfrm>
          <a:off x="22383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 name="Text Box 2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666750</xdr:colOff>
      <xdr:row>33</xdr:row>
      <xdr:rowOff>0</xdr:rowOff>
    </xdr:from>
    <xdr:ext cx="76200" cy="180975"/>
    <xdr:sp macro="" textlink="">
      <xdr:nvSpPr>
        <xdr:cNvPr id="8" name="Text Box 28"/>
        <xdr:cNvSpPr txBox="1">
          <a:spLocks noChangeArrowheads="1"/>
        </xdr:cNvSpPr>
      </xdr:nvSpPr>
      <xdr:spPr bwMode="auto">
        <a:xfrm>
          <a:off x="23526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571500</xdr:colOff>
      <xdr:row>33</xdr:row>
      <xdr:rowOff>0</xdr:rowOff>
    </xdr:from>
    <xdr:ext cx="76200" cy="180975"/>
    <xdr:sp macro="" textlink="">
      <xdr:nvSpPr>
        <xdr:cNvPr id="9" name="Text Box 37"/>
        <xdr:cNvSpPr txBox="1">
          <a:spLocks noChangeArrowheads="1"/>
        </xdr:cNvSpPr>
      </xdr:nvSpPr>
      <xdr:spPr bwMode="auto">
        <a:xfrm>
          <a:off x="225742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10" name="Text Box 4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1" name="Text Box 4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2" name="Text Box 4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3" name="Text Box 4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4" name="Text Box 4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5" name="Text Box 5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6" name="Text Box 5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7" name="Text Box 5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8" name="Text Box 5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9" name="Text Box 5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0" name="Text Box 5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1" name="Text Box 5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2" name="Text Box 5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3" name="Text Box 58"/>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4" name="Text Box 5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5" name="Text Box 6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6" name="Text Box 61"/>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7" name="Text Box 6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8" name="Text Box 6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9" name="Text Box 64"/>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0" name="Text Box 6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1" name="Text Box 6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2" name="Text Box 6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3" name="Text Box 6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4" name="Text Box 6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5" name="Text Box 70"/>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6" name="Text Box 7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7" name="Text Box 7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8" name="Text Box 7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9" name="Text Box 7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0" name="Text Box 7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1" name="Text Box 76"/>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2" name="Text Box 7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3" name="Text Box 7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4" name="Text Box 79"/>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5" name="Text Box 8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6" name="Text Box 8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7" name="Text Box 8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8" name="Text Box 8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9" name="Text Box 8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0" name="Text Box 8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1" name="Text Box 8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2" name="Text Box 8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3" name="Text Box 88"/>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4" name="Text Box 8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5" name="Text Box 9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6" name="Text Box 91"/>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7" name="Text Box 9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8" name="Text Box 9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9" name="Text Box 9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0" name="Text Box 9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1" name="Text Box 9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2" name="Text Box 9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3" name="Text Box 9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4" name="Text Box 99"/>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5" name="Text Box 10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6" name="Text Box 10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7" name="Text Box 10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8" name="Text Box 10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9" name="Text Box 10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0" name="Text Box 10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1" name="Text Box 10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72" name="Text Box 10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3" name="Text Box 10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4" name="Text Box 10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5" name="Text Box 11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6" name="Text Box 11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77" name="Text Box 11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8" name="Text Box 11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9" name="Text Box 11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0" name="Text Box 11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1" name="Text Box 11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82" name="Text Box 11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3" name="Text Box 11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4" name="Text Box 11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5" name="Text Box 12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6" name="Text Box 12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87" name="Text Box 12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8" name="Text Box 12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9" name="Text Box 12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37</xdr:row>
      <xdr:rowOff>95250</xdr:rowOff>
    </xdr:from>
    <xdr:to>
      <xdr:col>13</xdr:col>
      <xdr:colOff>0</xdr:colOff>
      <xdr:row>39</xdr:row>
      <xdr:rowOff>0</xdr:rowOff>
    </xdr:to>
    <xdr:sp macro="" textlink="">
      <xdr:nvSpPr>
        <xdr:cNvPr id="2" name="Text 23"/>
        <xdr:cNvSpPr txBox="1">
          <a:spLocks noChangeArrowheads="1"/>
        </xdr:cNvSpPr>
      </xdr:nvSpPr>
      <xdr:spPr bwMode="auto">
        <a:xfrm>
          <a:off x="6705600" y="60102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13</xdr:col>
      <xdr:colOff>0</xdr:colOff>
      <xdr:row>27</xdr:row>
      <xdr:rowOff>85725</xdr:rowOff>
    </xdr:from>
    <xdr:to>
      <xdr:col>13</xdr:col>
      <xdr:colOff>0</xdr:colOff>
      <xdr:row>29</xdr:row>
      <xdr:rowOff>0</xdr:rowOff>
    </xdr:to>
    <xdr:sp macro="" textlink="">
      <xdr:nvSpPr>
        <xdr:cNvPr id="3" name="Text 24"/>
        <xdr:cNvSpPr txBox="1">
          <a:spLocks noChangeArrowheads="1"/>
        </xdr:cNvSpPr>
      </xdr:nvSpPr>
      <xdr:spPr bwMode="auto">
        <a:xfrm>
          <a:off x="6705600" y="442912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37</xdr:row>
      <xdr:rowOff>95250</xdr:rowOff>
    </xdr:from>
    <xdr:to>
      <xdr:col>13</xdr:col>
      <xdr:colOff>0</xdr:colOff>
      <xdr:row>39</xdr:row>
      <xdr:rowOff>0</xdr:rowOff>
    </xdr:to>
    <xdr:sp macro="" textlink="">
      <xdr:nvSpPr>
        <xdr:cNvPr id="4" name="Text 25"/>
        <xdr:cNvSpPr txBox="1">
          <a:spLocks noChangeArrowheads="1"/>
        </xdr:cNvSpPr>
      </xdr:nvSpPr>
      <xdr:spPr bwMode="auto">
        <a:xfrm>
          <a:off x="6705600" y="60102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33</xdr:row>
      <xdr:rowOff>76200</xdr:rowOff>
    </xdr:from>
    <xdr:to>
      <xdr:col>13</xdr:col>
      <xdr:colOff>0</xdr:colOff>
      <xdr:row>35</xdr:row>
      <xdr:rowOff>0</xdr:rowOff>
    </xdr:to>
    <xdr:sp macro="" textlink="">
      <xdr:nvSpPr>
        <xdr:cNvPr id="5" name="Text 26"/>
        <xdr:cNvSpPr txBox="1">
          <a:spLocks noChangeArrowheads="1"/>
        </xdr:cNvSpPr>
      </xdr:nvSpPr>
      <xdr:spPr bwMode="auto">
        <a:xfrm>
          <a:off x="6705600" y="5381625"/>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15</xdr:row>
      <xdr:rowOff>85725</xdr:rowOff>
    </xdr:from>
    <xdr:to>
      <xdr:col>10</xdr:col>
      <xdr:colOff>571500</xdr:colOff>
      <xdr:row>17</xdr:row>
      <xdr:rowOff>0</xdr:rowOff>
    </xdr:to>
    <xdr:sp macro="" textlink="">
      <xdr:nvSpPr>
        <xdr:cNvPr id="2" name="Text 24"/>
        <xdr:cNvSpPr txBox="1">
          <a:spLocks noChangeArrowheads="1"/>
        </xdr:cNvSpPr>
      </xdr:nvSpPr>
      <xdr:spPr bwMode="auto">
        <a:xfrm>
          <a:off x="5791200" y="3019425"/>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25</xdr:row>
      <xdr:rowOff>95250</xdr:rowOff>
    </xdr:from>
    <xdr:to>
      <xdr:col>11</xdr:col>
      <xdr:colOff>0</xdr:colOff>
      <xdr:row>26</xdr:row>
      <xdr:rowOff>0</xdr:rowOff>
    </xdr:to>
    <xdr:sp macro="" textlink="">
      <xdr:nvSpPr>
        <xdr:cNvPr id="3" name="Text 25"/>
        <xdr:cNvSpPr txBox="1">
          <a:spLocks noChangeArrowheads="1"/>
        </xdr:cNvSpPr>
      </xdr:nvSpPr>
      <xdr:spPr bwMode="auto">
        <a:xfrm>
          <a:off x="5791200" y="49625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21</xdr:row>
      <xdr:rowOff>76200</xdr:rowOff>
    </xdr:from>
    <xdr:to>
      <xdr:col>10</xdr:col>
      <xdr:colOff>571500</xdr:colOff>
      <xdr:row>23</xdr:row>
      <xdr:rowOff>0</xdr:rowOff>
    </xdr:to>
    <xdr:sp macro="" textlink="">
      <xdr:nvSpPr>
        <xdr:cNvPr id="4" name="Text 26"/>
        <xdr:cNvSpPr txBox="1">
          <a:spLocks noChangeArrowheads="1"/>
        </xdr:cNvSpPr>
      </xdr:nvSpPr>
      <xdr:spPr bwMode="auto">
        <a:xfrm>
          <a:off x="5791200" y="4105275"/>
          <a:ext cx="0" cy="3429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16</xdr:row>
      <xdr:rowOff>85725</xdr:rowOff>
    </xdr:from>
    <xdr:to>
      <xdr:col>5</xdr:col>
      <xdr:colOff>495300</xdr:colOff>
      <xdr:row>18</xdr:row>
      <xdr:rowOff>0</xdr:rowOff>
    </xdr:to>
    <xdr:sp macro="" textlink="">
      <xdr:nvSpPr>
        <xdr:cNvPr id="3" name="Text 24"/>
        <xdr:cNvSpPr txBox="1">
          <a:spLocks noChangeArrowheads="1"/>
        </xdr:cNvSpPr>
      </xdr:nvSpPr>
      <xdr:spPr bwMode="auto">
        <a:xfrm>
          <a:off x="3009900" y="2400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22</xdr:row>
      <xdr:rowOff>76200</xdr:rowOff>
    </xdr:from>
    <xdr:to>
      <xdr:col>5</xdr:col>
      <xdr:colOff>495300</xdr:colOff>
      <xdr:row>24</xdr:row>
      <xdr:rowOff>0</xdr:rowOff>
    </xdr:to>
    <xdr:sp macro="" textlink="">
      <xdr:nvSpPr>
        <xdr:cNvPr id="5" name="Text 26"/>
        <xdr:cNvSpPr txBox="1">
          <a:spLocks noChangeArrowheads="1"/>
        </xdr:cNvSpPr>
      </xdr:nvSpPr>
      <xdr:spPr bwMode="auto">
        <a:xfrm>
          <a:off x="3009900" y="32766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20</xdr:row>
      <xdr:rowOff>76200</xdr:rowOff>
    </xdr:from>
    <xdr:to>
      <xdr:col>10</xdr:col>
      <xdr:colOff>0</xdr:colOff>
      <xdr:row>22</xdr:row>
      <xdr:rowOff>0</xdr:rowOff>
    </xdr:to>
    <xdr:sp macro="" textlink="">
      <xdr:nvSpPr>
        <xdr:cNvPr id="7" name="Text 24"/>
        <xdr:cNvSpPr txBox="1">
          <a:spLocks noChangeArrowheads="1"/>
        </xdr:cNvSpPr>
      </xdr:nvSpPr>
      <xdr:spPr bwMode="auto">
        <a:xfrm>
          <a:off x="4991100" y="30384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26</xdr:row>
      <xdr:rowOff>76200</xdr:rowOff>
    </xdr:from>
    <xdr:to>
      <xdr:col>10</xdr:col>
      <xdr:colOff>0</xdr:colOff>
      <xdr:row>28</xdr:row>
      <xdr:rowOff>0</xdr:rowOff>
    </xdr:to>
    <xdr:sp macro="" textlink="">
      <xdr:nvSpPr>
        <xdr:cNvPr id="9" name="Text 26"/>
        <xdr:cNvSpPr txBox="1">
          <a:spLocks noChangeArrowheads="1"/>
        </xdr:cNvSpPr>
      </xdr:nvSpPr>
      <xdr:spPr bwMode="auto">
        <a:xfrm>
          <a:off x="4991100" y="38385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25</xdr:row>
      <xdr:rowOff>95250</xdr:rowOff>
    </xdr:from>
    <xdr:to>
      <xdr:col>6</xdr:col>
      <xdr:colOff>0</xdr:colOff>
      <xdr:row>27</xdr:row>
      <xdr:rowOff>0</xdr:rowOff>
    </xdr:to>
    <xdr:sp macro="" textlink="">
      <xdr:nvSpPr>
        <xdr:cNvPr id="10" name="Text 25"/>
        <xdr:cNvSpPr txBox="1">
          <a:spLocks noChangeArrowheads="1"/>
        </xdr:cNvSpPr>
      </xdr:nvSpPr>
      <xdr:spPr bwMode="auto">
        <a:xfrm>
          <a:off x="3009900" y="3695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46</xdr:row>
      <xdr:rowOff>0</xdr:rowOff>
    </xdr:to>
    <xdr:sp macro="" textlink="">
      <xdr:nvSpPr>
        <xdr:cNvPr id="2" name="Text 20"/>
        <xdr:cNvSpPr txBox="1">
          <a:spLocks noChangeArrowheads="1"/>
        </xdr:cNvSpPr>
      </xdr:nvSpPr>
      <xdr:spPr bwMode="auto">
        <a:xfrm>
          <a:off x="6838950" y="6286500"/>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Kurse</a:t>
          </a:r>
        </a:p>
      </xdr:txBody>
    </xdr:sp>
    <xdr:clientData/>
  </xdr:twoCellAnchor>
  <xdr:twoCellAnchor>
    <xdr:from>
      <xdr:col>13</xdr:col>
      <xdr:colOff>0</xdr:colOff>
      <xdr:row>43</xdr:row>
      <xdr:rowOff>0</xdr:rowOff>
    </xdr:from>
    <xdr:to>
      <xdr:col>13</xdr:col>
      <xdr:colOff>0</xdr:colOff>
      <xdr:row>44</xdr:row>
      <xdr:rowOff>57150</xdr:rowOff>
    </xdr:to>
    <xdr:sp macro="" textlink="">
      <xdr:nvSpPr>
        <xdr:cNvPr id="3" name="Text 24"/>
        <xdr:cNvSpPr txBox="1">
          <a:spLocks noChangeArrowheads="1"/>
        </xdr:cNvSpPr>
      </xdr:nvSpPr>
      <xdr:spPr bwMode="auto">
        <a:xfrm>
          <a:off x="6838950" y="62865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xdr:txBody>
    </xdr:sp>
    <xdr:clientData/>
  </xdr:twoCellAnchor>
  <xdr:twoCellAnchor>
    <xdr:from>
      <xdr:col>13</xdr:col>
      <xdr:colOff>0</xdr:colOff>
      <xdr:row>43</xdr:row>
      <xdr:rowOff>123825</xdr:rowOff>
    </xdr:from>
    <xdr:to>
      <xdr:col>13</xdr:col>
      <xdr:colOff>0</xdr:colOff>
      <xdr:row>45</xdr:row>
      <xdr:rowOff>95250</xdr:rowOff>
    </xdr:to>
    <xdr:sp macro="" textlink="">
      <xdr:nvSpPr>
        <xdr:cNvPr id="4" name="Text 25"/>
        <xdr:cNvSpPr txBox="1">
          <a:spLocks noChangeArrowheads="1"/>
        </xdr:cNvSpPr>
      </xdr:nvSpPr>
      <xdr:spPr bwMode="auto">
        <a:xfrm>
          <a:off x="6838950" y="641032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10</xdr:row>
      <xdr:rowOff>0</xdr:rowOff>
    </xdr:to>
    <xdr:sp macro="" textlink="">
      <xdr:nvSpPr>
        <xdr:cNvPr id="2" name="Text 20"/>
        <xdr:cNvSpPr txBox="1">
          <a:spLocks noChangeArrowheads="1"/>
        </xdr:cNvSpPr>
      </xdr:nvSpPr>
      <xdr:spPr bwMode="auto">
        <a:xfrm>
          <a:off x="1457325" y="933450"/>
          <a:ext cx="0" cy="685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Arial"/>
              <a:cs typeface="Arial"/>
            </a:rPr>
            <a:t>Kurse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TIONSANGEBOTE\Berichte\2016-17\Realschule\B13003%20201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g64\Berichte%202000_2001\Reas_00_01\REAS%20Bericht%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1"/>
      <sheetName val="TAB2_3"/>
      <sheetName val="TAB4_5"/>
      <sheetName val="TAB_8"/>
      <sheetName val="TAB10_13"/>
      <sheetName val="TAB14_17"/>
      <sheetName val="TAB18_19"/>
      <sheetName val="TAB20_21"/>
      <sheetName val="TAB22_23"/>
      <sheetName val="TAB24_27"/>
      <sheetName val="TAB28"/>
      <sheetName val="TAB29"/>
      <sheetName val="TAB30"/>
      <sheetName val="TAB31_33"/>
      <sheetName val="TAB34_OB_NB"/>
      <sheetName val="TAB34_OPF_OFR_MFR"/>
      <sheetName val="TAB34_MFR_UFR_SCHW"/>
      <sheetName val="TAB35_38"/>
      <sheetName val="TAB39"/>
      <sheetName val="TAB40"/>
      <sheetName val="Tab42_43"/>
      <sheetName val="TAB44_47"/>
      <sheetName val="TAB48_51"/>
      <sheetName val="TAB52"/>
      <sheetName val="TAB53_53a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rwort Neuzugang 7_Jgst"/>
      <sheetName val="TAB_1"/>
      <sheetName val="TAB2_3"/>
      <sheetName val="TAB4_5"/>
      <sheetName val="TAB6_8"/>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_42"/>
      <sheetName val="Tab43_44"/>
      <sheetName val="TAB45_48"/>
      <sheetName val="TAB49_52"/>
      <sheetName val="TAB53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6"/>
  <sheetViews>
    <sheetView tabSelected="1" zoomScaleSheetLayoutView="100" workbookViewId="0" topLeftCell="A1">
      <selection activeCell="N1" sqref="N1"/>
    </sheetView>
  </sheetViews>
  <sheetFormatPr defaultColWidth="12" defaultRowHeight="11.25"/>
  <cols>
    <col min="1" max="1" width="10.5" style="1" customWidth="1"/>
    <col min="2" max="2" width="0.4921875" style="1" customWidth="1"/>
    <col min="3" max="3" width="8.83203125" style="1" customWidth="1"/>
    <col min="4" max="4" width="9.83203125" style="1" customWidth="1"/>
    <col min="5" max="5" width="10.83203125" style="1" customWidth="1"/>
    <col min="6" max="7" width="9.83203125" style="1" customWidth="1"/>
    <col min="8" max="8" width="9.66015625" style="1" customWidth="1"/>
    <col min="9" max="9" width="9.5" style="1" customWidth="1"/>
    <col min="10" max="10" width="1.66796875" style="1" customWidth="1"/>
    <col min="11" max="11" width="9.5" style="1" customWidth="1"/>
    <col min="12" max="13" width="13.83203125" style="1" customWidth="1"/>
    <col min="14" max="14" width="0.82421875" style="1" customWidth="1"/>
    <col min="15" max="16384" width="12" style="1" customWidth="1"/>
  </cols>
  <sheetData>
    <row r="1" spans="1:13" s="2" customFormat="1" ht="11.25">
      <c r="A1" s="37"/>
      <c r="M1" s="8"/>
    </row>
    <row r="2" spans="1:13" s="2" customFormat="1" ht="12.75">
      <c r="A2" s="955" t="s">
        <v>705</v>
      </c>
      <c r="B2" s="955"/>
      <c r="C2" s="955"/>
      <c r="D2" s="955"/>
      <c r="E2" s="955"/>
      <c r="F2" s="955"/>
      <c r="G2" s="955"/>
      <c r="H2" s="955"/>
      <c r="I2" s="955"/>
      <c r="J2" s="955"/>
      <c r="K2" s="955"/>
      <c r="L2" s="955"/>
      <c r="M2" s="955"/>
    </row>
    <row r="3" spans="1:13" s="2" customFormat="1" ht="3" customHeight="1">
      <c r="A3" s="37"/>
      <c r="M3" s="8"/>
    </row>
    <row r="4" spans="1:13" s="2" customFormat="1" ht="14.25" customHeight="1">
      <c r="A4" s="959" t="s">
        <v>773</v>
      </c>
      <c r="B4" s="960"/>
      <c r="C4" s="960"/>
      <c r="D4" s="960"/>
      <c r="E4" s="960"/>
      <c r="F4" s="960"/>
      <c r="G4" s="960"/>
      <c r="H4" s="960"/>
      <c r="I4" s="960"/>
      <c r="J4" s="960"/>
      <c r="K4" s="960"/>
      <c r="L4" s="960"/>
      <c r="M4" s="960"/>
    </row>
    <row r="5" s="2" customFormat="1" ht="7.5" customHeight="1"/>
    <row r="6" spans="1:13" s="2" customFormat="1" ht="23.25" customHeight="1">
      <c r="A6" s="961" t="s">
        <v>3</v>
      </c>
      <c r="B6" s="964"/>
      <c r="C6" s="949" t="s">
        <v>4</v>
      </c>
      <c r="D6" s="949" t="s">
        <v>5</v>
      </c>
      <c r="E6" s="975" t="s">
        <v>6</v>
      </c>
      <c r="F6" s="964"/>
      <c r="G6" s="957" t="s">
        <v>9</v>
      </c>
      <c r="H6" s="957" t="s">
        <v>20</v>
      </c>
      <c r="I6" s="951" t="s">
        <v>647</v>
      </c>
      <c r="J6" s="968"/>
      <c r="K6" s="969"/>
      <c r="L6" s="951" t="s">
        <v>670</v>
      </c>
      <c r="M6" s="961"/>
    </row>
    <row r="7" spans="1:13" s="2" customFormat="1" ht="23.25" customHeight="1">
      <c r="A7" s="965"/>
      <c r="B7" s="966"/>
      <c r="C7" s="958"/>
      <c r="D7" s="958"/>
      <c r="E7" s="962"/>
      <c r="F7" s="967"/>
      <c r="G7" s="958"/>
      <c r="H7" s="958"/>
      <c r="I7" s="970"/>
      <c r="J7" s="971"/>
      <c r="K7" s="972"/>
      <c r="L7" s="962"/>
      <c r="M7" s="963"/>
    </row>
    <row r="8" spans="1:13" s="2" customFormat="1" ht="12" customHeight="1">
      <c r="A8" s="965"/>
      <c r="B8" s="966"/>
      <c r="C8" s="958"/>
      <c r="D8" s="958"/>
      <c r="E8" s="949" t="s">
        <v>7</v>
      </c>
      <c r="F8" s="949" t="s">
        <v>8</v>
      </c>
      <c r="G8" s="958"/>
      <c r="H8" s="958"/>
      <c r="I8" s="951" t="s">
        <v>7</v>
      </c>
      <c r="J8" s="952"/>
      <c r="K8" s="952" t="s">
        <v>8</v>
      </c>
      <c r="L8" s="949" t="s">
        <v>7</v>
      </c>
      <c r="M8" s="973" t="s">
        <v>8</v>
      </c>
    </row>
    <row r="9" spans="1:13" s="2" customFormat="1" ht="12" customHeight="1">
      <c r="A9" s="963"/>
      <c r="B9" s="967"/>
      <c r="C9" s="950"/>
      <c r="D9" s="950"/>
      <c r="E9" s="950"/>
      <c r="F9" s="950"/>
      <c r="G9" s="950"/>
      <c r="H9" s="950"/>
      <c r="I9" s="953"/>
      <c r="J9" s="954"/>
      <c r="K9" s="954"/>
      <c r="L9" s="950"/>
      <c r="M9" s="974"/>
    </row>
    <row r="10" spans="1:13" s="2" customFormat="1" ht="2.25" customHeight="1">
      <c r="A10" s="4"/>
      <c r="B10" s="4"/>
      <c r="C10" s="4"/>
      <c r="D10" s="4"/>
      <c r="E10" s="4"/>
      <c r="F10" s="4"/>
      <c r="G10" s="4"/>
      <c r="H10" s="4"/>
      <c r="I10" s="4"/>
      <c r="J10" s="4"/>
      <c r="K10" s="4"/>
      <c r="L10" s="4"/>
      <c r="M10" s="4"/>
    </row>
    <row r="11" spans="1:13" s="2" customFormat="1" ht="24.95" customHeight="1">
      <c r="A11" s="53" t="s">
        <v>26</v>
      </c>
      <c r="B11" s="7"/>
      <c r="C11" s="7"/>
      <c r="D11" s="35"/>
      <c r="E11" s="7"/>
      <c r="F11" s="7"/>
      <c r="G11" s="7"/>
      <c r="H11" s="7"/>
      <c r="I11" s="7"/>
      <c r="J11" s="7"/>
      <c r="K11" s="7"/>
      <c r="L11" s="7"/>
      <c r="M11" s="7"/>
    </row>
    <row r="12" spans="1:13" s="2" customFormat="1" ht="2.25" customHeight="1">
      <c r="A12" s="6"/>
      <c r="B12" s="7"/>
      <c r="C12" s="7"/>
      <c r="D12" s="35"/>
      <c r="E12" s="7"/>
      <c r="F12" s="7"/>
      <c r="G12" s="7"/>
      <c r="H12" s="7"/>
      <c r="I12" s="7"/>
      <c r="J12" s="7"/>
      <c r="K12" s="7"/>
      <c r="L12" s="7"/>
      <c r="M12" s="7"/>
    </row>
    <row r="13" spans="1:14" ht="11.1" customHeight="1">
      <c r="A13" s="12" t="s">
        <v>0</v>
      </c>
      <c r="B13" s="14"/>
      <c r="C13" s="19">
        <v>2841</v>
      </c>
      <c r="D13" s="19">
        <v>34685</v>
      </c>
      <c r="E13" s="19">
        <v>846365</v>
      </c>
      <c r="F13" s="19">
        <v>405318</v>
      </c>
      <c r="G13" s="20">
        <f aca="true" t="shared" si="0" ref="G13:G14">E13/D13</f>
        <v>24.40147037624333</v>
      </c>
      <c r="H13" s="21">
        <v>133407</v>
      </c>
      <c r="I13" s="5">
        <v>54291</v>
      </c>
      <c r="J13" s="39"/>
      <c r="K13" s="29">
        <v>23392</v>
      </c>
      <c r="L13" s="21">
        <v>47407</v>
      </c>
      <c r="M13" s="22">
        <v>31069</v>
      </c>
      <c r="N13" s="2"/>
    </row>
    <row r="14" spans="1:14" ht="11.1" customHeight="1">
      <c r="A14" s="54" t="s">
        <v>1</v>
      </c>
      <c r="B14" s="14"/>
      <c r="C14" s="25">
        <v>2844</v>
      </c>
      <c r="D14" s="19">
        <v>35293</v>
      </c>
      <c r="E14" s="19">
        <v>858884</v>
      </c>
      <c r="F14" s="19">
        <v>411337</v>
      </c>
      <c r="G14" s="24">
        <f t="shared" si="0"/>
        <v>24.335817300881196</v>
      </c>
      <c r="H14" s="23">
        <v>137152</v>
      </c>
      <c r="I14" s="5">
        <v>54059</v>
      </c>
      <c r="J14" s="39"/>
      <c r="K14" s="31">
        <v>23391</v>
      </c>
      <c r="L14" s="23">
        <v>47306</v>
      </c>
      <c r="M14" s="22">
        <v>31132</v>
      </c>
      <c r="N14" s="2"/>
    </row>
    <row r="15" spans="1:13" s="21" customFormat="1" ht="11.1" customHeight="1">
      <c r="A15" s="54" t="s">
        <v>12</v>
      </c>
      <c r="B15" s="27"/>
      <c r="C15" s="28">
        <v>2852</v>
      </c>
      <c r="D15" s="29">
        <v>35814</v>
      </c>
      <c r="E15" s="29">
        <v>858993</v>
      </c>
      <c r="F15" s="29">
        <v>411390</v>
      </c>
      <c r="G15" s="30">
        <f aca="true" t="shared" si="1" ref="G15:G21">E15/D15</f>
        <v>23.98483833137879</v>
      </c>
      <c r="H15" s="29">
        <v>133008</v>
      </c>
      <c r="I15" s="5">
        <v>52464</v>
      </c>
      <c r="J15" s="39"/>
      <c r="K15" s="31">
        <v>22726</v>
      </c>
      <c r="L15" s="29">
        <v>47586</v>
      </c>
      <c r="M15" s="36">
        <v>31633</v>
      </c>
    </row>
    <row r="16" spans="1:13" s="21" customFormat="1" ht="11.1" customHeight="1">
      <c r="A16" s="54" t="s">
        <v>13</v>
      </c>
      <c r="B16" s="27"/>
      <c r="C16" s="36">
        <v>2859</v>
      </c>
      <c r="D16" s="36">
        <v>36147</v>
      </c>
      <c r="E16" s="36">
        <v>861374</v>
      </c>
      <c r="F16" s="36">
        <v>412465</v>
      </c>
      <c r="G16" s="30">
        <f t="shared" si="1"/>
        <v>23.829750740033752</v>
      </c>
      <c r="H16" s="28">
        <v>130222</v>
      </c>
      <c r="I16" s="5">
        <v>50987</v>
      </c>
      <c r="J16" s="39"/>
      <c r="K16" s="42">
        <v>21908</v>
      </c>
      <c r="L16" s="36">
        <v>47894</v>
      </c>
      <c r="M16" s="36">
        <v>32123</v>
      </c>
    </row>
    <row r="17" spans="1:13" s="21" customFormat="1" ht="11.1" customHeight="1">
      <c r="A17" s="54" t="s">
        <v>15</v>
      </c>
      <c r="B17" s="27"/>
      <c r="C17" s="36">
        <v>2858</v>
      </c>
      <c r="D17" s="36">
        <v>36258</v>
      </c>
      <c r="E17" s="36">
        <v>858128</v>
      </c>
      <c r="F17" s="36">
        <v>409602</v>
      </c>
      <c r="G17" s="30">
        <f t="shared" si="1"/>
        <v>23.66727342931215</v>
      </c>
      <c r="H17" s="28">
        <v>127391</v>
      </c>
      <c r="I17" s="64">
        <v>52758</v>
      </c>
      <c r="J17" s="65" t="s">
        <v>34</v>
      </c>
      <c r="K17" s="66">
        <v>22924</v>
      </c>
      <c r="L17" s="36">
        <v>48088</v>
      </c>
      <c r="M17" s="36">
        <v>32532</v>
      </c>
    </row>
    <row r="18" spans="1:13" s="16" customFormat="1" ht="11.1" customHeight="1">
      <c r="A18" s="54" t="s">
        <v>14</v>
      </c>
      <c r="B18" s="27"/>
      <c r="C18" s="36">
        <v>2862</v>
      </c>
      <c r="D18" s="36">
        <v>36046</v>
      </c>
      <c r="E18" s="36">
        <v>846372</v>
      </c>
      <c r="F18" s="36">
        <v>403595</v>
      </c>
      <c r="G18" s="30">
        <f t="shared" si="1"/>
        <v>23.48033068856461</v>
      </c>
      <c r="H18" s="28">
        <v>124438</v>
      </c>
      <c r="I18" s="5">
        <v>54379</v>
      </c>
      <c r="J18" s="39"/>
      <c r="K18" s="43">
        <v>23625</v>
      </c>
      <c r="L18" s="36">
        <v>48130</v>
      </c>
      <c r="M18" s="36">
        <v>33019</v>
      </c>
    </row>
    <row r="19" spans="1:13" s="16" customFormat="1" ht="11.1" customHeight="1">
      <c r="A19" s="26" t="s">
        <v>11</v>
      </c>
      <c r="B19" s="27"/>
      <c r="C19" s="36">
        <v>2865</v>
      </c>
      <c r="D19" s="36">
        <v>35729</v>
      </c>
      <c r="E19" s="36">
        <v>831537</v>
      </c>
      <c r="F19" s="36">
        <v>395900</v>
      </c>
      <c r="G19" s="32">
        <f t="shared" si="1"/>
        <v>23.273447339696045</v>
      </c>
      <c r="H19" s="28">
        <v>124540</v>
      </c>
      <c r="I19" s="5">
        <v>55799</v>
      </c>
      <c r="J19" s="39"/>
      <c r="K19" s="56">
        <v>24148</v>
      </c>
      <c r="L19" s="36">
        <v>47922</v>
      </c>
      <c r="M19" s="36">
        <v>33344</v>
      </c>
    </row>
    <row r="20" spans="1:13" s="27" customFormat="1" ht="11.1" customHeight="1">
      <c r="A20" s="26" t="s">
        <v>16</v>
      </c>
      <c r="C20" s="36">
        <v>2870</v>
      </c>
      <c r="D20" s="36">
        <v>35780</v>
      </c>
      <c r="E20" s="36">
        <v>820363</v>
      </c>
      <c r="F20" s="36">
        <v>390799</v>
      </c>
      <c r="G20" s="32">
        <f t="shared" si="1"/>
        <v>22.927976523197316</v>
      </c>
      <c r="H20" s="28">
        <v>128902</v>
      </c>
      <c r="I20" s="5">
        <v>58754</v>
      </c>
      <c r="J20" s="39"/>
      <c r="K20" s="43">
        <v>25805</v>
      </c>
      <c r="L20" s="36">
        <v>48614</v>
      </c>
      <c r="M20" s="36">
        <v>34074</v>
      </c>
    </row>
    <row r="21" spans="1:13" s="27" customFormat="1" ht="11.1" customHeight="1">
      <c r="A21" s="26" t="s">
        <v>17</v>
      </c>
      <c r="C21" s="36">
        <v>2874</v>
      </c>
      <c r="D21" s="36">
        <v>35681</v>
      </c>
      <c r="E21" s="36">
        <v>804898</v>
      </c>
      <c r="F21" s="36">
        <v>383435</v>
      </c>
      <c r="G21" s="32">
        <f t="shared" si="1"/>
        <v>22.558168212774305</v>
      </c>
      <c r="H21" s="28">
        <v>125787</v>
      </c>
      <c r="I21" s="5">
        <v>57869</v>
      </c>
      <c r="J21" s="39"/>
      <c r="K21" s="43">
        <v>25403</v>
      </c>
      <c r="L21" s="36">
        <v>47616</v>
      </c>
      <c r="M21" s="36">
        <v>33701</v>
      </c>
    </row>
    <row r="22" spans="1:13" s="27" customFormat="1" ht="11.1" customHeight="1">
      <c r="A22" s="26" t="s">
        <v>18</v>
      </c>
      <c r="C22" s="36">
        <v>2870</v>
      </c>
      <c r="D22" s="36">
        <v>34998</v>
      </c>
      <c r="E22" s="36">
        <v>789950</v>
      </c>
      <c r="F22" s="36">
        <v>376553</v>
      </c>
      <c r="G22" s="32">
        <f>E22/D22</f>
        <v>22.571289787987887</v>
      </c>
      <c r="H22" s="28">
        <v>124417</v>
      </c>
      <c r="I22" s="5">
        <v>58105</v>
      </c>
      <c r="J22" s="39"/>
      <c r="K22" s="43">
        <v>25427</v>
      </c>
      <c r="L22" s="36">
        <v>46896</v>
      </c>
      <c r="M22" s="36">
        <v>33606</v>
      </c>
    </row>
    <row r="23" spans="1:13" s="27" customFormat="1" ht="11.1" customHeight="1">
      <c r="A23" s="45" t="s">
        <v>19</v>
      </c>
      <c r="B23" s="46"/>
      <c r="C23" s="28">
        <v>2866</v>
      </c>
      <c r="D23" s="28">
        <v>34273</v>
      </c>
      <c r="E23" s="28">
        <v>771414</v>
      </c>
      <c r="F23" s="28">
        <v>368406</v>
      </c>
      <c r="G23" s="32">
        <f>E23/D23</f>
        <v>22.507921687625828</v>
      </c>
      <c r="H23" s="36">
        <v>122759</v>
      </c>
      <c r="I23" s="5">
        <v>56510</v>
      </c>
      <c r="J23" s="39"/>
      <c r="K23" s="56">
        <v>24862</v>
      </c>
      <c r="L23" s="28">
        <v>46496</v>
      </c>
      <c r="M23" s="36">
        <v>33875</v>
      </c>
    </row>
    <row r="24" spans="1:13" s="27" customFormat="1" ht="11.1" customHeight="1">
      <c r="A24" s="45" t="s">
        <v>21</v>
      </c>
      <c r="B24" s="46"/>
      <c r="C24" s="36">
        <v>2866</v>
      </c>
      <c r="D24" s="36">
        <v>33369</v>
      </c>
      <c r="E24" s="36">
        <v>747057</v>
      </c>
      <c r="F24" s="36">
        <v>357345</v>
      </c>
      <c r="G24" s="32">
        <v>22.387755102040817</v>
      </c>
      <c r="H24" s="36">
        <v>117642</v>
      </c>
      <c r="I24" s="5">
        <v>53317</v>
      </c>
      <c r="J24" s="39"/>
      <c r="K24" s="56">
        <v>23507</v>
      </c>
      <c r="L24" s="36">
        <v>45848</v>
      </c>
      <c r="M24" s="36">
        <v>33849</v>
      </c>
    </row>
    <row r="25" spans="1:13" s="27" customFormat="1" ht="11.1" customHeight="1">
      <c r="A25" s="45" t="s">
        <v>22</v>
      </c>
      <c r="B25" s="46"/>
      <c r="C25" s="36">
        <v>2858</v>
      </c>
      <c r="D25" s="36">
        <v>32669</v>
      </c>
      <c r="E25" s="36">
        <v>720445</v>
      </c>
      <c r="F25" s="36">
        <v>344909</v>
      </c>
      <c r="G25" s="32">
        <v>22.05286357096942</v>
      </c>
      <c r="H25" s="36">
        <v>111522</v>
      </c>
      <c r="I25" s="5">
        <v>48566</v>
      </c>
      <c r="J25" s="39"/>
      <c r="K25" s="56">
        <v>21432</v>
      </c>
      <c r="L25" s="36">
        <v>45577</v>
      </c>
      <c r="M25" s="36">
        <v>34076</v>
      </c>
    </row>
    <row r="26" spans="1:13" s="27" customFormat="1" ht="11.1" customHeight="1">
      <c r="A26" s="45" t="s">
        <v>23</v>
      </c>
      <c r="B26" s="46"/>
      <c r="C26" s="36">
        <v>2854</v>
      </c>
      <c r="D26" s="36">
        <v>32231</v>
      </c>
      <c r="E26" s="36">
        <v>695925</v>
      </c>
      <c r="F26" s="36">
        <v>333680</v>
      </c>
      <c r="G26" s="32">
        <v>21.59179051223977</v>
      </c>
      <c r="H26" s="36">
        <v>108848</v>
      </c>
      <c r="I26" s="5">
        <v>45874</v>
      </c>
      <c r="J26" s="39"/>
      <c r="K26" s="56">
        <v>20025</v>
      </c>
      <c r="L26" s="36">
        <v>45200</v>
      </c>
      <c r="M26" s="36">
        <v>34238</v>
      </c>
    </row>
    <row r="27" spans="1:13" s="27" customFormat="1" ht="11.1" customHeight="1">
      <c r="A27" s="45" t="s">
        <v>24</v>
      </c>
      <c r="B27" s="46"/>
      <c r="C27" s="36">
        <v>3166</v>
      </c>
      <c r="D27" s="36">
        <v>31267</v>
      </c>
      <c r="E27" s="36">
        <v>665334</v>
      </c>
      <c r="F27" s="36">
        <v>319539</v>
      </c>
      <c r="G27" s="32">
        <v>21.27911216298334</v>
      </c>
      <c r="H27" s="36">
        <v>102648</v>
      </c>
      <c r="I27" s="5">
        <v>44537</v>
      </c>
      <c r="J27" s="39"/>
      <c r="K27" s="56">
        <v>19507</v>
      </c>
      <c r="L27" s="36">
        <v>44185</v>
      </c>
      <c r="M27" s="36">
        <v>33772</v>
      </c>
    </row>
    <row r="28" spans="1:13" s="27" customFormat="1" ht="11.1" customHeight="1">
      <c r="A28" s="45" t="s">
        <v>25</v>
      </c>
      <c r="B28" s="46"/>
      <c r="C28" s="48">
        <v>3352</v>
      </c>
      <c r="D28" s="48">
        <v>30752</v>
      </c>
      <c r="E28" s="48">
        <v>645455</v>
      </c>
      <c r="F28" s="48">
        <v>309583</v>
      </c>
      <c r="G28" s="32">
        <f>E28/D28</f>
        <v>20.98904136316337</v>
      </c>
      <c r="H28" s="49">
        <v>102493</v>
      </c>
      <c r="I28" s="5">
        <v>44066</v>
      </c>
      <c r="J28" s="39"/>
      <c r="K28" s="56">
        <v>19222</v>
      </c>
      <c r="L28" s="48">
        <v>43596</v>
      </c>
      <c r="M28" s="49">
        <v>33827</v>
      </c>
    </row>
    <row r="29" spans="1:13" s="16" customFormat="1" ht="11.1" customHeight="1">
      <c r="A29" s="45" t="s">
        <v>28</v>
      </c>
      <c r="B29" s="50"/>
      <c r="C29" s="48">
        <v>3346</v>
      </c>
      <c r="D29" s="48">
        <v>30387</v>
      </c>
      <c r="E29" s="48">
        <v>630610</v>
      </c>
      <c r="F29" s="48">
        <v>302196</v>
      </c>
      <c r="G29" s="33">
        <f>E29/D29</f>
        <v>20.752624477572645</v>
      </c>
      <c r="H29" s="48">
        <v>101445</v>
      </c>
      <c r="I29" s="5">
        <v>42120</v>
      </c>
      <c r="J29" s="39"/>
      <c r="K29" s="29">
        <v>18497</v>
      </c>
      <c r="L29" s="48">
        <v>43246</v>
      </c>
      <c r="M29" s="49">
        <v>33905</v>
      </c>
    </row>
    <row r="30" spans="1:13" s="16" customFormat="1" ht="11.1" customHeight="1">
      <c r="A30" s="45" t="s">
        <v>29</v>
      </c>
      <c r="B30" s="50"/>
      <c r="C30" s="48">
        <v>3337</v>
      </c>
      <c r="D30" s="48">
        <v>30161</v>
      </c>
      <c r="E30" s="48">
        <v>621994</v>
      </c>
      <c r="F30" s="48">
        <v>297508</v>
      </c>
      <c r="G30" s="33">
        <v>20.622459467524287</v>
      </c>
      <c r="H30" s="48">
        <v>102372</v>
      </c>
      <c r="I30" s="5">
        <v>41844</v>
      </c>
      <c r="J30" s="39"/>
      <c r="K30" s="29">
        <v>18074</v>
      </c>
      <c r="L30" s="48">
        <v>43409</v>
      </c>
      <c r="M30" s="49">
        <v>34461</v>
      </c>
    </row>
    <row r="31" spans="1:13" s="16" customFormat="1" ht="11.1" customHeight="1">
      <c r="A31" s="45" t="s">
        <v>30</v>
      </c>
      <c r="B31" s="50"/>
      <c r="C31" s="48">
        <v>3324</v>
      </c>
      <c r="D31" s="48">
        <v>30286</v>
      </c>
      <c r="E31" s="48">
        <v>622927</v>
      </c>
      <c r="F31" s="48">
        <v>297792</v>
      </c>
      <c r="G31" s="33">
        <v>20.568150300468865</v>
      </c>
      <c r="H31" s="48">
        <v>105416</v>
      </c>
      <c r="I31" s="5">
        <v>42098</v>
      </c>
      <c r="J31" s="39"/>
      <c r="K31" s="29">
        <v>17899</v>
      </c>
      <c r="L31" s="48">
        <v>43532</v>
      </c>
      <c r="M31" s="49">
        <v>34764</v>
      </c>
    </row>
    <row r="32" spans="1:13" s="16" customFormat="1" ht="11.1" customHeight="1">
      <c r="A32" s="45" t="s">
        <v>31</v>
      </c>
      <c r="B32" s="50"/>
      <c r="C32" s="48">
        <v>3316</v>
      </c>
      <c r="D32" s="48">
        <v>30520</v>
      </c>
      <c r="E32" s="48">
        <v>626482</v>
      </c>
      <c r="F32" s="48">
        <v>299075</v>
      </c>
      <c r="G32" s="33">
        <v>20.526933158584534</v>
      </c>
      <c r="H32" s="48">
        <v>104253</v>
      </c>
      <c r="I32" s="5">
        <v>42335</v>
      </c>
      <c r="J32" s="39"/>
      <c r="K32" s="29">
        <v>17839</v>
      </c>
      <c r="L32" s="48">
        <v>43505</v>
      </c>
      <c r="M32" s="49">
        <v>35041</v>
      </c>
    </row>
    <row r="33" spans="1:13" s="16" customFormat="1" ht="11.1" customHeight="1">
      <c r="A33" s="45" t="s">
        <v>32</v>
      </c>
      <c r="B33" s="29"/>
      <c r="C33" s="48">
        <v>3309</v>
      </c>
      <c r="D33" s="48">
        <v>30958</v>
      </c>
      <c r="E33" s="48">
        <v>635164</v>
      </c>
      <c r="F33" s="48">
        <v>303012</v>
      </c>
      <c r="G33" s="33">
        <f>E33/D33</f>
        <v>20.516958459848826</v>
      </c>
      <c r="H33" s="48">
        <v>106589</v>
      </c>
      <c r="I33" s="5">
        <v>41455</v>
      </c>
      <c r="J33" s="39"/>
      <c r="K33" s="29">
        <v>17437</v>
      </c>
      <c r="L33" s="48">
        <v>43921</v>
      </c>
      <c r="M33" s="49">
        <v>35647</v>
      </c>
    </row>
    <row r="34" spans="1:13" s="16" customFormat="1" ht="11.1" customHeight="1">
      <c r="A34" s="45" t="s">
        <v>33</v>
      </c>
      <c r="B34" s="29"/>
      <c r="C34" s="48">
        <v>3304</v>
      </c>
      <c r="D34" s="48">
        <v>30914</v>
      </c>
      <c r="E34" s="48">
        <v>634353</v>
      </c>
      <c r="F34" s="48">
        <v>303200</v>
      </c>
      <c r="G34" s="33">
        <f>E34/D34</f>
        <v>20.519926247007827</v>
      </c>
      <c r="H34" s="48">
        <v>106785</v>
      </c>
      <c r="I34" s="844">
        <v>40836</v>
      </c>
      <c r="J34" s="845"/>
      <c r="K34" s="845">
        <v>17287</v>
      </c>
      <c r="L34" s="48">
        <v>44333</v>
      </c>
      <c r="M34" s="49">
        <v>36101</v>
      </c>
    </row>
    <row r="35" spans="1:14" s="16" customFormat="1" ht="11.1" customHeight="1">
      <c r="A35" s="878" t="s">
        <v>695</v>
      </c>
      <c r="B35" s="879"/>
      <c r="C35" s="875">
        <v>3301</v>
      </c>
      <c r="D35" s="875">
        <v>31012</v>
      </c>
      <c r="E35" s="875">
        <v>635346</v>
      </c>
      <c r="F35" s="875">
        <v>303975</v>
      </c>
      <c r="G35" s="33">
        <f aca="true" t="shared" si="2" ref="G35:G38">E35/D35</f>
        <v>20.48710176705791</v>
      </c>
      <c r="H35" s="875">
        <v>109113</v>
      </c>
      <c r="I35" s="657">
        <v>39717</v>
      </c>
      <c r="J35" s="877"/>
      <c r="K35" s="881">
        <v>17147</v>
      </c>
      <c r="L35" s="875">
        <v>44619</v>
      </c>
      <c r="M35" s="657">
        <v>36465</v>
      </c>
      <c r="N35" s="661"/>
    </row>
    <row r="36" spans="1:14" s="16" customFormat="1" ht="11.1" customHeight="1">
      <c r="A36" s="878" t="s">
        <v>752</v>
      </c>
      <c r="B36" s="879"/>
      <c r="C36" s="875">
        <v>3294</v>
      </c>
      <c r="D36" s="875">
        <v>30961</v>
      </c>
      <c r="E36" s="875">
        <v>637550</v>
      </c>
      <c r="F36" s="875">
        <v>305466</v>
      </c>
      <c r="G36" s="33">
        <f t="shared" si="2"/>
        <v>20.592035140983818</v>
      </c>
      <c r="H36" s="875">
        <v>107773</v>
      </c>
      <c r="I36" s="657">
        <v>37285</v>
      </c>
      <c r="J36" s="877"/>
      <c r="K36" s="881">
        <v>16090</v>
      </c>
      <c r="L36" s="875">
        <v>44508</v>
      </c>
      <c r="M36" s="657">
        <v>36383</v>
      </c>
      <c r="N36" s="661"/>
    </row>
    <row r="37" spans="1:14" s="16" customFormat="1" ht="11.1" customHeight="1">
      <c r="A37" s="878" t="s">
        <v>737</v>
      </c>
      <c r="B37" s="879"/>
      <c r="C37" s="875">
        <v>3289</v>
      </c>
      <c r="D37" s="875">
        <v>30909</v>
      </c>
      <c r="E37" s="875">
        <v>636972</v>
      </c>
      <c r="F37" s="875">
        <v>305839</v>
      </c>
      <c r="G37" s="33">
        <f t="shared" si="2"/>
        <v>20.607978258759584</v>
      </c>
      <c r="H37" s="875">
        <v>108968</v>
      </c>
      <c r="I37" s="657">
        <v>36237</v>
      </c>
      <c r="J37" s="877"/>
      <c r="K37" s="881">
        <v>15664</v>
      </c>
      <c r="L37" s="875">
        <v>44550</v>
      </c>
      <c r="M37" s="657">
        <v>36391</v>
      </c>
      <c r="N37" s="661"/>
    </row>
    <row r="38" spans="1:14" s="16" customFormat="1" ht="11.1" customHeight="1">
      <c r="A38" s="880" t="s">
        <v>763</v>
      </c>
      <c r="B38" s="50"/>
      <c r="C38" s="44">
        <v>3294</v>
      </c>
      <c r="D38" s="44">
        <v>31105</v>
      </c>
      <c r="E38" s="44">
        <v>641807</v>
      </c>
      <c r="F38" s="44">
        <v>309010</v>
      </c>
      <c r="G38" s="51">
        <f t="shared" si="2"/>
        <v>20.633563735733805</v>
      </c>
      <c r="H38" s="44">
        <v>114675</v>
      </c>
      <c r="I38" s="847" t="s">
        <v>645</v>
      </c>
      <c r="J38" s="846"/>
      <c r="K38" s="845" t="s">
        <v>645</v>
      </c>
      <c r="L38" s="44">
        <v>44305</v>
      </c>
      <c r="M38" s="55">
        <v>36183</v>
      </c>
      <c r="N38" s="661"/>
    </row>
    <row r="39" spans="1:13" s="2" customFormat="1" ht="24.95" customHeight="1">
      <c r="A39" s="52" t="s">
        <v>27</v>
      </c>
      <c r="B39" s="3"/>
      <c r="C39" s="7"/>
      <c r="D39" s="3"/>
      <c r="E39" s="3"/>
      <c r="F39" s="3"/>
      <c r="G39" s="3"/>
      <c r="H39" s="3"/>
      <c r="I39" s="3"/>
      <c r="J39" s="3"/>
      <c r="K39" s="3"/>
      <c r="L39" s="3"/>
      <c r="M39" s="3"/>
    </row>
    <row r="40" spans="1:13" s="2" customFormat="1" ht="4.5" customHeight="1">
      <c r="A40" s="10"/>
      <c r="B40" s="3"/>
      <c r="C40" s="7"/>
      <c r="D40" s="3"/>
      <c r="E40" s="3"/>
      <c r="F40" s="3"/>
      <c r="G40" s="3"/>
      <c r="H40" s="3"/>
      <c r="I40" s="3"/>
      <c r="J40" s="3"/>
      <c r="K40" s="3"/>
      <c r="L40" s="3"/>
      <c r="M40" s="7"/>
    </row>
    <row r="41" spans="1:14" s="11" customFormat="1" ht="11.1" customHeight="1">
      <c r="A41" s="12" t="s">
        <v>0</v>
      </c>
      <c r="B41" s="14"/>
      <c r="C41" s="19">
        <v>83</v>
      </c>
      <c r="D41" s="19">
        <v>642</v>
      </c>
      <c r="E41" s="19">
        <v>14297</v>
      </c>
      <c r="F41" s="19">
        <v>6990</v>
      </c>
      <c r="G41" s="13">
        <f aca="true" t="shared" si="3" ref="G41:G43">E41/D41</f>
        <v>22.269470404984425</v>
      </c>
      <c r="H41" s="23">
        <v>2153</v>
      </c>
      <c r="I41" s="844">
        <v>949</v>
      </c>
      <c r="J41" s="59"/>
      <c r="K41" s="29">
        <v>457</v>
      </c>
      <c r="L41" s="23">
        <v>905</v>
      </c>
      <c r="M41" s="22">
        <v>611</v>
      </c>
      <c r="N41" s="16"/>
    </row>
    <row r="42" spans="1:14" s="11" customFormat="1" ht="11.1" customHeight="1">
      <c r="A42" s="18" t="s">
        <v>1</v>
      </c>
      <c r="B42" s="14"/>
      <c r="C42" s="19">
        <v>83</v>
      </c>
      <c r="D42" s="19">
        <v>673</v>
      </c>
      <c r="E42" s="19">
        <v>15026</v>
      </c>
      <c r="F42" s="19">
        <v>7250</v>
      </c>
      <c r="G42" s="13">
        <f t="shared" si="3"/>
        <v>22.326894502228825</v>
      </c>
      <c r="H42" s="23">
        <v>2290</v>
      </c>
      <c r="I42" s="844">
        <v>906</v>
      </c>
      <c r="J42" s="60"/>
      <c r="K42" s="31">
        <v>408</v>
      </c>
      <c r="L42" s="23">
        <v>920</v>
      </c>
      <c r="M42" s="22">
        <v>624</v>
      </c>
      <c r="N42" s="16"/>
    </row>
    <row r="43" spans="1:14" s="17" customFormat="1" ht="11.1" customHeight="1">
      <c r="A43" s="18" t="s">
        <v>12</v>
      </c>
      <c r="B43" s="27"/>
      <c r="C43" s="28">
        <v>88</v>
      </c>
      <c r="D43" s="29">
        <v>707</v>
      </c>
      <c r="E43" s="29">
        <v>15779</v>
      </c>
      <c r="F43" s="29">
        <v>7588</v>
      </c>
      <c r="G43" s="33">
        <f t="shared" si="3"/>
        <v>22.31824611032532</v>
      </c>
      <c r="H43" s="29">
        <v>2373</v>
      </c>
      <c r="I43" s="844">
        <v>806</v>
      </c>
      <c r="J43" s="61"/>
      <c r="K43" s="31">
        <v>354</v>
      </c>
      <c r="L43" s="29">
        <v>969</v>
      </c>
      <c r="M43" s="36">
        <v>667</v>
      </c>
      <c r="N43" s="21"/>
    </row>
    <row r="44" spans="1:14" s="17" customFormat="1" ht="11.1" customHeight="1">
      <c r="A44" s="54" t="s">
        <v>13</v>
      </c>
      <c r="B44" s="40"/>
      <c r="C44" s="36">
        <v>89</v>
      </c>
      <c r="D44" s="36">
        <v>740</v>
      </c>
      <c r="E44" s="36">
        <v>16664</v>
      </c>
      <c r="F44" s="36">
        <v>8055</v>
      </c>
      <c r="G44" s="33">
        <f aca="true" t="shared" si="4" ref="G44:G49">E44/D44</f>
        <v>22.518918918918917</v>
      </c>
      <c r="H44" s="36">
        <v>2461</v>
      </c>
      <c r="I44" s="844">
        <v>807</v>
      </c>
      <c r="J44" s="61"/>
      <c r="K44" s="42">
        <v>353</v>
      </c>
      <c r="L44" s="36">
        <v>1034</v>
      </c>
      <c r="M44" s="36">
        <v>717</v>
      </c>
      <c r="N44" s="47"/>
    </row>
    <row r="45" spans="1:14" s="11" customFormat="1" ht="11.25">
      <c r="A45" s="18" t="s">
        <v>15</v>
      </c>
      <c r="B45" s="27"/>
      <c r="C45" s="36">
        <v>91</v>
      </c>
      <c r="D45" s="36">
        <v>790</v>
      </c>
      <c r="E45" s="36">
        <v>17707</v>
      </c>
      <c r="F45" s="36">
        <v>8634</v>
      </c>
      <c r="G45" s="32">
        <f t="shared" si="4"/>
        <v>22.41392405063291</v>
      </c>
      <c r="H45" s="36">
        <v>2672</v>
      </c>
      <c r="I45" s="844">
        <v>891</v>
      </c>
      <c r="J45" s="67" t="s">
        <v>34</v>
      </c>
      <c r="K45" s="66">
        <v>401</v>
      </c>
      <c r="L45" s="36">
        <v>1127</v>
      </c>
      <c r="M45" s="36">
        <v>792</v>
      </c>
      <c r="N45" s="16"/>
    </row>
    <row r="46" spans="1:14" s="11" customFormat="1" ht="11.25">
      <c r="A46" s="18" t="s">
        <v>14</v>
      </c>
      <c r="B46" s="27"/>
      <c r="C46" s="36">
        <v>95</v>
      </c>
      <c r="D46" s="36">
        <v>844</v>
      </c>
      <c r="E46" s="36">
        <v>18802</v>
      </c>
      <c r="F46" s="36">
        <v>9200</v>
      </c>
      <c r="G46" s="32">
        <f t="shared" si="4"/>
        <v>22.277251184834125</v>
      </c>
      <c r="H46" s="36">
        <v>2781</v>
      </c>
      <c r="I46" s="844">
        <v>1003</v>
      </c>
      <c r="J46" s="67"/>
      <c r="K46" s="56">
        <v>424</v>
      </c>
      <c r="L46" s="36">
        <v>1192</v>
      </c>
      <c r="M46" s="36">
        <v>849</v>
      </c>
      <c r="N46" s="16"/>
    </row>
    <row r="47" spans="1:14" s="11" customFormat="1" ht="11.25">
      <c r="A47" s="26" t="s">
        <v>11</v>
      </c>
      <c r="B47" s="27"/>
      <c r="C47" s="36">
        <v>101</v>
      </c>
      <c r="D47" s="36">
        <v>880</v>
      </c>
      <c r="E47" s="36">
        <v>19569</v>
      </c>
      <c r="F47" s="36">
        <v>9578</v>
      </c>
      <c r="G47" s="32">
        <f t="shared" si="4"/>
        <v>22.2375</v>
      </c>
      <c r="H47" s="36">
        <v>2957</v>
      </c>
      <c r="I47" s="844">
        <v>933</v>
      </c>
      <c r="J47" s="67"/>
      <c r="K47" s="56">
        <v>406</v>
      </c>
      <c r="L47" s="36">
        <v>1225</v>
      </c>
      <c r="M47" s="36">
        <v>894</v>
      </c>
      <c r="N47" s="16"/>
    </row>
    <row r="48" spans="1:14" s="41" customFormat="1" ht="11.25">
      <c r="A48" s="26" t="s">
        <v>16</v>
      </c>
      <c r="B48" s="27"/>
      <c r="C48" s="36">
        <v>109</v>
      </c>
      <c r="D48" s="36">
        <v>931</v>
      </c>
      <c r="E48" s="36">
        <v>20584</v>
      </c>
      <c r="F48" s="36">
        <v>9970</v>
      </c>
      <c r="G48" s="32">
        <f t="shared" si="4"/>
        <v>22.10955961331901</v>
      </c>
      <c r="H48" s="36">
        <v>3166</v>
      </c>
      <c r="I48" s="844">
        <v>1118</v>
      </c>
      <c r="J48" s="67"/>
      <c r="K48" s="56">
        <v>503</v>
      </c>
      <c r="L48" s="36">
        <v>1249</v>
      </c>
      <c r="M48" s="36">
        <v>921</v>
      </c>
      <c r="N48" s="27"/>
    </row>
    <row r="49" spans="1:14" s="41" customFormat="1" ht="11.25">
      <c r="A49" s="26" t="s">
        <v>17</v>
      </c>
      <c r="B49" s="27"/>
      <c r="C49" s="36">
        <v>118</v>
      </c>
      <c r="D49" s="36">
        <v>982</v>
      </c>
      <c r="E49" s="36">
        <v>21787</v>
      </c>
      <c r="F49" s="36">
        <v>10461</v>
      </c>
      <c r="G49" s="32">
        <f t="shared" si="4"/>
        <v>22.186354378818738</v>
      </c>
      <c r="H49" s="36">
        <v>3317</v>
      </c>
      <c r="I49" s="844">
        <v>1142</v>
      </c>
      <c r="J49" s="57"/>
      <c r="K49" s="43">
        <v>514</v>
      </c>
      <c r="L49" s="36">
        <v>1325</v>
      </c>
      <c r="M49" s="36">
        <v>993</v>
      </c>
      <c r="N49" s="27"/>
    </row>
    <row r="50" spans="1:14" s="41" customFormat="1" ht="11.25">
      <c r="A50" s="26" t="s">
        <v>18</v>
      </c>
      <c r="B50" s="27"/>
      <c r="C50" s="36">
        <v>121</v>
      </c>
      <c r="D50" s="36">
        <v>1047</v>
      </c>
      <c r="E50" s="36">
        <v>23243</v>
      </c>
      <c r="F50" s="36">
        <v>11084</v>
      </c>
      <c r="G50" s="32">
        <f>E50/D50</f>
        <v>22.199617956064948</v>
      </c>
      <c r="H50" s="36">
        <v>3530</v>
      </c>
      <c r="I50" s="844">
        <v>1326</v>
      </c>
      <c r="J50" s="57"/>
      <c r="K50" s="43">
        <v>604</v>
      </c>
      <c r="L50" s="36">
        <v>1368</v>
      </c>
      <c r="M50" s="36">
        <v>1031</v>
      </c>
      <c r="N50" s="27"/>
    </row>
    <row r="51" spans="1:14" s="41" customFormat="1" ht="11.25">
      <c r="A51" s="26" t="s">
        <v>19</v>
      </c>
      <c r="B51" s="27"/>
      <c r="C51" s="36">
        <v>129</v>
      </c>
      <c r="D51" s="36">
        <v>1119</v>
      </c>
      <c r="E51" s="36">
        <v>24382</v>
      </c>
      <c r="F51" s="28">
        <v>11587</v>
      </c>
      <c r="G51" s="32">
        <f>E51/D51</f>
        <v>21.78909740840036</v>
      </c>
      <c r="H51" s="36">
        <v>3538</v>
      </c>
      <c r="I51" s="844">
        <v>1490</v>
      </c>
      <c r="J51" s="63"/>
      <c r="K51" s="56">
        <v>664</v>
      </c>
      <c r="L51" s="36">
        <v>1475</v>
      </c>
      <c r="M51" s="36">
        <v>1108</v>
      </c>
      <c r="N51" s="27"/>
    </row>
    <row r="52" spans="1:14" s="41" customFormat="1" ht="11.25">
      <c r="A52" s="26" t="s">
        <v>21</v>
      </c>
      <c r="B52" s="27"/>
      <c r="C52" s="36">
        <v>134</v>
      </c>
      <c r="D52" s="36">
        <v>1168</v>
      </c>
      <c r="E52" s="36">
        <v>25228</v>
      </c>
      <c r="F52" s="36">
        <v>12075</v>
      </c>
      <c r="G52" s="32">
        <v>21.59931506849315</v>
      </c>
      <c r="H52" s="36">
        <v>3558</v>
      </c>
      <c r="I52" s="844">
        <v>1460</v>
      </c>
      <c r="J52" s="63"/>
      <c r="K52" s="56">
        <v>653</v>
      </c>
      <c r="L52" s="36">
        <v>1544</v>
      </c>
      <c r="M52" s="36">
        <v>1154</v>
      </c>
      <c r="N52" s="27"/>
    </row>
    <row r="53" spans="1:14" s="41" customFormat="1" ht="11.25">
      <c r="A53" s="26" t="s">
        <v>22</v>
      </c>
      <c r="B53" s="27"/>
      <c r="C53" s="36">
        <v>136</v>
      </c>
      <c r="D53" s="36">
        <v>1232</v>
      </c>
      <c r="E53" s="36">
        <v>26222</v>
      </c>
      <c r="F53" s="36">
        <v>12625</v>
      </c>
      <c r="G53" s="32">
        <v>21.28409090909091</v>
      </c>
      <c r="H53" s="36">
        <v>3561</v>
      </c>
      <c r="I53" s="844">
        <v>1473</v>
      </c>
      <c r="J53" s="63"/>
      <c r="K53" s="56">
        <v>663</v>
      </c>
      <c r="L53" s="36">
        <v>1649</v>
      </c>
      <c r="M53" s="36">
        <v>1235</v>
      </c>
      <c r="N53" s="27"/>
    </row>
    <row r="54" spans="1:14" s="41" customFormat="1" ht="11.25">
      <c r="A54" s="26" t="s">
        <v>23</v>
      </c>
      <c r="B54" s="27"/>
      <c r="C54" s="36">
        <v>139</v>
      </c>
      <c r="D54" s="36">
        <v>1256</v>
      </c>
      <c r="E54" s="36">
        <v>26662</v>
      </c>
      <c r="F54" s="36">
        <v>12879</v>
      </c>
      <c r="G54" s="32">
        <v>21.227707006369428</v>
      </c>
      <c r="H54" s="36">
        <v>3586</v>
      </c>
      <c r="I54" s="844">
        <v>1631</v>
      </c>
      <c r="J54" s="63"/>
      <c r="K54" s="56">
        <v>712</v>
      </c>
      <c r="L54" s="36">
        <v>1697</v>
      </c>
      <c r="M54" s="36">
        <v>1283</v>
      </c>
      <c r="N54" s="27"/>
    </row>
    <row r="55" spans="1:14" s="41" customFormat="1" ht="11.25">
      <c r="A55" s="26" t="s">
        <v>24</v>
      </c>
      <c r="B55" s="27"/>
      <c r="C55" s="36">
        <v>152</v>
      </c>
      <c r="D55" s="36">
        <v>1282</v>
      </c>
      <c r="E55" s="36">
        <v>27342</v>
      </c>
      <c r="F55" s="36">
        <v>13226</v>
      </c>
      <c r="G55" s="32">
        <v>21.327613104524183</v>
      </c>
      <c r="H55" s="36">
        <v>3593</v>
      </c>
      <c r="I55" s="844">
        <v>1697</v>
      </c>
      <c r="J55" s="63"/>
      <c r="K55" s="56">
        <v>754</v>
      </c>
      <c r="L55" s="36">
        <v>1791</v>
      </c>
      <c r="M55" s="36">
        <v>1356</v>
      </c>
      <c r="N55" s="27"/>
    </row>
    <row r="56" spans="1:14" s="41" customFormat="1" ht="11.25">
      <c r="A56" s="26" t="s">
        <v>25</v>
      </c>
      <c r="B56" s="27"/>
      <c r="C56" s="49">
        <v>156</v>
      </c>
      <c r="D56" s="49">
        <v>1327</v>
      </c>
      <c r="E56" s="49">
        <v>27924</v>
      </c>
      <c r="F56" s="48">
        <v>13589</v>
      </c>
      <c r="G56" s="32">
        <f>E56/D56</f>
        <v>21.04295403165034</v>
      </c>
      <c r="H56" s="49">
        <v>3595</v>
      </c>
      <c r="I56" s="844">
        <v>1861</v>
      </c>
      <c r="J56" s="57"/>
      <c r="K56" s="56">
        <v>870</v>
      </c>
      <c r="L56" s="49">
        <v>1854</v>
      </c>
      <c r="M56" s="49">
        <v>1408</v>
      </c>
      <c r="N56" s="27"/>
    </row>
    <row r="57" spans="1:14" s="11" customFormat="1" ht="11.25">
      <c r="A57" s="26" t="s">
        <v>28</v>
      </c>
      <c r="B57" s="50"/>
      <c r="C57" s="48">
        <v>159</v>
      </c>
      <c r="D57" s="48">
        <v>1351</v>
      </c>
      <c r="E57" s="48">
        <v>28314</v>
      </c>
      <c r="F57" s="48">
        <v>13702</v>
      </c>
      <c r="G57" s="33">
        <f>E57/D57</f>
        <v>20.95780903034789</v>
      </c>
      <c r="H57" s="48">
        <v>3628</v>
      </c>
      <c r="I57" s="844">
        <v>1881</v>
      </c>
      <c r="J57" s="57"/>
      <c r="K57" s="29">
        <v>836</v>
      </c>
      <c r="L57" s="48">
        <v>1911</v>
      </c>
      <c r="M57" s="49">
        <v>1467</v>
      </c>
      <c r="N57" s="16"/>
    </row>
    <row r="58" spans="1:14" s="11" customFormat="1" ht="11.25">
      <c r="A58" s="26" t="s">
        <v>29</v>
      </c>
      <c r="B58" s="50"/>
      <c r="C58" s="48">
        <v>168</v>
      </c>
      <c r="D58" s="48">
        <v>1377</v>
      </c>
      <c r="E58" s="48">
        <v>28647</v>
      </c>
      <c r="F58" s="48">
        <v>13795</v>
      </c>
      <c r="G58" s="33">
        <v>20.80392156862745</v>
      </c>
      <c r="H58" s="48">
        <v>3733</v>
      </c>
      <c r="I58" s="844">
        <v>1909</v>
      </c>
      <c r="J58" s="57"/>
      <c r="K58" s="29">
        <v>856</v>
      </c>
      <c r="L58" s="48">
        <v>2004</v>
      </c>
      <c r="M58" s="49">
        <v>1546</v>
      </c>
      <c r="N58" s="16"/>
    </row>
    <row r="59" spans="1:14" s="11" customFormat="1" ht="11.25">
      <c r="A59" s="26" t="s">
        <v>30</v>
      </c>
      <c r="B59" s="50"/>
      <c r="C59" s="48">
        <v>171</v>
      </c>
      <c r="D59" s="48">
        <v>1396</v>
      </c>
      <c r="E59" s="48">
        <v>28931</v>
      </c>
      <c r="F59" s="48">
        <v>13911</v>
      </c>
      <c r="G59" s="33">
        <v>20.724212034383953</v>
      </c>
      <c r="H59" s="48">
        <v>3754</v>
      </c>
      <c r="I59" s="844">
        <v>1972</v>
      </c>
      <c r="J59" s="57"/>
      <c r="K59" s="29">
        <v>932</v>
      </c>
      <c r="L59" s="48">
        <v>2068</v>
      </c>
      <c r="M59" s="49">
        <v>1582</v>
      </c>
      <c r="N59" s="16"/>
    </row>
    <row r="60" spans="1:14" s="11" customFormat="1" ht="11.25">
      <c r="A60" s="26" t="s">
        <v>31</v>
      </c>
      <c r="B60" s="50"/>
      <c r="C60" s="48">
        <v>173</v>
      </c>
      <c r="D60" s="48">
        <v>1409</v>
      </c>
      <c r="E60" s="48">
        <v>29489</v>
      </c>
      <c r="F60" s="48">
        <v>14155</v>
      </c>
      <c r="G60" s="33">
        <v>20.92902767920511</v>
      </c>
      <c r="H60" s="48">
        <v>3755</v>
      </c>
      <c r="I60" s="844">
        <v>2070</v>
      </c>
      <c r="J60" s="57"/>
      <c r="K60" s="29">
        <v>950</v>
      </c>
      <c r="L60" s="48">
        <v>2166</v>
      </c>
      <c r="M60" s="49">
        <v>1656</v>
      </c>
      <c r="N60" s="16"/>
    </row>
    <row r="61" spans="1:14" s="11" customFormat="1" ht="11.25">
      <c r="A61" s="26" t="s">
        <v>32</v>
      </c>
      <c r="B61" s="29"/>
      <c r="C61" s="48">
        <v>177</v>
      </c>
      <c r="D61" s="48">
        <v>1429</v>
      </c>
      <c r="E61" s="48">
        <v>30033</v>
      </c>
      <c r="F61" s="48">
        <v>14489</v>
      </c>
      <c r="G61" s="33">
        <f aca="true" t="shared" si="5" ref="G61:G66">E61/D61</f>
        <v>21.016794961511547</v>
      </c>
      <c r="H61" s="48">
        <v>3840</v>
      </c>
      <c r="I61" s="844">
        <v>2187</v>
      </c>
      <c r="J61" s="57"/>
      <c r="K61" s="29">
        <v>995</v>
      </c>
      <c r="L61" s="48">
        <v>2170</v>
      </c>
      <c r="M61" s="49">
        <v>1655</v>
      </c>
      <c r="N61" s="16"/>
    </row>
    <row r="62" spans="1:14" s="11" customFormat="1" ht="11.25">
      <c r="A62" s="26" t="s">
        <v>33</v>
      </c>
      <c r="B62" s="29"/>
      <c r="C62" s="48">
        <v>178</v>
      </c>
      <c r="D62" s="48">
        <v>1446</v>
      </c>
      <c r="E62" s="48">
        <v>30317</v>
      </c>
      <c r="F62" s="48">
        <v>14680</v>
      </c>
      <c r="G62" s="33">
        <f t="shared" si="5"/>
        <v>20.966113416320884</v>
      </c>
      <c r="H62" s="48">
        <v>3878</v>
      </c>
      <c r="I62" s="844">
        <v>2074</v>
      </c>
      <c r="J62" s="57"/>
      <c r="K62" s="845">
        <v>956</v>
      </c>
      <c r="L62" s="48">
        <v>2321</v>
      </c>
      <c r="M62" s="49">
        <v>1773</v>
      </c>
      <c r="N62" s="16"/>
    </row>
    <row r="63" spans="1:14" s="11" customFormat="1" ht="11.25">
      <c r="A63" s="18" t="s">
        <v>695</v>
      </c>
      <c r="B63" s="50"/>
      <c r="C63" s="875">
        <v>181</v>
      </c>
      <c r="D63" s="875">
        <v>1455</v>
      </c>
      <c r="E63" s="875">
        <v>30594</v>
      </c>
      <c r="F63" s="875">
        <v>14878</v>
      </c>
      <c r="G63" s="33">
        <f t="shared" si="5"/>
        <v>21.02680412371134</v>
      </c>
      <c r="H63" s="875">
        <v>3976</v>
      </c>
      <c r="I63" s="657">
        <v>2240</v>
      </c>
      <c r="J63" s="876"/>
      <c r="K63" s="657">
        <v>1066</v>
      </c>
      <c r="L63" s="875">
        <v>2378</v>
      </c>
      <c r="M63" s="657">
        <v>1803</v>
      </c>
      <c r="N63" s="661"/>
    </row>
    <row r="64" spans="1:14" s="11" customFormat="1" ht="11.25">
      <c r="A64" s="18" t="s">
        <v>752</v>
      </c>
      <c r="B64" s="464"/>
      <c r="C64" s="875">
        <v>185</v>
      </c>
      <c r="D64" s="875">
        <v>1474</v>
      </c>
      <c r="E64" s="875">
        <v>30894</v>
      </c>
      <c r="F64" s="875">
        <v>15126</v>
      </c>
      <c r="G64" s="33">
        <f t="shared" si="5"/>
        <v>20.959294436906376</v>
      </c>
      <c r="H64" s="875">
        <v>4047</v>
      </c>
      <c r="I64" s="657">
        <v>2167</v>
      </c>
      <c r="J64" s="876"/>
      <c r="K64" s="657">
        <v>1002</v>
      </c>
      <c r="L64" s="875">
        <v>2431</v>
      </c>
      <c r="M64" s="657">
        <v>1839</v>
      </c>
      <c r="N64" s="661"/>
    </row>
    <row r="65" spans="1:14" s="11" customFormat="1" ht="11.25">
      <c r="A65" s="18" t="s">
        <v>737</v>
      </c>
      <c r="B65" s="464"/>
      <c r="C65" s="875">
        <v>186</v>
      </c>
      <c r="D65" s="875">
        <v>1477</v>
      </c>
      <c r="E65" s="875">
        <v>30956</v>
      </c>
      <c r="F65" s="875">
        <v>15067</v>
      </c>
      <c r="G65" s="33">
        <f t="shared" si="5"/>
        <v>20.958700067704807</v>
      </c>
      <c r="H65" s="875">
        <v>3979</v>
      </c>
      <c r="I65" s="657">
        <v>2031</v>
      </c>
      <c r="J65" s="876"/>
      <c r="K65" s="657">
        <v>943</v>
      </c>
      <c r="L65" s="875">
        <v>2391</v>
      </c>
      <c r="M65" s="657">
        <v>1818</v>
      </c>
      <c r="N65" s="661"/>
    </row>
    <row r="66" spans="1:14" s="11" customFormat="1" ht="11.25">
      <c r="A66" s="874" t="s">
        <v>763</v>
      </c>
      <c r="B66" s="464"/>
      <c r="C66" s="44">
        <v>189</v>
      </c>
      <c r="D66" s="44">
        <v>1478</v>
      </c>
      <c r="E66" s="44">
        <v>31215</v>
      </c>
      <c r="F66" s="44">
        <v>15167</v>
      </c>
      <c r="G66" s="51">
        <f t="shared" si="5"/>
        <v>21.119756427604873</v>
      </c>
      <c r="H66" s="44">
        <v>4216</v>
      </c>
      <c r="I66" s="844" t="s">
        <v>648</v>
      </c>
      <c r="J66" s="62"/>
      <c r="K66" s="845" t="s">
        <v>645</v>
      </c>
      <c r="L66" s="44">
        <v>2431</v>
      </c>
      <c r="M66" s="55">
        <v>1851</v>
      </c>
      <c r="N66" s="661"/>
    </row>
    <row r="67" spans="1:24" ht="6" customHeight="1">
      <c r="A67" s="38" t="s">
        <v>10</v>
      </c>
      <c r="B67" s="2"/>
      <c r="C67" s="8"/>
      <c r="D67" s="8"/>
      <c r="E67" s="8"/>
      <c r="F67" s="8"/>
      <c r="G67" s="8"/>
      <c r="H67" s="8"/>
      <c r="I67" s="8"/>
      <c r="J67" s="8"/>
      <c r="K67" s="8"/>
      <c r="L67" s="8"/>
      <c r="M67" s="8"/>
      <c r="N67" s="2"/>
      <c r="O67"/>
      <c r="P67"/>
      <c r="Q67"/>
      <c r="R67"/>
      <c r="S67"/>
      <c r="T67"/>
      <c r="U67"/>
      <c r="V67"/>
      <c r="W67"/>
      <c r="X67"/>
    </row>
    <row r="68" spans="1:13" s="2" customFormat="1" ht="11.25" customHeight="1">
      <c r="A68" s="956" t="s">
        <v>646</v>
      </c>
      <c r="B68" s="956"/>
      <c r="C68" s="956"/>
      <c r="D68" s="956"/>
      <c r="E68" s="956"/>
      <c r="F68" s="956"/>
      <c r="G68" s="956"/>
      <c r="H68" s="956"/>
      <c r="I68" s="956"/>
      <c r="J68" s="956"/>
      <c r="K68" s="956"/>
      <c r="L68" s="956"/>
      <c r="M68" s="956"/>
    </row>
    <row r="69" spans="1:13" s="2" customFormat="1" ht="11.25">
      <c r="A69" s="956"/>
      <c r="B69" s="956"/>
      <c r="C69" s="956"/>
      <c r="D69" s="956"/>
      <c r="E69" s="956"/>
      <c r="F69" s="956"/>
      <c r="G69" s="956"/>
      <c r="H69" s="956"/>
      <c r="I69" s="956"/>
      <c r="J69" s="956"/>
      <c r="K69" s="956"/>
      <c r="L69" s="956"/>
      <c r="M69" s="956"/>
    </row>
    <row r="70" spans="1:13" s="2" customFormat="1" ht="11.25">
      <c r="A70" s="956"/>
      <c r="B70" s="956"/>
      <c r="C70" s="956"/>
      <c r="D70" s="956"/>
      <c r="E70" s="956"/>
      <c r="F70" s="956"/>
      <c r="G70" s="956"/>
      <c r="H70" s="956"/>
      <c r="I70" s="956"/>
      <c r="J70" s="956"/>
      <c r="K70" s="956"/>
      <c r="L70" s="956"/>
      <c r="M70" s="956"/>
    </row>
    <row r="71" spans="1:13" s="2" customFormat="1" ht="11.25">
      <c r="A71" s="824"/>
      <c r="B71" s="824"/>
      <c r="C71" s="824"/>
      <c r="D71" s="824"/>
      <c r="E71" s="824"/>
      <c r="F71" s="824"/>
      <c r="G71" s="824"/>
      <c r="H71" s="824"/>
      <c r="I71" s="824"/>
      <c r="J71" s="824"/>
      <c r="K71" s="824"/>
      <c r="L71" s="824"/>
      <c r="M71" s="824"/>
    </row>
    <row r="72" spans="1:13" s="2" customFormat="1" ht="11.25">
      <c r="A72" s="824"/>
      <c r="B72" s="824"/>
      <c r="C72" s="824"/>
      <c r="D72" s="824"/>
      <c r="E72" s="824"/>
      <c r="F72" s="824"/>
      <c r="G72" s="824"/>
      <c r="H72" s="824"/>
      <c r="I72" s="824"/>
      <c r="J72" s="824"/>
      <c r="K72" s="824"/>
      <c r="L72" s="824"/>
      <c r="M72" s="824"/>
    </row>
    <row r="73" spans="1:14" ht="11.25">
      <c r="A73" s="824"/>
      <c r="B73" s="824"/>
      <c r="C73" s="824"/>
      <c r="D73" s="824"/>
      <c r="E73" s="824"/>
      <c r="F73" s="824"/>
      <c r="G73" s="824"/>
      <c r="H73" s="824"/>
      <c r="I73" s="824"/>
      <c r="J73" s="824"/>
      <c r="K73" s="824"/>
      <c r="L73" s="824"/>
      <c r="M73" s="824"/>
      <c r="N73" s="2"/>
    </row>
    <row r="74" spans="1:13" ht="11.25">
      <c r="A74" s="38"/>
      <c r="B74" s="38"/>
      <c r="C74" s="38"/>
      <c r="D74" s="38"/>
      <c r="E74" s="38"/>
      <c r="F74" s="38"/>
      <c r="G74" s="38"/>
      <c r="H74" s="38"/>
      <c r="I74" s="38"/>
      <c r="J74" s="38"/>
      <c r="K74" s="38"/>
      <c r="L74" s="38"/>
      <c r="M74" s="38"/>
    </row>
    <row r="75" spans="1:13" ht="11.25">
      <c r="A75" s="38"/>
      <c r="B75" s="38"/>
      <c r="C75" s="38"/>
      <c r="D75" s="38"/>
      <c r="E75" s="38"/>
      <c r="F75" s="38"/>
      <c r="G75" s="38"/>
      <c r="H75" s="38"/>
      <c r="I75" s="38"/>
      <c r="J75" s="38"/>
      <c r="K75" s="38"/>
      <c r="L75" s="38"/>
      <c r="M75" s="38"/>
    </row>
    <row r="76" spans="1:13" ht="11.25">
      <c r="A76" s="38"/>
      <c r="B76" s="38"/>
      <c r="C76" s="38"/>
      <c r="D76" s="38"/>
      <c r="E76" s="38"/>
      <c r="F76" s="38"/>
      <c r="G76" s="38"/>
      <c r="H76" s="38"/>
      <c r="I76" s="38"/>
      <c r="J76" s="38"/>
      <c r="K76" s="38"/>
      <c r="L76" s="38"/>
      <c r="M76" s="38"/>
    </row>
  </sheetData>
  <mergeCells count="17">
    <mergeCell ref="E6:F7"/>
    <mergeCell ref="E8:E9"/>
    <mergeCell ref="I8:J9"/>
    <mergeCell ref="A2:M2"/>
    <mergeCell ref="A68:M70"/>
    <mergeCell ref="F8:F9"/>
    <mergeCell ref="G6:G9"/>
    <mergeCell ref="H6:H9"/>
    <mergeCell ref="A4:M4"/>
    <mergeCell ref="L6:M7"/>
    <mergeCell ref="L8:L9"/>
    <mergeCell ref="A6:B9"/>
    <mergeCell ref="I6:K7"/>
    <mergeCell ref="K8:K9"/>
    <mergeCell ref="M8:M9"/>
    <mergeCell ref="C6:C9"/>
    <mergeCell ref="D6:D9"/>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26"/>
  <sheetViews>
    <sheetView showGridLines="0" zoomScaleSheetLayoutView="100" workbookViewId="0" topLeftCell="A1">
      <selection activeCell="O1" sqref="O1"/>
    </sheetView>
  </sheetViews>
  <sheetFormatPr defaultColWidth="12" defaultRowHeight="11.25"/>
  <cols>
    <col min="1" max="1" width="1.3359375" style="1" customWidth="1"/>
    <col min="2" max="2" width="31.33203125" style="1" customWidth="1"/>
    <col min="3" max="3" width="0.4921875" style="1" customWidth="1"/>
    <col min="4" max="4" width="7.83203125" style="1" customWidth="1"/>
    <col min="5" max="5" width="7.83203125" style="1" bestFit="1" customWidth="1"/>
    <col min="6" max="7" width="7.16015625" style="1" customWidth="1"/>
    <col min="8" max="8" width="8.5" style="1" customWidth="1"/>
    <col min="9" max="14" width="7.16015625" style="1" customWidth="1"/>
    <col min="15" max="16384" width="12" style="1" customWidth="1"/>
  </cols>
  <sheetData>
    <row r="1" ht="11.25" customHeight="1"/>
    <row r="2" ht="9" customHeight="1"/>
    <row r="3" spans="1:14" ht="13.5" customHeight="1">
      <c r="A3" s="959" t="s">
        <v>782</v>
      </c>
      <c r="B3" s="978"/>
      <c r="C3" s="978"/>
      <c r="D3" s="978"/>
      <c r="E3" s="978"/>
      <c r="F3" s="978"/>
      <c r="G3" s="978"/>
      <c r="H3" s="978"/>
      <c r="I3" s="978"/>
      <c r="J3" s="978"/>
      <c r="K3" s="978"/>
      <c r="L3" s="978"/>
      <c r="M3" s="978"/>
      <c r="N3" s="978"/>
    </row>
    <row r="4" spans="1:14" ht="6" customHeight="1">
      <c r="A4" s="2"/>
      <c r="B4" s="2"/>
      <c r="C4" s="2"/>
      <c r="D4" s="2"/>
      <c r="E4" s="2"/>
      <c r="F4" s="2"/>
      <c r="G4" s="2"/>
      <c r="H4" s="2"/>
      <c r="I4" s="2"/>
      <c r="J4" s="2"/>
      <c r="K4" s="2"/>
      <c r="L4" s="2"/>
      <c r="M4" s="2"/>
      <c r="N4" s="2"/>
    </row>
    <row r="5" spans="1:14" ht="15.75" customHeight="1">
      <c r="A5" s="1075" t="s">
        <v>176</v>
      </c>
      <c r="B5" s="1075"/>
      <c r="C5" s="969"/>
      <c r="D5" s="957" t="s">
        <v>177</v>
      </c>
      <c r="E5" s="1060" t="s">
        <v>178</v>
      </c>
      <c r="F5" s="1061"/>
      <c r="G5" s="1061"/>
      <c r="H5" s="1061"/>
      <c r="I5" s="1061"/>
      <c r="J5" s="1061"/>
      <c r="K5" s="1061"/>
      <c r="L5" s="1061"/>
      <c r="M5" s="1061"/>
      <c r="N5" s="1061"/>
    </row>
    <row r="6" spans="1:14" ht="15.75" customHeight="1">
      <c r="A6" s="1078"/>
      <c r="B6" s="1078"/>
      <c r="C6" s="972"/>
      <c r="D6" s="958"/>
      <c r="E6" s="957" t="s">
        <v>179</v>
      </c>
      <c r="F6" s="287">
        <v>31</v>
      </c>
      <c r="G6" s="287">
        <v>51</v>
      </c>
      <c r="H6" s="287">
        <v>101</v>
      </c>
      <c r="I6" s="287">
        <v>201</v>
      </c>
      <c r="J6" s="287">
        <v>301</v>
      </c>
      <c r="K6" s="287">
        <v>401</v>
      </c>
      <c r="L6" s="287">
        <v>501</v>
      </c>
      <c r="M6" s="287">
        <v>601</v>
      </c>
      <c r="N6" s="1080" t="s">
        <v>180</v>
      </c>
    </row>
    <row r="7" spans="1:14" ht="15.75" customHeight="1">
      <c r="A7" s="1078"/>
      <c r="B7" s="1078"/>
      <c r="C7" s="972"/>
      <c r="D7" s="958"/>
      <c r="E7" s="958"/>
      <c r="F7" s="243" t="s">
        <v>119</v>
      </c>
      <c r="G7" s="244"/>
      <c r="H7" s="244"/>
      <c r="I7" s="244"/>
      <c r="J7" s="244"/>
      <c r="K7" s="244"/>
      <c r="L7" s="244"/>
      <c r="M7" s="244"/>
      <c r="N7" s="970"/>
    </row>
    <row r="8" spans="1:14" ht="15.75" customHeight="1">
      <c r="A8" s="1076"/>
      <c r="B8" s="1076"/>
      <c r="C8" s="1079"/>
      <c r="D8" s="950"/>
      <c r="E8" s="950"/>
      <c r="F8" s="287">
        <v>50</v>
      </c>
      <c r="G8" s="287">
        <v>100</v>
      </c>
      <c r="H8" s="287">
        <v>200</v>
      </c>
      <c r="I8" s="287">
        <v>300</v>
      </c>
      <c r="J8" s="287">
        <v>400</v>
      </c>
      <c r="K8" s="287">
        <v>500</v>
      </c>
      <c r="L8" s="287">
        <v>600</v>
      </c>
      <c r="M8" s="287">
        <v>700</v>
      </c>
      <c r="N8" s="1081"/>
    </row>
    <row r="9" spans="1:14" ht="11.25" customHeight="1">
      <c r="A9" s="4"/>
      <c r="B9" s="4"/>
      <c r="C9" s="4"/>
      <c r="D9" s="212"/>
      <c r="E9" s="212"/>
      <c r="F9" s="212"/>
      <c r="G9" s="212"/>
      <c r="H9" s="212"/>
      <c r="I9" s="212"/>
      <c r="J9" s="212"/>
      <c r="K9" s="212"/>
      <c r="L9" s="212"/>
      <c r="M9" s="212"/>
      <c r="N9" s="212"/>
    </row>
    <row r="10" spans="1:14" ht="12" customHeight="1">
      <c r="A10" s="1072" t="s">
        <v>41</v>
      </c>
      <c r="B10" s="1077"/>
      <c r="C10" s="2"/>
      <c r="D10" s="340">
        <f aca="true" t="shared" si="0" ref="D10:D16">SUM(E10:N10)</f>
        <v>1013</v>
      </c>
      <c r="E10" s="237">
        <v>5</v>
      </c>
      <c r="F10" s="237">
        <v>20</v>
      </c>
      <c r="G10" s="237">
        <v>113</v>
      </c>
      <c r="H10" s="237">
        <v>344</v>
      </c>
      <c r="I10" s="237">
        <v>277</v>
      </c>
      <c r="J10" s="237">
        <v>159</v>
      </c>
      <c r="K10" s="237">
        <v>71</v>
      </c>
      <c r="L10" s="237">
        <v>21</v>
      </c>
      <c r="M10" s="237">
        <v>2</v>
      </c>
      <c r="N10" s="237">
        <v>1</v>
      </c>
    </row>
    <row r="11" spans="1:14" ht="12" customHeight="1">
      <c r="A11" s="1072" t="s">
        <v>42</v>
      </c>
      <c r="B11" s="1077"/>
      <c r="C11" s="2"/>
      <c r="D11" s="340">
        <f t="shared" si="0"/>
        <v>387</v>
      </c>
      <c r="E11" s="237">
        <v>4</v>
      </c>
      <c r="F11" s="237">
        <v>16</v>
      </c>
      <c r="G11" s="237">
        <v>112</v>
      </c>
      <c r="H11" s="237">
        <v>141</v>
      </c>
      <c r="I11" s="237">
        <v>78</v>
      </c>
      <c r="J11" s="237">
        <v>22</v>
      </c>
      <c r="K11" s="237">
        <v>13</v>
      </c>
      <c r="L11" s="237">
        <v>1</v>
      </c>
      <c r="M11" s="237">
        <v>0</v>
      </c>
      <c r="N11" s="237">
        <v>0</v>
      </c>
    </row>
    <row r="12" spans="1:14" ht="12" customHeight="1">
      <c r="A12" s="1072" t="s">
        <v>43</v>
      </c>
      <c r="B12" s="1077"/>
      <c r="C12" s="2"/>
      <c r="D12" s="340">
        <f t="shared" si="0"/>
        <v>335</v>
      </c>
      <c r="E12" s="237">
        <v>8</v>
      </c>
      <c r="F12" s="237">
        <v>22</v>
      </c>
      <c r="G12" s="237">
        <v>80</v>
      </c>
      <c r="H12" s="237">
        <v>128</v>
      </c>
      <c r="I12" s="237">
        <v>65</v>
      </c>
      <c r="J12" s="237">
        <v>23</v>
      </c>
      <c r="K12" s="237">
        <v>7</v>
      </c>
      <c r="L12" s="237">
        <v>2</v>
      </c>
      <c r="M12" s="237">
        <v>0</v>
      </c>
      <c r="N12" s="237">
        <v>0</v>
      </c>
    </row>
    <row r="13" spans="1:14" ht="12" customHeight="1">
      <c r="A13" s="1072" t="s">
        <v>44</v>
      </c>
      <c r="B13" s="1077"/>
      <c r="C13" s="2"/>
      <c r="D13" s="340">
        <f t="shared" si="0"/>
        <v>314</v>
      </c>
      <c r="E13" s="237">
        <v>3</v>
      </c>
      <c r="F13" s="237">
        <v>17</v>
      </c>
      <c r="G13" s="237">
        <v>89</v>
      </c>
      <c r="H13" s="237">
        <v>117</v>
      </c>
      <c r="I13" s="237">
        <v>67</v>
      </c>
      <c r="J13" s="237">
        <v>15</v>
      </c>
      <c r="K13" s="237">
        <v>6</v>
      </c>
      <c r="L13" s="237">
        <v>0</v>
      </c>
      <c r="M13" s="237">
        <v>0</v>
      </c>
      <c r="N13" s="237">
        <v>0</v>
      </c>
    </row>
    <row r="14" spans="1:14" ht="12" customHeight="1">
      <c r="A14" s="1072" t="s">
        <v>45</v>
      </c>
      <c r="B14" s="1077"/>
      <c r="C14" s="2"/>
      <c r="D14" s="340">
        <f t="shared" si="0"/>
        <v>392</v>
      </c>
      <c r="E14" s="237">
        <v>4</v>
      </c>
      <c r="F14" s="237">
        <v>6</v>
      </c>
      <c r="G14" s="237">
        <v>51</v>
      </c>
      <c r="H14" s="237">
        <v>139</v>
      </c>
      <c r="I14" s="237">
        <v>95</v>
      </c>
      <c r="J14" s="237">
        <v>54</v>
      </c>
      <c r="K14" s="237">
        <v>31</v>
      </c>
      <c r="L14" s="237">
        <v>9</v>
      </c>
      <c r="M14" s="237">
        <v>3</v>
      </c>
      <c r="N14" s="237">
        <v>0</v>
      </c>
    </row>
    <row r="15" spans="1:14" ht="12" customHeight="1">
      <c r="A15" s="1072" t="s">
        <v>46</v>
      </c>
      <c r="B15" s="1077"/>
      <c r="C15" s="2"/>
      <c r="D15" s="340">
        <f t="shared" si="0"/>
        <v>365</v>
      </c>
      <c r="E15" s="237">
        <v>2</v>
      </c>
      <c r="F15" s="237">
        <v>15</v>
      </c>
      <c r="G15" s="237">
        <v>85</v>
      </c>
      <c r="H15" s="237">
        <v>149</v>
      </c>
      <c r="I15" s="237">
        <v>80</v>
      </c>
      <c r="J15" s="237">
        <v>28</v>
      </c>
      <c r="K15" s="237">
        <v>6</v>
      </c>
      <c r="L15" s="237">
        <v>0</v>
      </c>
      <c r="M15" s="237">
        <v>0</v>
      </c>
      <c r="N15" s="237">
        <v>0</v>
      </c>
    </row>
    <row r="16" spans="1:14" ht="12" customHeight="1">
      <c r="A16" s="1072" t="s">
        <v>47</v>
      </c>
      <c r="B16" s="1077"/>
      <c r="C16" s="2"/>
      <c r="D16" s="340">
        <f t="shared" si="0"/>
        <v>488</v>
      </c>
      <c r="E16" s="237">
        <v>2</v>
      </c>
      <c r="F16" s="237">
        <v>8</v>
      </c>
      <c r="G16" s="237">
        <v>97</v>
      </c>
      <c r="H16" s="237">
        <v>185</v>
      </c>
      <c r="I16" s="237">
        <v>102</v>
      </c>
      <c r="J16" s="237">
        <v>71</v>
      </c>
      <c r="K16" s="237">
        <v>16</v>
      </c>
      <c r="L16" s="237">
        <v>6</v>
      </c>
      <c r="M16" s="237">
        <v>0</v>
      </c>
      <c r="N16" s="237">
        <v>1</v>
      </c>
    </row>
    <row r="17" spans="1:14" ht="9" customHeight="1">
      <c r="A17" s="2"/>
      <c r="B17" s="2"/>
      <c r="C17" s="39"/>
      <c r="D17" s="345"/>
      <c r="E17" s="245"/>
      <c r="F17" s="245"/>
      <c r="G17" s="245"/>
      <c r="H17" s="245"/>
      <c r="I17" s="245"/>
      <c r="J17" s="245"/>
      <c r="K17" s="245"/>
      <c r="L17" s="245"/>
      <c r="M17" s="245"/>
      <c r="N17" s="246"/>
    </row>
    <row r="18" spans="1:14" ht="12" customHeight="1">
      <c r="A18" s="1074" t="s">
        <v>48</v>
      </c>
      <c r="B18" s="1074"/>
      <c r="C18" s="2"/>
      <c r="D18" s="817">
        <f>IF(SUM(D10:D16)=SUM(D22:D26),SUM(D10:D16),"Fehler")</f>
        <v>3294</v>
      </c>
      <c r="E18" s="238">
        <f>SUM(E10:E17)</f>
        <v>28</v>
      </c>
      <c r="F18" s="238">
        <f aca="true" t="shared" si="1" ref="F18:N18">SUM(F10:F17)</f>
        <v>104</v>
      </c>
      <c r="G18" s="238">
        <f t="shared" si="1"/>
        <v>627</v>
      </c>
      <c r="H18" s="238">
        <f t="shared" si="1"/>
        <v>1203</v>
      </c>
      <c r="I18" s="238">
        <f t="shared" si="1"/>
        <v>764</v>
      </c>
      <c r="J18" s="238">
        <f t="shared" si="1"/>
        <v>372</v>
      </c>
      <c r="K18" s="238">
        <f t="shared" si="1"/>
        <v>150</v>
      </c>
      <c r="L18" s="238">
        <f t="shared" si="1"/>
        <v>39</v>
      </c>
      <c r="M18" s="238">
        <f t="shared" si="1"/>
        <v>5</v>
      </c>
      <c r="N18" s="238">
        <f t="shared" si="1"/>
        <v>2</v>
      </c>
    </row>
    <row r="19" spans="1:14" ht="11.25">
      <c r="A19" s="2"/>
      <c r="B19" s="2"/>
      <c r="C19" s="2"/>
      <c r="D19" s="340"/>
      <c r="E19" s="236"/>
      <c r="F19" s="236"/>
      <c r="G19" s="236"/>
      <c r="H19" s="236"/>
      <c r="I19" s="236"/>
      <c r="J19" s="236"/>
      <c r="K19" s="236"/>
      <c r="L19" s="236"/>
      <c r="M19" s="236"/>
      <c r="N19" s="236"/>
    </row>
    <row r="20" spans="1:14" ht="12" customHeight="1">
      <c r="A20" s="292" t="s">
        <v>181</v>
      </c>
      <c r="B20" s="2"/>
      <c r="C20" s="2"/>
      <c r="D20" s="340"/>
      <c r="E20" s="236"/>
      <c r="F20" s="236"/>
      <c r="G20" s="236"/>
      <c r="H20" s="236"/>
      <c r="I20" s="236"/>
      <c r="J20" s="236"/>
      <c r="K20" s="236"/>
      <c r="L20" s="236"/>
      <c r="M20" s="236"/>
      <c r="N20" s="236"/>
    </row>
    <row r="21" spans="1:14" ht="11.25">
      <c r="A21" s="2"/>
      <c r="B21" s="2"/>
      <c r="C21" s="2"/>
      <c r="D21" s="340"/>
      <c r="E21" s="236"/>
      <c r="F21" s="236"/>
      <c r="G21" s="236"/>
      <c r="H21" s="236"/>
      <c r="I21" s="236"/>
      <c r="J21" s="236"/>
      <c r="K21" s="236"/>
      <c r="L21" s="236"/>
      <c r="M21" s="236"/>
      <c r="N21" s="236"/>
    </row>
    <row r="22" spans="1:14" ht="12" customHeight="1">
      <c r="A22" s="2"/>
      <c r="B22" s="291" t="s">
        <v>86</v>
      </c>
      <c r="C22" s="2"/>
      <c r="D22" s="340">
        <f>SUM(E22:N22)</f>
        <v>2219</v>
      </c>
      <c r="E22" s="237">
        <v>11</v>
      </c>
      <c r="F22" s="237">
        <v>61</v>
      </c>
      <c r="G22" s="237">
        <v>399</v>
      </c>
      <c r="H22" s="237">
        <v>742</v>
      </c>
      <c r="I22" s="237">
        <v>554</v>
      </c>
      <c r="J22" s="237">
        <v>294</v>
      </c>
      <c r="K22" s="237">
        <v>123</v>
      </c>
      <c r="L22" s="237">
        <v>29</v>
      </c>
      <c r="M22" s="237">
        <v>5</v>
      </c>
      <c r="N22" s="237">
        <v>1</v>
      </c>
    </row>
    <row r="23" spans="1:14" ht="12" customHeight="1">
      <c r="A23" s="2"/>
      <c r="B23" s="917" t="s">
        <v>88</v>
      </c>
      <c r="C23" s="2" t="s">
        <v>2</v>
      </c>
      <c r="D23" s="340">
        <f>SUM(E23:N23)</f>
        <v>742</v>
      </c>
      <c r="E23" s="237">
        <v>7</v>
      </c>
      <c r="F23" s="237">
        <v>20</v>
      </c>
      <c r="G23" s="237">
        <v>169</v>
      </c>
      <c r="H23" s="237">
        <v>324</v>
      </c>
      <c r="I23" s="237">
        <v>142</v>
      </c>
      <c r="J23" s="237">
        <v>55</v>
      </c>
      <c r="K23" s="237">
        <v>19</v>
      </c>
      <c r="L23" s="237">
        <v>6</v>
      </c>
      <c r="M23" s="237">
        <v>0</v>
      </c>
      <c r="N23" s="237">
        <v>0</v>
      </c>
    </row>
    <row r="24" spans="1:14" ht="12" customHeight="1">
      <c r="A24" s="2"/>
      <c r="B24" s="455" t="s">
        <v>182</v>
      </c>
      <c r="C24" s="2"/>
      <c r="D24" s="340">
        <f>SUM(E24:N24)</f>
        <v>87</v>
      </c>
      <c r="E24" s="237">
        <v>1</v>
      </c>
      <c r="F24" s="237">
        <v>1</v>
      </c>
      <c r="G24" s="237">
        <v>18</v>
      </c>
      <c r="H24" s="237">
        <v>35</v>
      </c>
      <c r="I24" s="237">
        <v>17</v>
      </c>
      <c r="J24" s="237">
        <v>9</v>
      </c>
      <c r="K24" s="237">
        <v>3</v>
      </c>
      <c r="L24" s="237">
        <v>3</v>
      </c>
      <c r="M24" s="237">
        <v>0</v>
      </c>
      <c r="N24" s="237">
        <v>0</v>
      </c>
    </row>
    <row r="25" spans="1:14" ht="12" customHeight="1">
      <c r="A25" s="2"/>
      <c r="B25" s="247" t="s">
        <v>89</v>
      </c>
      <c r="C25" s="2" t="s">
        <v>2</v>
      </c>
      <c r="D25" s="340">
        <f>SUM(E25:N25)</f>
        <v>57</v>
      </c>
      <c r="E25" s="237">
        <v>0</v>
      </c>
      <c r="F25" s="237">
        <v>2</v>
      </c>
      <c r="G25" s="237">
        <v>10</v>
      </c>
      <c r="H25" s="237">
        <v>26</v>
      </c>
      <c r="I25" s="237">
        <v>18</v>
      </c>
      <c r="J25" s="237">
        <v>1</v>
      </c>
      <c r="K25" s="237">
        <v>0</v>
      </c>
      <c r="L25" s="237">
        <v>0</v>
      </c>
      <c r="M25" s="237">
        <v>0</v>
      </c>
      <c r="N25" s="237">
        <v>0</v>
      </c>
    </row>
    <row r="26" spans="1:14" ht="12" customHeight="1">
      <c r="A26" s="2"/>
      <c r="B26" s="291" t="s">
        <v>183</v>
      </c>
      <c r="C26" s="2"/>
      <c r="D26" s="340">
        <f>SUM(E26:N26)</f>
        <v>189</v>
      </c>
      <c r="E26" s="237">
        <v>9</v>
      </c>
      <c r="F26" s="237">
        <v>20</v>
      </c>
      <c r="G26" s="237">
        <v>31</v>
      </c>
      <c r="H26" s="237">
        <v>76</v>
      </c>
      <c r="I26" s="237">
        <v>33</v>
      </c>
      <c r="J26" s="237">
        <v>13</v>
      </c>
      <c r="K26" s="237">
        <v>5</v>
      </c>
      <c r="L26" s="237">
        <v>1</v>
      </c>
      <c r="M26" s="237">
        <v>0</v>
      </c>
      <c r="N26" s="237">
        <v>1</v>
      </c>
    </row>
  </sheetData>
  <mergeCells count="14">
    <mergeCell ref="A3:N3"/>
    <mergeCell ref="A5:C8"/>
    <mergeCell ref="D5:D8"/>
    <mergeCell ref="E5:N5"/>
    <mergeCell ref="E6:E8"/>
    <mergeCell ref="N6:N8"/>
    <mergeCell ref="A16:B16"/>
    <mergeCell ref="A18:B18"/>
    <mergeCell ref="A10:B10"/>
    <mergeCell ref="A11:B11"/>
    <mergeCell ref="A12:B12"/>
    <mergeCell ref="A13:B13"/>
    <mergeCell ref="A14:B14"/>
    <mergeCell ref="A15:B15"/>
  </mergeCells>
  <printOptions/>
  <pageMargins left="0.5905511811023623" right="0.5905511811023623" top="0.5905511811023623" bottom="0.7874015748031497" header="0.3937007874015748" footer="0"/>
  <pageSetup horizontalDpi="600" verticalDpi="600" orientation="portrait" paperSize="9" r:id="rId1"/>
  <headerFooter alignWithMargins="0">
    <oddFooter>&amp;C17</oddFooter>
  </headerFooter>
  <ignoredErrors>
    <ignoredError sqref="E17:M21 N17:N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52"/>
  <sheetViews>
    <sheetView workbookViewId="0" topLeftCell="A1">
      <selection activeCell="T1" sqref="T1"/>
    </sheetView>
  </sheetViews>
  <sheetFormatPr defaultColWidth="12" defaultRowHeight="11.25"/>
  <cols>
    <col min="1" max="3" width="1.3359375" style="1" customWidth="1"/>
    <col min="4" max="4" width="23.16015625" style="1" customWidth="1"/>
    <col min="5" max="5" width="0.4921875" style="1" customWidth="1"/>
    <col min="6" max="6" width="7.5" style="1" customWidth="1"/>
    <col min="7" max="7" width="6.66015625" style="1" bestFit="1" customWidth="1"/>
    <col min="8" max="15" width="6.33203125" style="1" customWidth="1"/>
    <col min="16" max="16" width="5.66015625" style="1" customWidth="1"/>
    <col min="17" max="19" width="7" style="1" customWidth="1"/>
    <col min="20" max="16384" width="12" style="1" customWidth="1"/>
  </cols>
  <sheetData>
    <row r="1" spans="1:19" ht="10.5" customHeight="1">
      <c r="A1" s="209"/>
      <c r="B1" s="210"/>
      <c r="C1" s="210"/>
      <c r="D1" s="210"/>
      <c r="E1" s="210"/>
      <c r="F1" s="2"/>
      <c r="G1" s="2"/>
      <c r="H1" s="2"/>
      <c r="I1" s="2"/>
      <c r="J1" s="2"/>
      <c r="K1" s="2"/>
      <c r="L1" s="2"/>
      <c r="M1" s="2"/>
      <c r="N1" s="2"/>
      <c r="O1" s="2"/>
      <c r="P1" s="2"/>
      <c r="Q1" s="2"/>
      <c r="R1" s="2"/>
      <c r="S1" s="2"/>
    </row>
    <row r="2" spans="1:19" ht="6" customHeight="1">
      <c r="A2" s="2"/>
      <c r="B2" s="2"/>
      <c r="C2" s="2"/>
      <c r="D2" s="2"/>
      <c r="E2" s="2"/>
      <c r="F2" s="2"/>
      <c r="G2" s="2"/>
      <c r="H2" s="2"/>
      <c r="I2" s="2"/>
      <c r="J2" s="2"/>
      <c r="K2" s="2"/>
      <c r="L2" s="2"/>
      <c r="M2" s="2"/>
      <c r="N2" s="2"/>
      <c r="O2" s="2"/>
      <c r="P2" s="2"/>
      <c r="Q2" s="2"/>
      <c r="R2" s="2"/>
      <c r="S2" s="2"/>
    </row>
    <row r="3" spans="1:19" ht="13.5" customHeight="1">
      <c r="A3" s="1037" t="s">
        <v>703</v>
      </c>
      <c r="B3" s="1083"/>
      <c r="C3" s="1083"/>
      <c r="D3" s="1083"/>
      <c r="E3" s="1083"/>
      <c r="F3" s="1083"/>
      <c r="G3" s="1083"/>
      <c r="H3" s="1083"/>
      <c r="I3" s="1083"/>
      <c r="J3" s="1083"/>
      <c r="K3" s="1083"/>
      <c r="L3" s="1083"/>
      <c r="M3" s="1083"/>
      <c r="N3" s="1083"/>
      <c r="O3" s="1083"/>
      <c r="P3" s="1083"/>
      <c r="Q3" s="1083"/>
      <c r="R3" s="1083"/>
      <c r="S3" s="1083"/>
    </row>
    <row r="4" spans="1:19" ht="3" customHeight="1">
      <c r="A4" s="2"/>
      <c r="B4" s="2"/>
      <c r="C4" s="2"/>
      <c r="D4" s="2"/>
      <c r="E4" s="2"/>
      <c r="F4" s="2"/>
      <c r="G4" s="2"/>
      <c r="H4" s="2"/>
      <c r="I4" s="2"/>
      <c r="J4" s="2"/>
      <c r="K4" s="2"/>
      <c r="L4" s="2"/>
      <c r="M4" s="2"/>
      <c r="N4" s="2"/>
      <c r="O4" s="2"/>
      <c r="P4" s="2"/>
      <c r="Q4" s="2"/>
      <c r="R4" s="2"/>
      <c r="S4" s="2"/>
    </row>
    <row r="5" spans="1:19" ht="13.5" customHeight="1">
      <c r="A5" s="1037" t="s">
        <v>744</v>
      </c>
      <c r="B5" s="1038"/>
      <c r="C5" s="1038"/>
      <c r="D5" s="1038"/>
      <c r="E5" s="1038"/>
      <c r="F5" s="1038"/>
      <c r="G5" s="1038"/>
      <c r="H5" s="1038"/>
      <c r="I5" s="1038"/>
      <c r="J5" s="1038"/>
      <c r="K5" s="1038"/>
      <c r="L5" s="1038"/>
      <c r="M5" s="1038"/>
      <c r="N5" s="1038"/>
      <c r="O5" s="1038"/>
      <c r="P5" s="1038"/>
      <c r="Q5" s="1038"/>
      <c r="R5" s="1038"/>
      <c r="S5" s="1038"/>
    </row>
    <row r="6" spans="1:19" ht="13.5" customHeight="1">
      <c r="A6" s="1038" t="s">
        <v>783</v>
      </c>
      <c r="B6" s="1038"/>
      <c r="C6" s="1038"/>
      <c r="D6" s="1038"/>
      <c r="E6" s="1038"/>
      <c r="F6" s="1038"/>
      <c r="G6" s="1038"/>
      <c r="H6" s="1038"/>
      <c r="I6" s="1038"/>
      <c r="J6" s="1038"/>
      <c r="K6" s="1038"/>
      <c r="L6" s="1038"/>
      <c r="M6" s="1038"/>
      <c r="N6" s="1038"/>
      <c r="O6" s="1038"/>
      <c r="P6" s="1038"/>
      <c r="Q6" s="1038"/>
      <c r="R6" s="1038"/>
      <c r="S6" s="1038"/>
    </row>
    <row r="7" spans="1:19" ht="6" customHeight="1">
      <c r="A7" s="2"/>
      <c r="B7" s="2"/>
      <c r="C7" s="2"/>
      <c r="D7" s="2"/>
      <c r="E7" s="2"/>
      <c r="F7" s="2"/>
      <c r="G7" s="2"/>
      <c r="H7" s="2"/>
      <c r="I7" s="2"/>
      <c r="J7" s="2"/>
      <c r="K7" s="2"/>
      <c r="L7" s="2"/>
      <c r="M7" s="2"/>
      <c r="N7" s="2"/>
      <c r="O7" s="2"/>
      <c r="P7" s="2"/>
      <c r="Q7" s="2"/>
      <c r="R7" s="2"/>
      <c r="S7" s="2"/>
    </row>
    <row r="8" spans="1:20" ht="12.75" customHeight="1">
      <c r="A8" s="1075" t="s">
        <v>140</v>
      </c>
      <c r="B8" s="1075"/>
      <c r="C8" s="1075"/>
      <c r="D8" s="1075"/>
      <c r="E8" s="964"/>
      <c r="F8" s="957" t="s">
        <v>141</v>
      </c>
      <c r="G8" s="975" t="s">
        <v>142</v>
      </c>
      <c r="H8" s="961"/>
      <c r="I8" s="961"/>
      <c r="J8" s="961"/>
      <c r="K8" s="961"/>
      <c r="L8" s="961"/>
      <c r="M8" s="961"/>
      <c r="N8" s="961"/>
      <c r="O8" s="961"/>
      <c r="P8" s="964"/>
      <c r="Q8" s="951" t="s">
        <v>143</v>
      </c>
      <c r="R8" s="961"/>
      <c r="S8" s="961"/>
      <c r="T8" s="211"/>
    </row>
    <row r="9" spans="1:19" ht="12.75" customHeight="1">
      <c r="A9" s="971"/>
      <c r="B9" s="971"/>
      <c r="C9" s="971"/>
      <c r="D9" s="971"/>
      <c r="E9" s="966"/>
      <c r="F9" s="958"/>
      <c r="G9" s="1073"/>
      <c r="H9" s="965"/>
      <c r="I9" s="965"/>
      <c r="J9" s="965"/>
      <c r="K9" s="965"/>
      <c r="L9" s="965"/>
      <c r="M9" s="965"/>
      <c r="N9" s="965"/>
      <c r="O9" s="965"/>
      <c r="P9" s="966"/>
      <c r="Q9" s="1073"/>
      <c r="R9" s="960"/>
      <c r="S9" s="960"/>
    </row>
    <row r="10" spans="1:19" ht="12.75" customHeight="1">
      <c r="A10" s="971"/>
      <c r="B10" s="971"/>
      <c r="C10" s="971"/>
      <c r="D10" s="971"/>
      <c r="E10" s="966"/>
      <c r="F10" s="958"/>
      <c r="G10" s="962"/>
      <c r="H10" s="963"/>
      <c r="I10" s="963"/>
      <c r="J10" s="963"/>
      <c r="K10" s="963"/>
      <c r="L10" s="963"/>
      <c r="M10" s="963"/>
      <c r="N10" s="963"/>
      <c r="O10" s="963"/>
      <c r="P10" s="967"/>
      <c r="Q10" s="962"/>
      <c r="R10" s="963"/>
      <c r="S10" s="963"/>
    </row>
    <row r="11" spans="1:19" ht="12" customHeight="1">
      <c r="A11" s="971"/>
      <c r="B11" s="971"/>
      <c r="C11" s="971"/>
      <c r="D11" s="971"/>
      <c r="E11" s="966"/>
      <c r="F11" s="958"/>
      <c r="G11" s="949">
        <v>1</v>
      </c>
      <c r="H11" s="949">
        <v>2</v>
      </c>
      <c r="I11" s="949">
        <v>3</v>
      </c>
      <c r="J11" s="949">
        <v>4</v>
      </c>
      <c r="K11" s="949">
        <v>5</v>
      </c>
      <c r="L11" s="949">
        <v>6</v>
      </c>
      <c r="M11" s="949">
        <v>7</v>
      </c>
      <c r="N11" s="949">
        <v>8</v>
      </c>
      <c r="O11" s="1085" t="s">
        <v>144</v>
      </c>
      <c r="P11" s="949">
        <v>10</v>
      </c>
      <c r="Q11" s="949" t="s">
        <v>145</v>
      </c>
      <c r="R11" s="1067" t="s">
        <v>146</v>
      </c>
      <c r="S11" s="951" t="s">
        <v>147</v>
      </c>
    </row>
    <row r="12" spans="1:19" ht="12" customHeight="1">
      <c r="A12" s="971"/>
      <c r="B12" s="971"/>
      <c r="C12" s="971"/>
      <c r="D12" s="971"/>
      <c r="E12" s="966"/>
      <c r="F12" s="958"/>
      <c r="G12" s="958"/>
      <c r="H12" s="958"/>
      <c r="I12" s="958"/>
      <c r="J12" s="958"/>
      <c r="K12" s="958"/>
      <c r="L12" s="958"/>
      <c r="M12" s="958"/>
      <c r="N12" s="958"/>
      <c r="O12" s="958"/>
      <c r="P12" s="958"/>
      <c r="Q12" s="958"/>
      <c r="R12" s="958"/>
      <c r="S12" s="1073"/>
    </row>
    <row r="13" spans="1:19" ht="21.75" customHeight="1">
      <c r="A13" s="971"/>
      <c r="B13" s="971"/>
      <c r="C13" s="971"/>
      <c r="D13" s="971"/>
      <c r="E13" s="966"/>
      <c r="F13" s="958"/>
      <c r="G13" s="958"/>
      <c r="H13" s="958"/>
      <c r="I13" s="958"/>
      <c r="J13" s="958"/>
      <c r="K13" s="958"/>
      <c r="L13" s="958"/>
      <c r="M13" s="958"/>
      <c r="N13" s="958"/>
      <c r="O13" s="958"/>
      <c r="P13" s="958"/>
      <c r="Q13" s="950"/>
      <c r="R13" s="950"/>
      <c r="S13" s="962"/>
    </row>
    <row r="14" spans="1:19" ht="15" customHeight="1">
      <c r="A14" s="1076"/>
      <c r="B14" s="1076"/>
      <c r="C14" s="1076"/>
      <c r="D14" s="1076"/>
      <c r="E14" s="967"/>
      <c r="F14" s="950"/>
      <c r="G14" s="950"/>
      <c r="H14" s="950"/>
      <c r="I14" s="950"/>
      <c r="J14" s="950"/>
      <c r="K14" s="950"/>
      <c r="L14" s="950"/>
      <c r="M14" s="950"/>
      <c r="N14" s="950"/>
      <c r="O14" s="950"/>
      <c r="P14" s="950"/>
      <c r="Q14" s="1060" t="s">
        <v>148</v>
      </c>
      <c r="R14" s="1061"/>
      <c r="S14" s="1061"/>
    </row>
    <row r="15" spans="1:20" ht="10.5" customHeight="1">
      <c r="A15" s="4"/>
      <c r="B15" s="4"/>
      <c r="C15" s="4"/>
      <c r="D15" s="4"/>
      <c r="E15" s="4"/>
      <c r="F15" s="212"/>
      <c r="G15" s="212"/>
      <c r="H15" s="212"/>
      <c r="I15" s="212"/>
      <c r="J15" s="212"/>
      <c r="K15" s="212"/>
      <c r="L15" s="212"/>
      <c r="M15" s="212"/>
      <c r="N15" s="212"/>
      <c r="O15" s="212"/>
      <c r="P15" s="212"/>
      <c r="Q15" s="212"/>
      <c r="R15" s="212"/>
      <c r="S15" s="212"/>
      <c r="T15" s="211"/>
    </row>
    <row r="16" spans="1:19" ht="15.75" customHeight="1">
      <c r="A16" s="1082" t="s">
        <v>41</v>
      </c>
      <c r="B16" s="1082"/>
      <c r="C16" s="1082"/>
      <c r="D16" s="1082"/>
      <c r="E16" s="2"/>
      <c r="F16" s="214">
        <f>SUM(G16:S16)</f>
        <v>10977</v>
      </c>
      <c r="G16" s="215">
        <v>1854</v>
      </c>
      <c r="H16" s="215">
        <v>1775</v>
      </c>
      <c r="I16" s="215">
        <v>1822</v>
      </c>
      <c r="J16" s="215">
        <v>1867</v>
      </c>
      <c r="K16" s="215">
        <v>511</v>
      </c>
      <c r="L16" s="215">
        <v>512</v>
      </c>
      <c r="M16" s="215">
        <v>556</v>
      </c>
      <c r="N16" s="215">
        <v>566</v>
      </c>
      <c r="O16" s="215">
        <v>680</v>
      </c>
      <c r="P16" s="215">
        <v>239</v>
      </c>
      <c r="Q16" s="215">
        <v>413</v>
      </c>
      <c r="R16" s="215">
        <v>163</v>
      </c>
      <c r="S16" s="215">
        <v>19</v>
      </c>
    </row>
    <row r="17" spans="1:19" ht="9.75" customHeight="1">
      <c r="A17" s="2"/>
      <c r="B17" s="2"/>
      <c r="C17" s="2"/>
      <c r="D17" s="2"/>
      <c r="E17" s="2"/>
      <c r="F17" s="214"/>
      <c r="G17" s="214"/>
      <c r="H17" s="214"/>
      <c r="I17" s="214"/>
      <c r="J17" s="214"/>
      <c r="K17" s="214"/>
      <c r="L17" s="214"/>
      <c r="M17" s="214"/>
      <c r="N17" s="214"/>
      <c r="O17" s="214"/>
      <c r="P17" s="214"/>
      <c r="Q17" s="214"/>
      <c r="R17" s="214"/>
      <c r="S17" s="214"/>
    </row>
    <row r="18" spans="1:19" ht="15.75" customHeight="1">
      <c r="A18" s="1082" t="s">
        <v>42</v>
      </c>
      <c r="B18" s="1082"/>
      <c r="C18" s="1082"/>
      <c r="D18" s="1082"/>
      <c r="E18" s="2"/>
      <c r="F18" s="214">
        <f>SUM(G18:S18)</f>
        <v>3028</v>
      </c>
      <c r="G18" s="215">
        <v>459</v>
      </c>
      <c r="H18" s="215">
        <v>440</v>
      </c>
      <c r="I18" s="215">
        <v>455</v>
      </c>
      <c r="J18" s="215">
        <v>469</v>
      </c>
      <c r="K18" s="215">
        <v>165</v>
      </c>
      <c r="L18" s="215">
        <v>172</v>
      </c>
      <c r="M18" s="215">
        <v>180</v>
      </c>
      <c r="N18" s="215">
        <v>188</v>
      </c>
      <c r="O18" s="215">
        <v>211</v>
      </c>
      <c r="P18" s="215">
        <v>73</v>
      </c>
      <c r="Q18" s="215">
        <v>172</v>
      </c>
      <c r="R18" s="215">
        <v>39</v>
      </c>
      <c r="S18" s="215">
        <v>5</v>
      </c>
    </row>
    <row r="19" spans="1:19" ht="9.75" customHeight="1">
      <c r="A19" s="2"/>
      <c r="B19" s="2"/>
      <c r="C19" s="2"/>
      <c r="D19" s="2"/>
      <c r="E19" s="2"/>
      <c r="F19" s="214"/>
      <c r="G19" s="214"/>
      <c r="H19" s="214"/>
      <c r="I19" s="214"/>
      <c r="J19" s="214"/>
      <c r="K19" s="214"/>
      <c r="L19" s="214"/>
      <c r="M19" s="214"/>
      <c r="N19" s="214"/>
      <c r="O19" s="214"/>
      <c r="P19" s="214"/>
      <c r="Q19" s="214"/>
      <c r="R19" s="214"/>
      <c r="S19" s="214"/>
    </row>
    <row r="20" spans="1:19" ht="15.75" customHeight="1">
      <c r="A20" s="1082" t="s">
        <v>43</v>
      </c>
      <c r="B20" s="1082"/>
      <c r="C20" s="1082"/>
      <c r="D20" s="1082"/>
      <c r="E20" s="2"/>
      <c r="F20" s="214">
        <f>SUM(G20:S20)</f>
        <v>2610</v>
      </c>
      <c r="G20" s="215">
        <v>374</v>
      </c>
      <c r="H20" s="215">
        <v>346</v>
      </c>
      <c r="I20" s="215">
        <v>375</v>
      </c>
      <c r="J20" s="215">
        <v>388</v>
      </c>
      <c r="K20" s="215">
        <v>133</v>
      </c>
      <c r="L20" s="215">
        <v>143</v>
      </c>
      <c r="M20" s="215">
        <v>148</v>
      </c>
      <c r="N20" s="215">
        <v>159</v>
      </c>
      <c r="O20" s="215">
        <v>181</v>
      </c>
      <c r="P20" s="215">
        <v>68</v>
      </c>
      <c r="Q20" s="215">
        <v>268</v>
      </c>
      <c r="R20" s="215">
        <v>25</v>
      </c>
      <c r="S20" s="215">
        <v>2</v>
      </c>
    </row>
    <row r="21" spans="1:19" ht="9.75" customHeight="1">
      <c r="A21" s="2"/>
      <c r="B21" s="2"/>
      <c r="C21" s="2"/>
      <c r="D21" s="2"/>
      <c r="E21" s="2"/>
      <c r="F21" s="214"/>
      <c r="G21" s="214"/>
      <c r="H21" s="214"/>
      <c r="I21" s="214"/>
      <c r="J21" s="214"/>
      <c r="K21" s="214"/>
      <c r="L21" s="214"/>
      <c r="M21" s="214"/>
      <c r="N21" s="214"/>
      <c r="O21" s="214"/>
      <c r="P21" s="214"/>
      <c r="Q21" s="214"/>
      <c r="R21" s="214"/>
      <c r="S21" s="214"/>
    </row>
    <row r="22" spans="1:19" ht="15.75" customHeight="1">
      <c r="A22" s="1086" t="s">
        <v>44</v>
      </c>
      <c r="B22" s="1086"/>
      <c r="C22" s="1086"/>
      <c r="D22" s="1086"/>
      <c r="E22" s="2"/>
      <c r="F22" s="214">
        <f>SUM(G22:S22)</f>
        <v>2404</v>
      </c>
      <c r="G22" s="215">
        <v>335</v>
      </c>
      <c r="H22" s="215">
        <v>318</v>
      </c>
      <c r="I22" s="215">
        <v>368</v>
      </c>
      <c r="J22" s="215">
        <v>388</v>
      </c>
      <c r="K22" s="215">
        <v>120</v>
      </c>
      <c r="L22" s="215">
        <v>126</v>
      </c>
      <c r="M22" s="215">
        <v>132</v>
      </c>
      <c r="N22" s="215">
        <v>137</v>
      </c>
      <c r="O22" s="215">
        <v>164</v>
      </c>
      <c r="P22" s="215">
        <v>65</v>
      </c>
      <c r="Q22" s="215">
        <v>230</v>
      </c>
      <c r="R22" s="215">
        <v>21</v>
      </c>
      <c r="S22" s="215">
        <v>0</v>
      </c>
    </row>
    <row r="23" spans="1:19" ht="9.75" customHeight="1">
      <c r="A23" s="2"/>
      <c r="B23" s="2"/>
      <c r="C23" s="2"/>
      <c r="D23" s="2"/>
      <c r="E23" s="2"/>
      <c r="F23" s="214"/>
      <c r="G23" s="214"/>
      <c r="H23" s="214"/>
      <c r="I23" s="214"/>
      <c r="J23" s="214"/>
      <c r="K23" s="214"/>
      <c r="L23" s="214"/>
      <c r="M23" s="214"/>
      <c r="N23" s="214"/>
      <c r="O23" s="214"/>
      <c r="P23" s="214"/>
      <c r="Q23" s="214"/>
      <c r="R23" s="214"/>
      <c r="S23" s="214"/>
    </row>
    <row r="24" spans="1:19" ht="15.75" customHeight="1">
      <c r="A24" s="1082" t="s">
        <v>45</v>
      </c>
      <c r="B24" s="1082"/>
      <c r="C24" s="1082"/>
      <c r="D24" s="1082"/>
      <c r="E24" s="2"/>
      <c r="F24" s="214">
        <f>SUM(G24:S24)</f>
        <v>4200</v>
      </c>
      <c r="G24" s="215">
        <v>613</v>
      </c>
      <c r="H24" s="215">
        <v>575</v>
      </c>
      <c r="I24" s="215">
        <v>623</v>
      </c>
      <c r="J24" s="215">
        <v>615</v>
      </c>
      <c r="K24" s="215">
        <v>207</v>
      </c>
      <c r="L24" s="215">
        <v>217</v>
      </c>
      <c r="M24" s="215">
        <v>233</v>
      </c>
      <c r="N24" s="215">
        <v>241</v>
      </c>
      <c r="O24" s="215">
        <v>298</v>
      </c>
      <c r="P24" s="215">
        <v>105</v>
      </c>
      <c r="Q24" s="215">
        <v>392</v>
      </c>
      <c r="R24" s="215">
        <v>81</v>
      </c>
      <c r="S24" s="215">
        <v>0</v>
      </c>
    </row>
    <row r="25" spans="1:19" ht="9.75" customHeight="1">
      <c r="A25" s="2"/>
      <c r="B25" s="2"/>
      <c r="C25" s="2"/>
      <c r="D25" s="2"/>
      <c r="E25" s="2"/>
      <c r="F25" s="214"/>
      <c r="G25" s="214"/>
      <c r="H25" s="214"/>
      <c r="I25" s="214"/>
      <c r="J25" s="214"/>
      <c r="K25" s="214"/>
      <c r="L25" s="214"/>
      <c r="M25" s="214"/>
      <c r="N25" s="214"/>
      <c r="O25" s="214"/>
      <c r="P25" s="214"/>
      <c r="Q25" s="214"/>
      <c r="R25" s="214"/>
      <c r="S25" s="214"/>
    </row>
    <row r="26" spans="1:19" ht="15.75" customHeight="1">
      <c r="A26" s="1082" t="s">
        <v>46</v>
      </c>
      <c r="B26" s="1082"/>
      <c r="C26" s="1082"/>
      <c r="D26" s="1082"/>
      <c r="E26" s="2"/>
      <c r="F26" s="214">
        <f>SUM(G26:S26)</f>
        <v>3069</v>
      </c>
      <c r="G26" s="215">
        <v>475</v>
      </c>
      <c r="H26" s="215">
        <v>450</v>
      </c>
      <c r="I26" s="215">
        <v>476</v>
      </c>
      <c r="J26" s="215">
        <v>477</v>
      </c>
      <c r="K26" s="215">
        <v>155</v>
      </c>
      <c r="L26" s="215">
        <v>159</v>
      </c>
      <c r="M26" s="215">
        <v>169</v>
      </c>
      <c r="N26" s="215">
        <v>178</v>
      </c>
      <c r="O26" s="215">
        <v>201</v>
      </c>
      <c r="P26" s="215">
        <v>74</v>
      </c>
      <c r="Q26" s="215">
        <v>201</v>
      </c>
      <c r="R26" s="215">
        <v>47</v>
      </c>
      <c r="S26" s="215">
        <v>7</v>
      </c>
    </row>
    <row r="27" spans="1:19" ht="9.75" customHeight="1">
      <c r="A27" s="2"/>
      <c r="B27" s="2"/>
      <c r="C27" s="2"/>
      <c r="D27" s="2"/>
      <c r="E27" s="2"/>
      <c r="F27" s="214"/>
      <c r="G27" s="214"/>
      <c r="H27" s="214"/>
      <c r="I27" s="214"/>
      <c r="J27" s="214"/>
      <c r="K27" s="214"/>
      <c r="L27" s="214"/>
      <c r="M27" s="214"/>
      <c r="N27" s="214"/>
      <c r="O27" s="214"/>
      <c r="P27" s="214"/>
      <c r="Q27" s="214"/>
      <c r="R27" s="214"/>
      <c r="S27" s="214"/>
    </row>
    <row r="28" spans="1:19" ht="15.75" customHeight="1">
      <c r="A28" s="1082" t="s">
        <v>47</v>
      </c>
      <c r="B28" s="1082"/>
      <c r="C28" s="1082"/>
      <c r="D28" s="1082"/>
      <c r="E28" s="2"/>
      <c r="F28" s="214">
        <f>SUM(G28:S28)</f>
        <v>4817</v>
      </c>
      <c r="G28" s="215">
        <v>736</v>
      </c>
      <c r="H28" s="215">
        <v>692</v>
      </c>
      <c r="I28" s="215">
        <v>732</v>
      </c>
      <c r="J28" s="215">
        <v>734</v>
      </c>
      <c r="K28" s="215">
        <v>252</v>
      </c>
      <c r="L28" s="215">
        <v>263</v>
      </c>
      <c r="M28" s="215">
        <v>285</v>
      </c>
      <c r="N28" s="215">
        <v>291</v>
      </c>
      <c r="O28" s="215">
        <v>340</v>
      </c>
      <c r="P28" s="215">
        <v>116</v>
      </c>
      <c r="Q28" s="215">
        <v>303</v>
      </c>
      <c r="R28" s="215">
        <v>64</v>
      </c>
      <c r="S28" s="215">
        <v>9</v>
      </c>
    </row>
    <row r="29" spans="1:19" ht="9.75" customHeight="1">
      <c r="A29" s="213"/>
      <c r="B29" s="213"/>
      <c r="C29" s="213"/>
      <c r="D29" s="213"/>
      <c r="E29" s="2"/>
      <c r="F29" s="214"/>
      <c r="G29" s="214"/>
      <c r="H29" s="214"/>
      <c r="I29" s="214"/>
      <c r="J29" s="214"/>
      <c r="K29" s="214"/>
      <c r="L29" s="214"/>
      <c r="M29" s="214"/>
      <c r="N29" s="214"/>
      <c r="O29" s="214"/>
      <c r="P29" s="214"/>
      <c r="Q29" s="214"/>
      <c r="R29" s="214"/>
      <c r="S29" s="214"/>
    </row>
    <row r="30" spans="1:19" ht="13.5" customHeight="1">
      <c r="A30" s="1074" t="s">
        <v>48</v>
      </c>
      <c r="B30" s="1074"/>
      <c r="C30" s="1074"/>
      <c r="D30" s="1074"/>
      <c r="E30" s="2"/>
      <c r="F30" s="216">
        <f>IF(SUM(F16:F28)=SUM(F35:F42),SUM(F16:F28),"FEHLER")</f>
        <v>31105</v>
      </c>
      <c r="G30" s="216">
        <f>IF(SUM(G16:G28)=SUM(G35:G42),SUM(G16:G28),"FEHLER")</f>
        <v>4846</v>
      </c>
      <c r="H30" s="216">
        <f aca="true" t="shared" si="0" ref="H30:S30">IF(SUM(H16:H28)=SUM(H35:H42),SUM(H16:H28),"FEHLER")</f>
        <v>4596</v>
      </c>
      <c r="I30" s="216">
        <f t="shared" si="0"/>
        <v>4851</v>
      </c>
      <c r="J30" s="216">
        <f t="shared" si="0"/>
        <v>4938</v>
      </c>
      <c r="K30" s="216">
        <f t="shared" si="0"/>
        <v>1543</v>
      </c>
      <c r="L30" s="216">
        <f t="shared" si="0"/>
        <v>1592</v>
      </c>
      <c r="M30" s="216">
        <f t="shared" si="0"/>
        <v>1703</v>
      </c>
      <c r="N30" s="216">
        <f t="shared" si="0"/>
        <v>1760</v>
      </c>
      <c r="O30" s="216">
        <f t="shared" si="0"/>
        <v>2075</v>
      </c>
      <c r="P30" s="216">
        <f t="shared" si="0"/>
        <v>740</v>
      </c>
      <c r="Q30" s="216">
        <f t="shared" si="0"/>
        <v>1979</v>
      </c>
      <c r="R30" s="216">
        <f t="shared" si="0"/>
        <v>440</v>
      </c>
      <c r="S30" s="216">
        <f t="shared" si="0"/>
        <v>42</v>
      </c>
    </row>
    <row r="31" spans="1:19" ht="12.75" customHeight="1">
      <c r="A31" s="217"/>
      <c r="B31" s="217"/>
      <c r="C31" s="217"/>
      <c r="D31" s="217"/>
      <c r="E31" s="2"/>
      <c r="F31" s="216"/>
      <c r="G31" s="216"/>
      <c r="H31" s="216"/>
      <c r="I31" s="216"/>
      <c r="J31" s="216"/>
      <c r="K31" s="216"/>
      <c r="L31" s="216"/>
      <c r="M31" s="216"/>
      <c r="N31" s="216"/>
      <c r="O31" s="216"/>
      <c r="P31" s="216"/>
      <c r="Q31" s="216"/>
      <c r="R31" s="216"/>
      <c r="S31" s="216"/>
    </row>
    <row r="32" spans="1:19" ht="13.5" customHeight="1">
      <c r="A32" s="2"/>
      <c r="B32" s="2"/>
      <c r="C32" s="2"/>
      <c r="D32" s="2"/>
      <c r="E32" s="2"/>
      <c r="F32" s="214"/>
      <c r="G32" s="214"/>
      <c r="H32" s="214"/>
      <c r="I32" s="214"/>
      <c r="J32" s="214"/>
      <c r="K32" s="214"/>
      <c r="L32" s="214"/>
      <c r="M32" s="214"/>
      <c r="N32" s="214"/>
      <c r="O32" s="214"/>
      <c r="P32" s="214"/>
      <c r="Q32" s="218"/>
      <c r="R32" s="218"/>
      <c r="S32" s="214"/>
    </row>
    <row r="33" spans="1:19" ht="12.75" customHeight="1">
      <c r="A33" s="2" t="s">
        <v>149</v>
      </c>
      <c r="B33" s="2"/>
      <c r="C33" s="2"/>
      <c r="D33" s="2"/>
      <c r="E33" s="2"/>
      <c r="F33" s="214"/>
      <c r="G33" s="214"/>
      <c r="H33" s="214"/>
      <c r="I33" s="214"/>
      <c r="J33" s="214"/>
      <c r="K33" s="214"/>
      <c r="L33" s="214"/>
      <c r="M33" s="214"/>
      <c r="N33" s="214"/>
      <c r="O33" s="214"/>
      <c r="P33" s="214"/>
      <c r="Q33" s="218"/>
      <c r="R33" s="218"/>
      <c r="S33" s="214"/>
    </row>
    <row r="34" spans="1:19" ht="6" customHeight="1">
      <c r="A34" s="2"/>
      <c r="B34" s="2"/>
      <c r="C34" s="2"/>
      <c r="D34" s="2"/>
      <c r="E34" s="2"/>
      <c r="F34" s="214"/>
      <c r="G34" s="214"/>
      <c r="H34" s="214"/>
      <c r="I34" s="214"/>
      <c r="J34" s="214"/>
      <c r="K34" s="214"/>
      <c r="L34" s="214"/>
      <c r="M34" s="214"/>
      <c r="N34" s="214"/>
      <c r="O34" s="214"/>
      <c r="P34" s="214"/>
      <c r="Q34" s="218"/>
      <c r="R34" s="218"/>
      <c r="S34" s="214"/>
    </row>
    <row r="35" spans="1:19" ht="17.25" customHeight="1">
      <c r="A35" s="213"/>
      <c r="B35" s="1032" t="s">
        <v>150</v>
      </c>
      <c r="C35" s="1032"/>
      <c r="D35" s="1032"/>
      <c r="E35" s="2"/>
      <c r="F35" s="214">
        <f>SUM(G35:S35)</f>
        <v>27559</v>
      </c>
      <c r="G35" s="215">
        <v>4836</v>
      </c>
      <c r="H35" s="215">
        <v>4588</v>
      </c>
      <c r="I35" s="215">
        <v>4842</v>
      </c>
      <c r="J35" s="215">
        <v>4931</v>
      </c>
      <c r="K35" s="215">
        <v>1518</v>
      </c>
      <c r="L35" s="215">
        <v>1578</v>
      </c>
      <c r="M35" s="215">
        <v>1278</v>
      </c>
      <c r="N35" s="215">
        <v>1283</v>
      </c>
      <c r="O35" s="215">
        <v>1344</v>
      </c>
      <c r="P35" s="215">
        <v>0</v>
      </c>
      <c r="Q35" s="215">
        <v>1114</v>
      </c>
      <c r="R35" s="215">
        <v>205</v>
      </c>
      <c r="S35" s="215">
        <v>42</v>
      </c>
    </row>
    <row r="36" spans="1:19" ht="17.25" customHeight="1">
      <c r="A36" s="213"/>
      <c r="B36" s="221" t="s">
        <v>153</v>
      </c>
      <c r="C36" s="221"/>
      <c r="D36" s="221"/>
      <c r="E36" s="2"/>
      <c r="F36" s="214"/>
      <c r="G36" s="215"/>
      <c r="H36" s="215"/>
      <c r="I36" s="215"/>
      <c r="J36" s="215"/>
      <c r="K36" s="215"/>
      <c r="L36" s="215"/>
      <c r="M36" s="215"/>
      <c r="N36" s="215"/>
      <c r="O36" s="215"/>
      <c r="P36" s="215"/>
      <c r="Q36" s="219"/>
      <c r="R36" s="219"/>
      <c r="S36" s="219"/>
    </row>
    <row r="37" spans="1:19" ht="17.25" customHeight="1">
      <c r="A37" s="213"/>
      <c r="B37" s="842"/>
      <c r="C37" s="1024" t="s">
        <v>677</v>
      </c>
      <c r="D37" s="1024"/>
      <c r="E37" s="2"/>
      <c r="F37" s="214">
        <f>SUM(G37:S37)</f>
        <v>772</v>
      </c>
      <c r="G37" s="215">
        <v>0</v>
      </c>
      <c r="H37" s="215">
        <v>0</v>
      </c>
      <c r="I37" s="215">
        <v>0</v>
      </c>
      <c r="J37" s="215">
        <v>0</v>
      </c>
      <c r="K37" s="215">
        <v>0</v>
      </c>
      <c r="L37" s="215">
        <v>0</v>
      </c>
      <c r="M37" s="215">
        <v>0</v>
      </c>
      <c r="N37" s="215">
        <v>0</v>
      </c>
      <c r="O37" s="215">
        <v>0</v>
      </c>
      <c r="P37" s="215">
        <v>0</v>
      </c>
      <c r="Q37" s="215">
        <v>772</v>
      </c>
      <c r="R37" s="215">
        <v>0</v>
      </c>
      <c r="S37" s="215">
        <v>0</v>
      </c>
    </row>
    <row r="38" spans="1:19" ht="17.25" customHeight="1">
      <c r="A38" s="213"/>
      <c r="B38" s="1084" t="s">
        <v>689</v>
      </c>
      <c r="C38" s="1084"/>
      <c r="D38" s="1084"/>
      <c r="E38" s="2"/>
      <c r="F38" s="214">
        <f aca="true" t="shared" si="1" ref="F38:F42">SUM(G38:S38)</f>
        <v>2101</v>
      </c>
      <c r="G38" s="215">
        <v>0</v>
      </c>
      <c r="H38" s="215">
        <v>0</v>
      </c>
      <c r="I38" s="215">
        <v>0</v>
      </c>
      <c r="J38" s="215">
        <v>0</v>
      </c>
      <c r="K38" s="215">
        <v>2</v>
      </c>
      <c r="L38" s="215">
        <v>2</v>
      </c>
      <c r="M38" s="215">
        <v>398</v>
      </c>
      <c r="N38" s="215">
        <v>453</v>
      </c>
      <c r="O38" s="215">
        <v>536</v>
      </c>
      <c r="P38" s="215">
        <v>644</v>
      </c>
      <c r="Q38" s="215">
        <v>0</v>
      </c>
      <c r="R38" s="215">
        <v>66</v>
      </c>
      <c r="S38" s="215">
        <v>0</v>
      </c>
    </row>
    <row r="39" spans="1:19" ht="17.25" customHeight="1">
      <c r="A39" s="213"/>
      <c r="B39" s="1084" t="s">
        <v>678</v>
      </c>
      <c r="C39" s="1084"/>
      <c r="D39" s="1084"/>
      <c r="E39" s="843"/>
      <c r="F39" s="214">
        <f t="shared" si="1"/>
        <v>375</v>
      </c>
      <c r="G39" s="215">
        <v>10</v>
      </c>
      <c r="H39" s="215">
        <v>8</v>
      </c>
      <c r="I39" s="215">
        <v>9</v>
      </c>
      <c r="J39" s="215">
        <v>7</v>
      </c>
      <c r="K39" s="215">
        <v>23</v>
      </c>
      <c r="L39" s="215">
        <v>12</v>
      </c>
      <c r="M39" s="215">
        <v>27</v>
      </c>
      <c r="N39" s="215">
        <v>21</v>
      </c>
      <c r="O39" s="215">
        <v>16</v>
      </c>
      <c r="P39" s="215">
        <v>0</v>
      </c>
      <c r="Q39" s="215">
        <v>93</v>
      </c>
      <c r="R39" s="215">
        <v>149</v>
      </c>
      <c r="S39" s="215">
        <v>0</v>
      </c>
    </row>
    <row r="40" spans="1:19" ht="17.25" customHeight="1">
      <c r="A40" s="213"/>
      <c r="B40" s="1032" t="s">
        <v>154</v>
      </c>
      <c r="C40" s="1032"/>
      <c r="D40" s="1032"/>
      <c r="E40" s="2"/>
      <c r="F40" s="214">
        <f t="shared" si="1"/>
        <v>85</v>
      </c>
      <c r="G40" s="215">
        <v>0</v>
      </c>
      <c r="H40" s="215">
        <v>0</v>
      </c>
      <c r="I40" s="215">
        <v>0</v>
      </c>
      <c r="J40" s="215">
        <v>0</v>
      </c>
      <c r="K40" s="215">
        <v>0</v>
      </c>
      <c r="L40" s="215">
        <v>0</v>
      </c>
      <c r="M40" s="215">
        <v>0</v>
      </c>
      <c r="N40" s="215">
        <v>3</v>
      </c>
      <c r="O40" s="215">
        <v>63</v>
      </c>
      <c r="P40" s="215">
        <v>0</v>
      </c>
      <c r="Q40" s="215">
        <v>0</v>
      </c>
      <c r="R40" s="215">
        <v>19</v>
      </c>
      <c r="S40" s="215">
        <v>0</v>
      </c>
    </row>
    <row r="41" spans="1:19" ht="17.25" customHeight="1">
      <c r="A41" s="213"/>
      <c r="B41" s="1084" t="s">
        <v>682</v>
      </c>
      <c r="C41" s="1084"/>
      <c r="D41" s="1084"/>
      <c r="E41" s="2"/>
      <c r="F41" s="214">
        <f t="shared" si="1"/>
        <v>198</v>
      </c>
      <c r="G41" s="215">
        <v>0</v>
      </c>
      <c r="H41" s="215">
        <v>0</v>
      </c>
      <c r="I41" s="215">
        <v>0</v>
      </c>
      <c r="J41" s="215">
        <v>0</v>
      </c>
      <c r="K41" s="215">
        <v>0</v>
      </c>
      <c r="L41" s="215">
        <v>0</v>
      </c>
      <c r="M41" s="215">
        <v>0</v>
      </c>
      <c r="N41" s="215">
        <v>0</v>
      </c>
      <c r="O41" s="215">
        <v>101</v>
      </c>
      <c r="P41" s="215">
        <v>96</v>
      </c>
      <c r="Q41" s="215">
        <v>0</v>
      </c>
      <c r="R41" s="215">
        <v>1</v>
      </c>
      <c r="S41" s="215">
        <v>0</v>
      </c>
    </row>
    <row r="42" spans="1:19" ht="17.25" customHeight="1">
      <c r="A42" s="213"/>
      <c r="B42" s="1088" t="s">
        <v>190</v>
      </c>
      <c r="C42" s="1032"/>
      <c r="D42" s="1032"/>
      <c r="E42" s="2"/>
      <c r="F42" s="214">
        <f t="shared" si="1"/>
        <v>15</v>
      </c>
      <c r="G42" s="215">
        <v>0</v>
      </c>
      <c r="H42" s="215">
        <v>0</v>
      </c>
      <c r="I42" s="215">
        <v>0</v>
      </c>
      <c r="J42" s="215">
        <v>0</v>
      </c>
      <c r="K42" s="215">
        <v>0</v>
      </c>
      <c r="L42" s="215">
        <v>0</v>
      </c>
      <c r="M42" s="215">
        <v>0</v>
      </c>
      <c r="N42" s="215">
        <v>0</v>
      </c>
      <c r="O42" s="215">
        <v>15</v>
      </c>
      <c r="P42" s="215">
        <v>0</v>
      </c>
      <c r="Q42" s="215">
        <v>0</v>
      </c>
      <c r="R42" s="215">
        <v>0</v>
      </c>
      <c r="S42" s="215">
        <v>0</v>
      </c>
    </row>
    <row r="43" spans="1:19" ht="17.25" customHeight="1">
      <c r="A43" s="213"/>
      <c r="B43" s="221" t="s">
        <v>151</v>
      </c>
      <c r="C43" s="221"/>
      <c r="D43" s="221"/>
      <c r="E43" s="2"/>
      <c r="F43" s="214"/>
      <c r="G43" s="215"/>
      <c r="H43" s="215"/>
      <c r="I43" s="215"/>
      <c r="J43" s="215"/>
      <c r="K43" s="215"/>
      <c r="L43" s="215"/>
      <c r="M43" s="215"/>
      <c r="N43" s="215"/>
      <c r="O43" s="215"/>
      <c r="P43" s="215"/>
      <c r="Q43" s="215"/>
      <c r="R43" s="215"/>
      <c r="S43" s="215"/>
    </row>
    <row r="44" spans="1:19" ht="17.25" customHeight="1">
      <c r="A44" s="213"/>
      <c r="B44" s="126"/>
      <c r="C44" s="1084" t="s">
        <v>681</v>
      </c>
      <c r="D44" s="1084"/>
      <c r="E44" s="2" t="s">
        <v>2</v>
      </c>
      <c r="F44" s="214">
        <f>SUM(G44:S44)</f>
        <v>533</v>
      </c>
      <c r="G44" s="215">
        <v>77</v>
      </c>
      <c r="H44" s="215">
        <v>85</v>
      </c>
      <c r="I44" s="215">
        <v>60</v>
      </c>
      <c r="J44" s="215">
        <v>73</v>
      </c>
      <c r="K44" s="215">
        <v>96</v>
      </c>
      <c r="L44" s="215">
        <v>75</v>
      </c>
      <c r="M44" s="215">
        <v>28</v>
      </c>
      <c r="N44" s="215">
        <v>16</v>
      </c>
      <c r="O44" s="215">
        <v>7</v>
      </c>
      <c r="P44" s="215">
        <v>0</v>
      </c>
      <c r="Q44" s="215">
        <v>16</v>
      </c>
      <c r="R44" s="215">
        <v>0</v>
      </c>
      <c r="S44" s="215">
        <v>0</v>
      </c>
    </row>
    <row r="45" spans="1:19" ht="17.25" customHeight="1">
      <c r="A45" s="213"/>
      <c r="B45" s="221"/>
      <c r="C45" s="920" t="s">
        <v>152</v>
      </c>
      <c r="D45" s="221"/>
      <c r="E45" s="222"/>
      <c r="F45" s="223"/>
      <c r="G45" s="215"/>
      <c r="H45" s="215"/>
      <c r="I45" s="215"/>
      <c r="J45" s="215"/>
      <c r="K45" s="215"/>
      <c r="L45" s="215"/>
      <c r="M45" s="215"/>
      <c r="N45" s="215"/>
      <c r="O45" s="215"/>
      <c r="P45" s="215"/>
      <c r="Q45" s="215"/>
      <c r="R45" s="215"/>
      <c r="S45" s="215"/>
    </row>
    <row r="46" spans="1:19" ht="17.25" customHeight="1">
      <c r="A46" s="213"/>
      <c r="B46" s="221"/>
      <c r="C46" s="38"/>
      <c r="D46" s="221" t="s">
        <v>693</v>
      </c>
      <c r="E46" s="224"/>
      <c r="F46" s="225"/>
      <c r="G46" s="215"/>
      <c r="H46" s="215"/>
      <c r="I46" s="215"/>
      <c r="J46" s="215"/>
      <c r="K46" s="215"/>
      <c r="L46" s="215"/>
      <c r="M46" s="215"/>
      <c r="N46" s="215"/>
      <c r="O46" s="215"/>
      <c r="P46" s="215"/>
      <c r="Q46" s="215"/>
      <c r="R46" s="215"/>
      <c r="S46" s="215"/>
    </row>
    <row r="47" spans="1:19" ht="17.25" customHeight="1">
      <c r="A47" s="213"/>
      <c r="B47" s="221"/>
      <c r="C47" s="38"/>
      <c r="D47" s="918" t="s">
        <v>691</v>
      </c>
      <c r="E47" s="224" t="s">
        <v>2</v>
      </c>
      <c r="F47" s="214">
        <f>SUM(G47:S47)</f>
        <v>78</v>
      </c>
      <c r="G47" s="215">
        <v>17</v>
      </c>
      <c r="H47" s="215">
        <v>21</v>
      </c>
      <c r="I47" s="215">
        <v>13</v>
      </c>
      <c r="J47" s="215">
        <v>17</v>
      </c>
      <c r="K47" s="215">
        <v>1</v>
      </c>
      <c r="L47" s="215">
        <v>2</v>
      </c>
      <c r="M47" s="215">
        <v>2</v>
      </c>
      <c r="N47" s="215">
        <v>0</v>
      </c>
      <c r="O47" s="215">
        <v>1</v>
      </c>
      <c r="P47" s="215">
        <v>0</v>
      </c>
      <c r="Q47" s="215">
        <v>2</v>
      </c>
      <c r="R47" s="215">
        <v>2</v>
      </c>
      <c r="S47" s="215">
        <v>0</v>
      </c>
    </row>
    <row r="48" spans="1:19" ht="17.25" customHeight="1">
      <c r="A48" s="2"/>
      <c r="C48" s="1084" t="s">
        <v>687</v>
      </c>
      <c r="D48" s="1084"/>
      <c r="E48" s="27" t="s">
        <v>2</v>
      </c>
      <c r="F48" s="214">
        <f aca="true" t="shared" si="2" ref="F48">SUM(G48:S48)</f>
        <v>26</v>
      </c>
      <c r="G48" s="215">
        <v>2</v>
      </c>
      <c r="H48" s="215">
        <v>1</v>
      </c>
      <c r="I48" s="215">
        <v>6</v>
      </c>
      <c r="J48" s="215">
        <v>3</v>
      </c>
      <c r="K48" s="215">
        <v>1</v>
      </c>
      <c r="L48" s="215">
        <v>2</v>
      </c>
      <c r="M48" s="215">
        <v>7</v>
      </c>
      <c r="N48" s="215">
        <v>2</v>
      </c>
      <c r="O48" s="215">
        <v>0</v>
      </c>
      <c r="P48" s="215">
        <v>0</v>
      </c>
      <c r="Q48" s="215">
        <v>2</v>
      </c>
      <c r="R48" s="215">
        <v>0</v>
      </c>
      <c r="S48" s="215">
        <v>0</v>
      </c>
    </row>
    <row r="49" spans="1:23" ht="5.25" customHeight="1">
      <c r="A49" s="38" t="s">
        <v>10</v>
      </c>
      <c r="B49" s="2"/>
      <c r="C49" s="8"/>
      <c r="D49" s="8"/>
      <c r="E49" s="8"/>
      <c r="F49" s="8"/>
      <c r="G49" s="8"/>
      <c r="H49" s="8"/>
      <c r="I49" s="8"/>
      <c r="J49" s="8"/>
      <c r="K49" s="8"/>
      <c r="L49" s="8"/>
      <c r="M49" s="2"/>
      <c r="N49" s="2"/>
      <c r="O49" s="2"/>
      <c r="P49" s="2"/>
      <c r="Q49" s="2"/>
      <c r="R49" s="2"/>
      <c r="S49" s="2"/>
      <c r="T49"/>
      <c r="U49"/>
      <c r="V49"/>
      <c r="W49"/>
    </row>
    <row r="50" spans="1:19" ht="12" customHeight="1">
      <c r="A50" s="1087" t="s">
        <v>694</v>
      </c>
      <c r="B50" s="1070"/>
      <c r="C50" s="1070"/>
      <c r="D50" s="1070"/>
      <c r="E50" s="1070"/>
      <c r="F50" s="1070"/>
      <c r="G50" s="1070"/>
      <c r="H50" s="1070"/>
      <c r="I50" s="1070"/>
      <c r="J50" s="1070"/>
      <c r="K50" s="1070"/>
      <c r="L50" s="1070"/>
      <c r="M50" s="1070"/>
      <c r="N50" s="1070"/>
      <c r="O50" s="1070"/>
      <c r="P50" s="1070"/>
      <c r="Q50" s="1070"/>
      <c r="R50" s="1070"/>
      <c r="S50" s="1070"/>
    </row>
    <row r="51" spans="1:19" ht="12" customHeight="1">
      <c r="A51" s="1070"/>
      <c r="B51" s="1070"/>
      <c r="C51" s="1070"/>
      <c r="D51" s="1070"/>
      <c r="E51" s="1070"/>
      <c r="F51" s="1070"/>
      <c r="G51" s="1070"/>
      <c r="H51" s="1070"/>
      <c r="I51" s="1070"/>
      <c r="J51" s="1070"/>
      <c r="K51" s="1070"/>
      <c r="L51" s="1070"/>
      <c r="M51" s="1070"/>
      <c r="N51" s="1070"/>
      <c r="O51" s="1070"/>
      <c r="P51" s="1070"/>
      <c r="Q51" s="1070"/>
      <c r="R51" s="1070"/>
      <c r="S51" s="1070"/>
    </row>
    <row r="52" spans="2:4" ht="12" customHeight="1">
      <c r="B52" s="230"/>
      <c r="C52" s="230"/>
      <c r="D52" s="230"/>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sheetData>
  <mergeCells count="40">
    <mergeCell ref="A50:S51"/>
    <mergeCell ref="B35:D35"/>
    <mergeCell ref="C37:D37"/>
    <mergeCell ref="B38:D38"/>
    <mergeCell ref="B40:D40"/>
    <mergeCell ref="B39:D39"/>
    <mergeCell ref="B41:D41"/>
    <mergeCell ref="B42:D42"/>
    <mergeCell ref="C48:D48"/>
    <mergeCell ref="A30:D30"/>
    <mergeCell ref="J11:J14"/>
    <mergeCell ref="S11:S13"/>
    <mergeCell ref="L11:L14"/>
    <mergeCell ref="C44:D44"/>
    <mergeCell ref="K11:K14"/>
    <mergeCell ref="R11:R13"/>
    <mergeCell ref="M11:M14"/>
    <mergeCell ref="Q14:S14"/>
    <mergeCell ref="N11:N14"/>
    <mergeCell ref="O11:O14"/>
    <mergeCell ref="A16:D16"/>
    <mergeCell ref="A18:D18"/>
    <mergeCell ref="A20:D20"/>
    <mergeCell ref="A22:D22"/>
    <mergeCell ref="A24:D24"/>
    <mergeCell ref="A26:D26"/>
    <mergeCell ref="A28:D28"/>
    <mergeCell ref="A6:S6"/>
    <mergeCell ref="A3:S3"/>
    <mergeCell ref="A5:S5"/>
    <mergeCell ref="A8:D14"/>
    <mergeCell ref="E8:E14"/>
    <mergeCell ref="F8:F14"/>
    <mergeCell ref="G8:P10"/>
    <mergeCell ref="Q8:S10"/>
    <mergeCell ref="G11:G14"/>
    <mergeCell ref="H11:H14"/>
    <mergeCell ref="I11:I14"/>
    <mergeCell ref="P11:P14"/>
    <mergeCell ref="Q11:Q13"/>
  </mergeCells>
  <printOptions/>
  <pageMargins left="0.4724409448818898" right="0.4724409448818898" top="0.5905511811023623" bottom="0.7874015748031497" header="0.31496062992125984" footer="0.31496062992125984"/>
  <pageSetup fitToHeight="1" fitToWidth="1" horizontalDpi="600" verticalDpi="600" orientation="portrait" paperSize="9" scale="99" r:id="rId1"/>
  <headerFooter>
    <oddFooter>&amp;C18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2"/>
  <sheetViews>
    <sheetView zoomScaleSheetLayoutView="100" workbookViewId="0" topLeftCell="A1">
      <selection activeCell="L1" sqref="L1"/>
    </sheetView>
  </sheetViews>
  <sheetFormatPr defaultColWidth="12" defaultRowHeight="11.25"/>
  <cols>
    <col min="1" max="3" width="1.5" style="96" customWidth="1"/>
    <col min="4" max="4" width="23.83203125" style="96" customWidth="1"/>
    <col min="5" max="5" width="1.0078125" style="96" customWidth="1"/>
    <col min="6" max="6" width="13.83203125" style="96" customWidth="1"/>
    <col min="7" max="7" width="12" style="96" customWidth="1"/>
    <col min="8" max="10" width="14" style="96" customWidth="1"/>
    <col min="11" max="11" width="13.66015625" style="96" customWidth="1"/>
    <col min="12" max="16384" width="12" style="96" customWidth="1"/>
  </cols>
  <sheetData>
    <row r="1" spans="1:11" ht="10.5" customHeight="1">
      <c r="A1" s="99"/>
      <c r="B1" s="186"/>
      <c r="C1" s="186"/>
      <c r="D1" s="186"/>
      <c r="E1" s="99"/>
      <c r="F1" s="99"/>
      <c r="G1" s="258"/>
      <c r="H1" s="99"/>
      <c r="I1" s="99"/>
      <c r="J1" s="99"/>
      <c r="K1" s="99"/>
    </row>
    <row r="2" spans="1:11" ht="10.5" customHeight="1">
      <c r="A2" s="1095" t="s">
        <v>703</v>
      </c>
      <c r="B2" s="1095"/>
      <c r="C2" s="1095"/>
      <c r="D2" s="1095"/>
      <c r="E2" s="1095"/>
      <c r="F2" s="1095"/>
      <c r="G2" s="1095"/>
      <c r="H2" s="1095"/>
      <c r="I2" s="1095"/>
      <c r="J2" s="1095"/>
      <c r="K2" s="1095"/>
    </row>
    <row r="3" spans="1:11" ht="3" customHeight="1">
      <c r="A3" s="99"/>
      <c r="B3" s="186"/>
      <c r="C3" s="186"/>
      <c r="D3" s="186"/>
      <c r="E3" s="99"/>
      <c r="F3" s="99"/>
      <c r="G3" s="258"/>
      <c r="H3" s="99"/>
      <c r="I3" s="99"/>
      <c r="J3" s="99"/>
      <c r="K3" s="99"/>
    </row>
    <row r="4" spans="1:11" ht="13.5" customHeight="1">
      <c r="A4" s="1038" t="s">
        <v>784</v>
      </c>
      <c r="B4" s="1038"/>
      <c r="C4" s="1038"/>
      <c r="D4" s="1038"/>
      <c r="E4" s="1038"/>
      <c r="F4" s="1038"/>
      <c r="G4" s="1038"/>
      <c r="H4" s="1038"/>
      <c r="I4" s="1038"/>
      <c r="J4" s="1038"/>
      <c r="K4" s="1038"/>
    </row>
    <row r="5" spans="1:11" ht="13.5" customHeight="1">
      <c r="A5" s="1083" t="s">
        <v>184</v>
      </c>
      <c r="B5" s="1083"/>
      <c r="C5" s="1083"/>
      <c r="D5" s="1083"/>
      <c r="E5" s="1083"/>
      <c r="F5" s="1083"/>
      <c r="G5" s="1083"/>
      <c r="H5" s="1083"/>
      <c r="I5" s="1083"/>
      <c r="J5" s="1083"/>
      <c r="K5" s="1083"/>
    </row>
    <row r="6" spans="1:11" ht="4.5" customHeight="1">
      <c r="A6" s="99"/>
      <c r="B6" s="99"/>
      <c r="C6" s="99"/>
      <c r="D6" s="99"/>
      <c r="E6" s="99"/>
      <c r="F6" s="99"/>
      <c r="G6" s="99"/>
      <c r="H6" s="99"/>
      <c r="I6" s="99"/>
      <c r="J6" s="99"/>
      <c r="K6" s="99"/>
    </row>
    <row r="7" spans="1:11" s="101" customFormat="1" ht="12" customHeight="1">
      <c r="A7" s="992" t="s">
        <v>185</v>
      </c>
      <c r="B7" s="992"/>
      <c r="C7" s="992"/>
      <c r="D7" s="992"/>
      <c r="E7" s="1096"/>
      <c r="F7" s="1026" t="s">
        <v>186</v>
      </c>
      <c r="G7" s="989" t="s">
        <v>79</v>
      </c>
      <c r="H7" s="990"/>
      <c r="I7" s="990"/>
      <c r="J7" s="990"/>
      <c r="K7" s="990"/>
    </row>
    <row r="8" spans="1:11" s="101" customFormat="1" ht="13.5" customHeight="1">
      <c r="A8" s="1097"/>
      <c r="B8" s="1097"/>
      <c r="C8" s="1097"/>
      <c r="D8" s="1097"/>
      <c r="E8" s="1098"/>
      <c r="F8" s="1053"/>
      <c r="G8" s="1026" t="s">
        <v>187</v>
      </c>
      <c r="H8" s="989" t="s">
        <v>188</v>
      </c>
      <c r="I8" s="990"/>
      <c r="J8" s="990"/>
      <c r="K8" s="990"/>
    </row>
    <row r="9" spans="1:11" s="101" customFormat="1" ht="12.75" customHeight="1">
      <c r="A9" s="1097"/>
      <c r="B9" s="1097"/>
      <c r="C9" s="1097"/>
      <c r="D9" s="1097"/>
      <c r="E9" s="1098"/>
      <c r="F9" s="1053"/>
      <c r="G9" s="1053"/>
      <c r="H9" s="160">
        <v>2</v>
      </c>
      <c r="I9" s="160">
        <v>3</v>
      </c>
      <c r="J9" s="160">
        <v>4</v>
      </c>
      <c r="K9" s="160">
        <v>5</v>
      </c>
    </row>
    <row r="10" spans="1:11" s="101" customFormat="1" ht="15" customHeight="1">
      <c r="A10" s="1099"/>
      <c r="B10" s="1099"/>
      <c r="C10" s="1099"/>
      <c r="D10" s="1099"/>
      <c r="E10" s="1100"/>
      <c r="F10" s="1027"/>
      <c r="G10" s="1027"/>
      <c r="H10" s="989" t="s">
        <v>189</v>
      </c>
      <c r="I10" s="990"/>
      <c r="J10" s="990"/>
      <c r="K10" s="990"/>
    </row>
    <row r="11" spans="1:11" s="101" customFormat="1" ht="7.5" customHeight="1">
      <c r="A11" s="104"/>
      <c r="B11" s="104"/>
      <c r="C11" s="104"/>
      <c r="D11" s="104"/>
      <c r="E11" s="104"/>
      <c r="F11" s="260"/>
      <c r="G11" s="105"/>
      <c r="H11" s="105"/>
      <c r="I11" s="105"/>
      <c r="J11" s="105"/>
      <c r="K11" s="105"/>
    </row>
    <row r="12" spans="1:11" s="101" customFormat="1" ht="12.75" customHeight="1">
      <c r="A12" s="1050" t="s">
        <v>41</v>
      </c>
      <c r="B12" s="1050"/>
      <c r="C12" s="1050"/>
      <c r="D12" s="1050"/>
      <c r="E12" s="261" t="s">
        <v>2</v>
      </c>
      <c r="F12" s="262">
        <f aca="true" t="shared" si="0" ref="F12:F18">SUM(G12:K12)</f>
        <v>10977</v>
      </c>
      <c r="G12" s="263">
        <v>10382</v>
      </c>
      <c r="H12" s="263">
        <v>394</v>
      </c>
      <c r="I12" s="263">
        <v>123</v>
      </c>
      <c r="J12" s="263">
        <v>72</v>
      </c>
      <c r="K12" s="263">
        <v>6</v>
      </c>
    </row>
    <row r="13" spans="1:11" s="101" customFormat="1" ht="12.75" customHeight="1">
      <c r="A13" s="1032" t="s">
        <v>42</v>
      </c>
      <c r="B13" s="1032"/>
      <c r="C13" s="1032"/>
      <c r="D13" s="1032"/>
      <c r="E13" s="261" t="s">
        <v>2</v>
      </c>
      <c r="F13" s="262">
        <f t="shared" si="0"/>
        <v>3028</v>
      </c>
      <c r="G13" s="263">
        <v>2812</v>
      </c>
      <c r="H13" s="263">
        <v>161</v>
      </c>
      <c r="I13" s="263">
        <v>29</v>
      </c>
      <c r="J13" s="263">
        <v>23</v>
      </c>
      <c r="K13" s="263">
        <v>3</v>
      </c>
    </row>
    <row r="14" spans="1:11" s="101" customFormat="1" ht="12.75" customHeight="1">
      <c r="A14" s="1032" t="s">
        <v>43</v>
      </c>
      <c r="B14" s="1032"/>
      <c r="C14" s="1032"/>
      <c r="D14" s="1032"/>
      <c r="E14" s="261" t="s">
        <v>2</v>
      </c>
      <c r="F14" s="262">
        <f t="shared" si="0"/>
        <v>2610</v>
      </c>
      <c r="G14" s="263">
        <v>2315</v>
      </c>
      <c r="H14" s="263">
        <v>235</v>
      </c>
      <c r="I14" s="263">
        <v>34</v>
      </c>
      <c r="J14" s="263">
        <v>22</v>
      </c>
      <c r="K14" s="263">
        <v>4</v>
      </c>
    </row>
    <row r="15" spans="1:11" s="101" customFormat="1" ht="12.75" customHeight="1">
      <c r="A15" s="1032" t="s">
        <v>44</v>
      </c>
      <c r="B15" s="1032"/>
      <c r="C15" s="1032"/>
      <c r="D15" s="1032"/>
      <c r="E15" s="261" t="s">
        <v>2</v>
      </c>
      <c r="F15" s="262">
        <f t="shared" si="0"/>
        <v>2404</v>
      </c>
      <c r="G15" s="263">
        <v>2153</v>
      </c>
      <c r="H15" s="263">
        <v>218</v>
      </c>
      <c r="I15" s="263">
        <v>14</v>
      </c>
      <c r="J15" s="263">
        <v>15</v>
      </c>
      <c r="K15" s="263">
        <v>4</v>
      </c>
    </row>
    <row r="16" spans="1:11" s="101" customFormat="1" ht="12.75" customHeight="1">
      <c r="A16" s="1032" t="s">
        <v>45</v>
      </c>
      <c r="B16" s="1032"/>
      <c r="C16" s="1032"/>
      <c r="D16" s="1032"/>
      <c r="E16" s="261" t="s">
        <v>2</v>
      </c>
      <c r="F16" s="262">
        <f t="shared" si="0"/>
        <v>4200</v>
      </c>
      <c r="G16" s="263">
        <v>3727</v>
      </c>
      <c r="H16" s="263">
        <v>358</v>
      </c>
      <c r="I16" s="263">
        <v>58</v>
      </c>
      <c r="J16" s="263">
        <v>53</v>
      </c>
      <c r="K16" s="263">
        <v>4</v>
      </c>
    </row>
    <row r="17" spans="1:11" s="101" customFormat="1" ht="12.75" customHeight="1">
      <c r="A17" s="1032" t="s">
        <v>46</v>
      </c>
      <c r="B17" s="1032"/>
      <c r="C17" s="1032"/>
      <c r="D17" s="1032"/>
      <c r="E17" s="261" t="s">
        <v>2</v>
      </c>
      <c r="F17" s="262">
        <f t="shared" si="0"/>
        <v>3069</v>
      </c>
      <c r="G17" s="263">
        <v>2814</v>
      </c>
      <c r="H17" s="263">
        <v>201</v>
      </c>
      <c r="I17" s="263">
        <v>30</v>
      </c>
      <c r="J17" s="263">
        <v>20</v>
      </c>
      <c r="K17" s="263">
        <v>4</v>
      </c>
    </row>
    <row r="18" spans="1:11" s="101" customFormat="1" ht="12.75" customHeight="1">
      <c r="A18" s="1032" t="s">
        <v>47</v>
      </c>
      <c r="B18" s="1032"/>
      <c r="C18" s="1032"/>
      <c r="D18" s="1032"/>
      <c r="E18" s="261" t="s">
        <v>2</v>
      </c>
      <c r="F18" s="262">
        <f t="shared" si="0"/>
        <v>4817</v>
      </c>
      <c r="G18" s="263">
        <v>4441</v>
      </c>
      <c r="H18" s="263">
        <v>294</v>
      </c>
      <c r="I18" s="263">
        <v>67</v>
      </c>
      <c r="J18" s="263">
        <v>12</v>
      </c>
      <c r="K18" s="263">
        <v>3</v>
      </c>
    </row>
    <row r="19" spans="1:11" s="101" customFormat="1" ht="7.5" customHeight="1">
      <c r="A19" s="129"/>
      <c r="B19" s="129"/>
      <c r="C19" s="129"/>
      <c r="D19" s="129"/>
      <c r="E19" s="261" t="s">
        <v>2</v>
      </c>
      <c r="F19" s="262"/>
      <c r="G19" s="264"/>
      <c r="H19" s="264"/>
      <c r="I19" s="264"/>
      <c r="J19" s="264"/>
      <c r="K19" s="264"/>
    </row>
    <row r="20" spans="1:12" s="101" customFormat="1" ht="12.75" customHeight="1">
      <c r="A20" s="1090" t="s">
        <v>48</v>
      </c>
      <c r="B20" s="1090"/>
      <c r="C20" s="1090"/>
      <c r="D20" s="1090"/>
      <c r="E20" s="261" t="s">
        <v>2</v>
      </c>
      <c r="F20" s="265">
        <f>IF(SUM(F12:F18)=SUM(F23,F25:F30),SUM(F12:F18),"Fehler")</f>
        <v>31105</v>
      </c>
      <c r="G20" s="265">
        <f>SUM(G12:G19)</f>
        <v>28644</v>
      </c>
      <c r="H20" s="265">
        <f aca="true" t="shared" si="1" ref="H20:K20">SUM(H12:H19)</f>
        <v>1861</v>
      </c>
      <c r="I20" s="265">
        <f t="shared" si="1"/>
        <v>355</v>
      </c>
      <c r="J20" s="265">
        <f t="shared" si="1"/>
        <v>217</v>
      </c>
      <c r="K20" s="202">
        <f t="shared" si="1"/>
        <v>28</v>
      </c>
      <c r="L20" s="163"/>
    </row>
    <row r="21" spans="1:11" s="101" customFormat="1" ht="7.5" customHeight="1">
      <c r="A21" s="266"/>
      <c r="B21" s="266"/>
      <c r="C21" s="266"/>
      <c r="D21" s="266"/>
      <c r="E21" s="261" t="s">
        <v>2</v>
      </c>
      <c r="F21" s="262"/>
      <c r="G21" s="264"/>
      <c r="H21" s="264"/>
      <c r="I21" s="264"/>
      <c r="J21" s="264"/>
      <c r="K21" s="264"/>
    </row>
    <row r="22" spans="1:11" s="101" customFormat="1" ht="12.75" customHeight="1">
      <c r="A22" s="130" t="s">
        <v>149</v>
      </c>
      <c r="B22" s="130"/>
      <c r="C22" s="130"/>
      <c r="D22" s="130"/>
      <c r="E22" s="261" t="s">
        <v>2</v>
      </c>
      <c r="F22" s="262"/>
      <c r="G22" s="263"/>
      <c r="H22" s="263"/>
      <c r="I22" s="263"/>
      <c r="J22" s="263"/>
      <c r="K22" s="263"/>
    </row>
    <row r="23" spans="1:11" s="101" customFormat="1" ht="12.75" customHeight="1">
      <c r="A23" s="220"/>
      <c r="B23" s="1091" t="s">
        <v>150</v>
      </c>
      <c r="C23" s="1091"/>
      <c r="D23" s="1091"/>
      <c r="E23" s="261" t="s">
        <v>2</v>
      </c>
      <c r="F23" s="263">
        <f>SUM(G23:K23)</f>
        <v>27559</v>
      </c>
      <c r="G23" s="263">
        <v>26198</v>
      </c>
      <c r="H23" s="263">
        <v>1025</v>
      </c>
      <c r="I23" s="263">
        <v>147</v>
      </c>
      <c r="J23" s="263">
        <v>188</v>
      </c>
      <c r="K23" s="263">
        <v>1</v>
      </c>
    </row>
    <row r="24" spans="1:11" s="101" customFormat="1" ht="12.75" customHeight="1">
      <c r="A24" s="220"/>
      <c r="B24" s="840" t="s">
        <v>153</v>
      </c>
      <c r="C24" s="841"/>
      <c r="D24" s="841"/>
      <c r="E24" s="261"/>
      <c r="F24" s="263"/>
      <c r="G24" s="263"/>
      <c r="H24" s="263"/>
      <c r="I24" s="263"/>
      <c r="J24" s="263"/>
      <c r="K24" s="263"/>
    </row>
    <row r="25" spans="1:11" s="101" customFormat="1" ht="12.75" customHeight="1">
      <c r="A25" s="220"/>
      <c r="B25" s="841"/>
      <c r="C25" s="1092" t="s">
        <v>677</v>
      </c>
      <c r="D25" s="1092"/>
      <c r="E25" s="268"/>
      <c r="F25" s="263">
        <f>SUM(G25:K25)</f>
        <v>772</v>
      </c>
      <c r="G25" s="263">
        <v>0</v>
      </c>
      <c r="H25" s="263">
        <v>641</v>
      </c>
      <c r="I25" s="263">
        <v>131</v>
      </c>
      <c r="J25" s="263">
        <v>0</v>
      </c>
      <c r="K25" s="263">
        <v>0</v>
      </c>
    </row>
    <row r="26" spans="1:11" s="101" customFormat="1" ht="12.75" customHeight="1">
      <c r="A26" s="220"/>
      <c r="B26" s="1084" t="s">
        <v>689</v>
      </c>
      <c r="C26" s="1084"/>
      <c r="D26" s="1084"/>
      <c r="E26" s="261"/>
      <c r="F26" s="263">
        <f>SUM(G26:K26)</f>
        <v>2101</v>
      </c>
      <c r="G26" s="263">
        <v>2035</v>
      </c>
      <c r="H26" s="263">
        <v>45</v>
      </c>
      <c r="I26" s="263">
        <v>20</v>
      </c>
      <c r="J26" s="263">
        <v>1</v>
      </c>
      <c r="K26" s="263">
        <v>0</v>
      </c>
    </row>
    <row r="27" spans="1:11" s="101" customFormat="1" ht="12.75" customHeight="1">
      <c r="A27" s="220"/>
      <c r="B27" s="1084" t="s">
        <v>678</v>
      </c>
      <c r="C27" s="1084"/>
      <c r="D27" s="1084"/>
      <c r="E27" s="261"/>
      <c r="F27" s="263">
        <f aca="true" t="shared" si="2" ref="F27:F28">SUM(G27:K27)</f>
        <v>375</v>
      </c>
      <c r="G27" s="263">
        <v>133</v>
      </c>
      <c r="H27" s="263">
        <v>130</v>
      </c>
      <c r="I27" s="263">
        <v>57</v>
      </c>
      <c r="J27" s="263">
        <v>28</v>
      </c>
      <c r="K27" s="263">
        <v>27</v>
      </c>
    </row>
    <row r="28" spans="1:11" s="101" customFormat="1" ht="12.75" customHeight="1">
      <c r="A28" s="271"/>
      <c r="B28" s="1093" t="s">
        <v>154</v>
      </c>
      <c r="C28" s="1093"/>
      <c r="D28" s="1093"/>
      <c r="E28" s="261"/>
      <c r="F28" s="263">
        <f t="shared" si="2"/>
        <v>85</v>
      </c>
      <c r="G28" s="263">
        <v>66</v>
      </c>
      <c r="H28" s="263">
        <v>19</v>
      </c>
      <c r="I28" s="263">
        <v>0</v>
      </c>
      <c r="J28" s="263">
        <v>0</v>
      </c>
      <c r="K28" s="263">
        <v>0</v>
      </c>
    </row>
    <row r="29" spans="1:11" s="101" customFormat="1" ht="12.75" customHeight="1">
      <c r="A29" s="271"/>
      <c r="B29" s="1084" t="s">
        <v>644</v>
      </c>
      <c r="C29" s="1084"/>
      <c r="D29" s="1084"/>
      <c r="E29" s="261"/>
      <c r="F29" s="262">
        <f aca="true" t="shared" si="3" ref="F29:F30">SUM(G29:K29)</f>
        <v>198</v>
      </c>
      <c r="G29" s="263">
        <v>197</v>
      </c>
      <c r="H29" s="263">
        <v>1</v>
      </c>
      <c r="I29" s="263">
        <v>0</v>
      </c>
      <c r="J29" s="263">
        <v>0</v>
      </c>
      <c r="K29" s="263">
        <v>0</v>
      </c>
    </row>
    <row r="30" spans="1:11" s="101" customFormat="1" ht="12.75" customHeight="1">
      <c r="A30" s="271"/>
      <c r="B30" s="1093" t="s">
        <v>190</v>
      </c>
      <c r="C30" s="1093"/>
      <c r="D30" s="1093"/>
      <c r="E30" s="261"/>
      <c r="F30" s="262">
        <f t="shared" si="3"/>
        <v>15</v>
      </c>
      <c r="G30" s="263">
        <v>15</v>
      </c>
      <c r="H30" s="263">
        <v>0</v>
      </c>
      <c r="I30" s="263">
        <v>0</v>
      </c>
      <c r="J30" s="263">
        <v>0</v>
      </c>
      <c r="K30" s="263">
        <v>0</v>
      </c>
    </row>
    <row r="31" spans="1:11" s="101" customFormat="1" ht="12.75" customHeight="1">
      <c r="A31" s="220"/>
      <c r="B31" s="916" t="s">
        <v>151</v>
      </c>
      <c r="C31" s="220"/>
      <c r="D31" s="220"/>
      <c r="E31" s="261"/>
      <c r="F31" s="262"/>
      <c r="G31" s="263"/>
      <c r="H31" s="263"/>
      <c r="I31" s="263"/>
      <c r="J31" s="263"/>
      <c r="K31" s="263"/>
    </row>
    <row r="32" spans="1:11" s="101" customFormat="1" ht="12.75" customHeight="1">
      <c r="A32" s="220"/>
      <c r="B32" s="220"/>
      <c r="C32" s="1094" t="s">
        <v>681</v>
      </c>
      <c r="D32" s="1094"/>
      <c r="E32" s="268"/>
      <c r="F32" s="268">
        <f>SUM(G32:K32)</f>
        <v>533</v>
      </c>
      <c r="G32" s="263">
        <v>517</v>
      </c>
      <c r="H32" s="263">
        <v>10</v>
      </c>
      <c r="I32" s="263">
        <v>6</v>
      </c>
      <c r="J32" s="263">
        <v>0</v>
      </c>
      <c r="K32" s="263">
        <v>0</v>
      </c>
    </row>
    <row r="33" spans="1:11" s="101" customFormat="1" ht="12.75" customHeight="1">
      <c r="A33" s="220"/>
      <c r="B33" s="220"/>
      <c r="C33" s="916" t="s">
        <v>152</v>
      </c>
      <c r="D33" s="220"/>
      <c r="E33" s="261"/>
      <c r="F33" s="262"/>
      <c r="G33" s="263"/>
      <c r="H33" s="263"/>
      <c r="I33" s="263"/>
      <c r="J33" s="263"/>
      <c r="K33" s="263"/>
    </row>
    <row r="34" spans="1:11" s="101" customFormat="1" ht="12.75" customHeight="1">
      <c r="A34" s="269"/>
      <c r="B34" s="220"/>
      <c r="C34" s="270"/>
      <c r="D34" s="130" t="s">
        <v>690</v>
      </c>
      <c r="E34" s="261"/>
      <c r="F34" s="262"/>
      <c r="G34" s="264"/>
      <c r="H34" s="264"/>
      <c r="I34" s="264"/>
      <c r="J34" s="264"/>
      <c r="K34" s="264"/>
    </row>
    <row r="35" spans="1:11" s="101" customFormat="1" ht="12.75" customHeight="1">
      <c r="A35" s="269"/>
      <c r="B35" s="130"/>
      <c r="C35" s="220"/>
      <c r="D35" s="829" t="s">
        <v>691</v>
      </c>
      <c r="E35" s="261"/>
      <c r="F35" s="262">
        <f>SUM(G35:K35)</f>
        <v>78</v>
      </c>
      <c r="G35" s="263">
        <v>74</v>
      </c>
      <c r="H35" s="263">
        <v>0</v>
      </c>
      <c r="I35" s="263">
        <v>2</v>
      </c>
      <c r="J35" s="263">
        <v>2</v>
      </c>
      <c r="K35" s="263">
        <v>0</v>
      </c>
    </row>
    <row r="36" spans="1:11" s="101" customFormat="1" ht="12.75" customHeight="1">
      <c r="A36" s="271"/>
      <c r="B36" s="267"/>
      <c r="C36" s="1094" t="s">
        <v>687</v>
      </c>
      <c r="D36" s="1094"/>
      <c r="E36" s="261"/>
      <c r="F36" s="262">
        <f aca="true" t="shared" si="4" ref="F36">SUM(G36:K36)</f>
        <v>26</v>
      </c>
      <c r="G36" s="263">
        <v>24</v>
      </c>
      <c r="H36" s="263">
        <v>1</v>
      </c>
      <c r="I36" s="263">
        <v>1</v>
      </c>
      <c r="J36" s="263">
        <v>0</v>
      </c>
      <c r="K36" s="263">
        <v>0</v>
      </c>
    </row>
    <row r="37" spans="1:11" s="101" customFormat="1" ht="7.5" customHeight="1">
      <c r="A37" s="201"/>
      <c r="B37" s="201"/>
      <c r="C37" s="201"/>
      <c r="D37" s="201"/>
      <c r="E37" s="261"/>
      <c r="F37" s="262"/>
      <c r="G37" s="268"/>
      <c r="H37" s="268"/>
      <c r="I37" s="268"/>
      <c r="J37" s="268"/>
      <c r="K37" s="264"/>
    </row>
    <row r="38" spans="1:11" ht="4.5" customHeight="1">
      <c r="A38" s="119" t="s">
        <v>10</v>
      </c>
      <c r="B38" s="99"/>
      <c r="C38" s="99"/>
      <c r="D38" s="121"/>
      <c r="E38" s="121"/>
      <c r="F38" s="121"/>
      <c r="G38" s="121"/>
      <c r="H38" s="121"/>
      <c r="I38" s="121"/>
      <c r="J38" s="121"/>
      <c r="K38" s="121"/>
    </row>
    <row r="39" spans="1:19" s="101" customFormat="1" ht="12" customHeight="1">
      <c r="A39" s="1089" t="s">
        <v>692</v>
      </c>
      <c r="B39" s="1089"/>
      <c r="C39" s="1089"/>
      <c r="D39" s="1089"/>
      <c r="E39" s="1089"/>
      <c r="F39" s="1089"/>
      <c r="G39" s="1089"/>
      <c r="H39" s="1089"/>
      <c r="I39" s="1089"/>
      <c r="J39" s="1089"/>
      <c r="K39" s="1089"/>
      <c r="L39" s="824"/>
      <c r="M39" s="824"/>
      <c r="N39" s="824"/>
      <c r="O39" s="824"/>
      <c r="P39" s="824"/>
      <c r="Q39" s="824"/>
      <c r="R39" s="824"/>
      <c r="S39" s="824"/>
    </row>
    <row r="40" spans="1:19" s="101" customFormat="1" ht="12" customHeight="1">
      <c r="A40" s="1089"/>
      <c r="B40" s="1089"/>
      <c r="C40" s="1089"/>
      <c r="D40" s="1089"/>
      <c r="E40" s="1089"/>
      <c r="F40" s="1089"/>
      <c r="G40" s="1089"/>
      <c r="H40" s="1089"/>
      <c r="I40" s="1089"/>
      <c r="J40" s="1089"/>
      <c r="K40" s="1089"/>
      <c r="L40" s="824"/>
      <c r="M40" s="824"/>
      <c r="N40" s="824"/>
      <c r="O40" s="824"/>
      <c r="P40" s="824"/>
      <c r="Q40" s="824"/>
      <c r="R40" s="824"/>
      <c r="S40" s="824"/>
    </row>
    <row r="41" spans="1:11" s="101" customFormat="1" ht="11.25" customHeight="1">
      <c r="A41" s="91"/>
      <c r="B41" s="91"/>
      <c r="C41" s="91"/>
      <c r="D41" s="91"/>
      <c r="E41" s="91"/>
      <c r="F41" s="91"/>
      <c r="G41" s="91"/>
      <c r="H41" s="91"/>
      <c r="I41" s="91"/>
      <c r="J41" s="91"/>
      <c r="K41" s="91"/>
    </row>
    <row r="42" ht="11.25">
      <c r="A42" s="272"/>
    </row>
    <row r="43" ht="6.75" customHeight="1"/>
    <row r="44" ht="15.75" customHeight="1"/>
    <row r="67" ht="20.25" customHeight="1"/>
  </sheetData>
  <mergeCells count="27">
    <mergeCell ref="A2:K2"/>
    <mergeCell ref="A4:K4"/>
    <mergeCell ref="A5:K5"/>
    <mergeCell ref="A7:E10"/>
    <mergeCell ref="F7:F10"/>
    <mergeCell ref="G7:K7"/>
    <mergeCell ref="G8:G10"/>
    <mergeCell ref="H8:K8"/>
    <mergeCell ref="H10:K10"/>
    <mergeCell ref="A12:D12"/>
    <mergeCell ref="A13:D13"/>
    <mergeCell ref="A14:D14"/>
    <mergeCell ref="A15:D15"/>
    <mergeCell ref="A16:D16"/>
    <mergeCell ref="B26:D26"/>
    <mergeCell ref="B27:D27"/>
    <mergeCell ref="A39:K40"/>
    <mergeCell ref="A17:D17"/>
    <mergeCell ref="A18:D18"/>
    <mergeCell ref="A20:D20"/>
    <mergeCell ref="B23:D23"/>
    <mergeCell ref="C25:D25"/>
    <mergeCell ref="B28:D28"/>
    <mergeCell ref="B29:D29"/>
    <mergeCell ref="B30:D30"/>
    <mergeCell ref="C32:D32"/>
    <mergeCell ref="C36:D36"/>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&amp;C19</oddFooter>
  </headerFooter>
  <ignoredErrors>
    <ignoredError sqref="G19:K19 G21:K2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32"/>
  <sheetViews>
    <sheetView showGridLines="0" zoomScaleSheetLayoutView="100" workbookViewId="0" topLeftCell="A1">
      <selection activeCell="L1" sqref="L1"/>
    </sheetView>
  </sheetViews>
  <sheetFormatPr defaultColWidth="12" defaultRowHeight="11.25"/>
  <cols>
    <col min="1" max="1" width="1.5" style="96" customWidth="1"/>
    <col min="2" max="2" width="17.16015625" style="96" customWidth="1"/>
    <col min="3" max="3" width="0.4921875" style="96" customWidth="1"/>
    <col min="4" max="11" width="11.33203125" style="96" customWidth="1"/>
    <col min="12" max="16384" width="12" style="96" customWidth="1"/>
  </cols>
  <sheetData>
    <row r="1" ht="10.5" customHeight="1"/>
    <row r="2" spans="1:11" ht="14.25" customHeight="1">
      <c r="A2" s="1038" t="s">
        <v>785</v>
      </c>
      <c r="B2" s="1038"/>
      <c r="C2" s="1038"/>
      <c r="D2" s="1038"/>
      <c r="E2" s="1038"/>
      <c r="F2" s="1038"/>
      <c r="G2" s="1038"/>
      <c r="H2" s="1038"/>
      <c r="I2" s="1038"/>
      <c r="J2" s="1038"/>
      <c r="K2" s="1038"/>
    </row>
    <row r="3" spans="1:11" s="101" customFormat="1" ht="7.5" customHeight="1">
      <c r="A3" s="100"/>
      <c r="B3" s="100"/>
      <c r="C3" s="100"/>
      <c r="D3" s="100"/>
      <c r="E3" s="100"/>
      <c r="F3" s="100"/>
      <c r="G3" s="100"/>
      <c r="H3" s="100"/>
      <c r="I3" s="100"/>
      <c r="J3" s="100"/>
      <c r="K3" s="100"/>
    </row>
    <row r="4" spans="1:11" s="101" customFormat="1" ht="13.5" customHeight="1">
      <c r="A4" s="992" t="s">
        <v>603</v>
      </c>
      <c r="B4" s="992"/>
      <c r="C4" s="1042"/>
      <c r="D4" s="989" t="s">
        <v>287</v>
      </c>
      <c r="E4" s="990"/>
      <c r="F4" s="990"/>
      <c r="G4" s="990"/>
      <c r="H4" s="990"/>
      <c r="I4" s="990"/>
      <c r="J4" s="990"/>
      <c r="K4" s="990"/>
    </row>
    <row r="5" spans="1:11" s="101" customFormat="1" ht="13.5" customHeight="1">
      <c r="A5" s="994"/>
      <c r="B5" s="994"/>
      <c r="C5" s="1043"/>
      <c r="D5" s="989" t="s">
        <v>193</v>
      </c>
      <c r="E5" s="1000"/>
      <c r="F5" s="1052" t="s">
        <v>7</v>
      </c>
      <c r="G5" s="1026" t="s">
        <v>604</v>
      </c>
      <c r="H5" s="1026" t="s">
        <v>605</v>
      </c>
      <c r="I5" s="161" t="s">
        <v>606</v>
      </c>
      <c r="J5" s="162"/>
      <c r="K5" s="162"/>
    </row>
    <row r="6" spans="1:12" s="101" customFormat="1" ht="13.5" customHeight="1">
      <c r="A6" s="994"/>
      <c r="B6" s="994"/>
      <c r="C6" s="1043"/>
      <c r="D6" s="1053" t="s">
        <v>607</v>
      </c>
      <c r="E6" s="1053" t="s">
        <v>482</v>
      </c>
      <c r="F6" s="1053"/>
      <c r="G6" s="1104"/>
      <c r="H6" s="1104"/>
      <c r="I6" s="1053" t="s">
        <v>608</v>
      </c>
      <c r="J6" s="1046" t="s">
        <v>609</v>
      </c>
      <c r="K6" s="1025" t="s">
        <v>610</v>
      </c>
      <c r="L6" s="163"/>
    </row>
    <row r="7" spans="1:12" s="101" customFormat="1" ht="13.5" customHeight="1">
      <c r="A7" s="994"/>
      <c r="B7" s="994"/>
      <c r="C7" s="1043"/>
      <c r="D7" s="1027"/>
      <c r="E7" s="1027"/>
      <c r="F7" s="1053"/>
      <c r="G7" s="1104"/>
      <c r="H7" s="1104"/>
      <c r="I7" s="1027"/>
      <c r="J7" s="1047"/>
      <c r="K7" s="999"/>
      <c r="L7" s="163"/>
    </row>
    <row r="8" spans="1:11" s="101" customFormat="1" ht="13.5" customHeight="1">
      <c r="A8" s="994"/>
      <c r="B8" s="994"/>
      <c r="C8" s="1043"/>
      <c r="D8" s="998" t="s">
        <v>611</v>
      </c>
      <c r="E8" s="1042"/>
      <c r="F8" s="1053"/>
      <c r="G8" s="1104"/>
      <c r="H8" s="1104"/>
      <c r="I8" s="998" t="s">
        <v>612</v>
      </c>
      <c r="J8" s="992"/>
      <c r="K8" s="992"/>
    </row>
    <row r="9" spans="1:11" s="101" customFormat="1" ht="13.5" customHeight="1">
      <c r="A9" s="996"/>
      <c r="B9" s="996"/>
      <c r="C9" s="1044"/>
      <c r="D9" s="1047"/>
      <c r="E9" s="1044"/>
      <c r="F9" s="1027"/>
      <c r="G9" s="1048"/>
      <c r="H9" s="1048"/>
      <c r="I9" s="999"/>
      <c r="J9" s="996"/>
      <c r="K9" s="996"/>
    </row>
    <row r="10" spans="1:11" s="101" customFormat="1" ht="7.5" customHeight="1">
      <c r="A10" s="104"/>
      <c r="B10" s="104"/>
      <c r="C10" s="104"/>
      <c r="D10" s="105"/>
      <c r="E10" s="105"/>
      <c r="F10" s="105"/>
      <c r="G10" s="105"/>
      <c r="H10" s="105"/>
      <c r="I10" s="105"/>
      <c r="J10" s="105"/>
      <c r="K10" s="105"/>
    </row>
    <row r="11" spans="1:11" s="101" customFormat="1" ht="12" customHeight="1">
      <c r="A11" s="1101" t="s">
        <v>653</v>
      </c>
      <c r="B11" s="1103"/>
      <c r="C11" s="100"/>
      <c r="D11" s="782">
        <v>4747</v>
      </c>
      <c r="E11" s="782">
        <v>99</v>
      </c>
      <c r="F11" s="783">
        <f>SUM(D11:E11)</f>
        <v>4846</v>
      </c>
      <c r="G11" s="782">
        <v>508</v>
      </c>
      <c r="H11" s="782">
        <v>4338</v>
      </c>
      <c r="I11" s="782">
        <v>1420</v>
      </c>
      <c r="J11" s="782">
        <v>1377</v>
      </c>
      <c r="K11" s="782">
        <v>1541</v>
      </c>
    </row>
    <row r="12" spans="1:11" s="101" customFormat="1" ht="12" customHeight="1">
      <c r="A12" s="1101" t="s">
        <v>654</v>
      </c>
      <c r="B12" s="1102"/>
      <c r="C12" s="100"/>
      <c r="D12" s="782">
        <v>4504</v>
      </c>
      <c r="E12" s="782">
        <v>92</v>
      </c>
      <c r="F12" s="783">
        <f aca="true" t="shared" si="0" ref="F12:F20">SUM(D12:E12)</f>
        <v>4596</v>
      </c>
      <c r="G12" s="782">
        <v>553</v>
      </c>
      <c r="H12" s="782">
        <v>4043</v>
      </c>
      <c r="I12" s="782">
        <v>1428</v>
      </c>
      <c r="J12" s="782">
        <v>1209</v>
      </c>
      <c r="K12" s="782">
        <v>1406</v>
      </c>
    </row>
    <row r="13" spans="1:12" s="101" customFormat="1" ht="12" customHeight="1">
      <c r="A13" s="1101" t="s">
        <v>655</v>
      </c>
      <c r="B13" s="1102"/>
      <c r="C13" s="100"/>
      <c r="D13" s="782">
        <v>4747</v>
      </c>
      <c r="E13" s="782">
        <v>104</v>
      </c>
      <c r="F13" s="783">
        <f t="shared" si="0"/>
        <v>4851</v>
      </c>
      <c r="G13" s="782">
        <v>564</v>
      </c>
      <c r="H13" s="782">
        <v>4287</v>
      </c>
      <c r="I13" s="782">
        <v>1586</v>
      </c>
      <c r="J13" s="782">
        <v>1368</v>
      </c>
      <c r="K13" s="782">
        <v>1333</v>
      </c>
      <c r="L13" s="163"/>
    </row>
    <row r="14" spans="1:11" s="101" customFormat="1" ht="12" customHeight="1">
      <c r="A14" s="1101" t="s">
        <v>656</v>
      </c>
      <c r="B14" s="1102"/>
      <c r="C14" s="100"/>
      <c r="D14" s="782">
        <v>4818</v>
      </c>
      <c r="E14" s="782">
        <v>120</v>
      </c>
      <c r="F14" s="783">
        <f t="shared" si="0"/>
        <v>4938</v>
      </c>
      <c r="G14" s="782">
        <v>609</v>
      </c>
      <c r="H14" s="782">
        <v>4329</v>
      </c>
      <c r="I14" s="782">
        <v>1520</v>
      </c>
      <c r="J14" s="782">
        <v>1392</v>
      </c>
      <c r="K14" s="782">
        <v>1417</v>
      </c>
    </row>
    <row r="15" spans="1:11" s="101" customFormat="1" ht="12" customHeight="1">
      <c r="A15" s="1101" t="s">
        <v>657</v>
      </c>
      <c r="B15" s="1102"/>
      <c r="C15" s="100"/>
      <c r="D15" s="782">
        <v>1481</v>
      </c>
      <c r="E15" s="782">
        <v>62</v>
      </c>
      <c r="F15" s="783">
        <f t="shared" si="0"/>
        <v>1543</v>
      </c>
      <c r="G15" s="782">
        <v>373</v>
      </c>
      <c r="H15" s="782">
        <v>1170</v>
      </c>
      <c r="I15" s="782">
        <v>646</v>
      </c>
      <c r="J15" s="782">
        <v>372</v>
      </c>
      <c r="K15" s="782">
        <v>152</v>
      </c>
    </row>
    <row r="16" spans="1:11" s="101" customFormat="1" ht="12" customHeight="1">
      <c r="A16" s="1101" t="s">
        <v>658</v>
      </c>
      <c r="B16" s="1102"/>
      <c r="C16" s="100"/>
      <c r="D16" s="782">
        <v>1535</v>
      </c>
      <c r="E16" s="782">
        <v>57</v>
      </c>
      <c r="F16" s="783">
        <f t="shared" si="0"/>
        <v>1592</v>
      </c>
      <c r="G16" s="782">
        <v>353</v>
      </c>
      <c r="H16" s="782">
        <v>1239</v>
      </c>
      <c r="I16" s="782">
        <v>652</v>
      </c>
      <c r="J16" s="782">
        <v>387</v>
      </c>
      <c r="K16" s="782">
        <v>200</v>
      </c>
    </row>
    <row r="17" spans="1:11" s="101" customFormat="1" ht="12" customHeight="1">
      <c r="A17" s="1101" t="s">
        <v>659</v>
      </c>
      <c r="B17" s="1102"/>
      <c r="C17" s="100"/>
      <c r="D17" s="782">
        <v>1640</v>
      </c>
      <c r="E17" s="782">
        <v>63</v>
      </c>
      <c r="F17" s="783">
        <f t="shared" si="0"/>
        <v>1703</v>
      </c>
      <c r="G17" s="782">
        <v>322</v>
      </c>
      <c r="H17" s="782">
        <v>1381</v>
      </c>
      <c r="I17" s="782">
        <v>514</v>
      </c>
      <c r="J17" s="782">
        <v>546</v>
      </c>
      <c r="K17" s="782">
        <v>321</v>
      </c>
    </row>
    <row r="18" spans="1:11" s="101" customFormat="1" ht="12" customHeight="1">
      <c r="A18" s="1101" t="s">
        <v>660</v>
      </c>
      <c r="B18" s="1102"/>
      <c r="C18" s="100"/>
      <c r="D18" s="782">
        <v>1697</v>
      </c>
      <c r="E18" s="782">
        <v>63</v>
      </c>
      <c r="F18" s="783">
        <f t="shared" si="0"/>
        <v>1760</v>
      </c>
      <c r="G18" s="782">
        <v>308</v>
      </c>
      <c r="H18" s="782">
        <v>1452</v>
      </c>
      <c r="I18" s="782">
        <v>532</v>
      </c>
      <c r="J18" s="782">
        <v>492</v>
      </c>
      <c r="K18" s="782">
        <v>428</v>
      </c>
    </row>
    <row r="19" spans="1:11" s="101" customFormat="1" ht="12" customHeight="1">
      <c r="A19" s="1101" t="s">
        <v>661</v>
      </c>
      <c r="B19" s="1102"/>
      <c r="C19" s="100"/>
      <c r="D19" s="782">
        <v>1968</v>
      </c>
      <c r="E19" s="782">
        <v>107</v>
      </c>
      <c r="F19" s="783">
        <f t="shared" si="0"/>
        <v>2075</v>
      </c>
      <c r="G19" s="782">
        <v>389</v>
      </c>
      <c r="H19" s="782">
        <v>1686</v>
      </c>
      <c r="I19" s="782">
        <v>528</v>
      </c>
      <c r="J19" s="782">
        <v>405</v>
      </c>
      <c r="K19" s="782">
        <v>753</v>
      </c>
    </row>
    <row r="20" spans="1:11" s="101" customFormat="1" ht="12" customHeight="1">
      <c r="A20" s="1101" t="s">
        <v>613</v>
      </c>
      <c r="B20" s="1102"/>
      <c r="C20" s="100"/>
      <c r="D20" s="782">
        <v>687</v>
      </c>
      <c r="E20" s="782">
        <v>53</v>
      </c>
      <c r="F20" s="783">
        <f t="shared" si="0"/>
        <v>740</v>
      </c>
      <c r="G20" s="782">
        <v>268</v>
      </c>
      <c r="H20" s="782">
        <v>472</v>
      </c>
      <c r="I20" s="782">
        <v>378</v>
      </c>
      <c r="J20" s="782">
        <v>78</v>
      </c>
      <c r="K20" s="782">
        <v>16</v>
      </c>
    </row>
    <row r="21" spans="1:11" s="101" customFormat="1" ht="7.5" customHeight="1">
      <c r="A21" s="784"/>
      <c r="B21" s="784"/>
      <c r="C21" s="100"/>
      <c r="D21" s="783"/>
      <c r="E21" s="783"/>
      <c r="F21" s="783"/>
      <c r="G21" s="783"/>
      <c r="H21" s="783"/>
      <c r="I21" s="783"/>
      <c r="J21" s="783"/>
      <c r="K21" s="783"/>
    </row>
    <row r="22" spans="1:11" s="101" customFormat="1" ht="12" customHeight="1">
      <c r="A22" s="1090" t="s">
        <v>73</v>
      </c>
      <c r="B22" s="1090"/>
      <c r="C22" s="100"/>
      <c r="D22" s="785">
        <f aca="true" t="shared" si="1" ref="D22:E22">IF(SUM(D11:D21)=SUM(D25:D27),SUM(D25:D27),"FEHLER")</f>
        <v>27824</v>
      </c>
      <c r="E22" s="785">
        <f t="shared" si="1"/>
        <v>820</v>
      </c>
      <c r="F22" s="785">
        <f>IF(SUM(F11:F21)=SUM(F25:F27),SUM(F25:F27),"FEHLER")</f>
        <v>28644</v>
      </c>
      <c r="G22" s="785">
        <f>IF(SUM(G11:G21)=SUM(G25:G27),SUM(G25:G27),"FEHLER")</f>
        <v>4247</v>
      </c>
      <c r="H22" s="785">
        <f aca="true" t="shared" si="2" ref="H22:K22">IF(SUM(H11:H21)=SUM(H25:H27),SUM(H25:H27),"FEHLER")</f>
        <v>24397</v>
      </c>
      <c r="I22" s="785">
        <f t="shared" si="2"/>
        <v>9204</v>
      </c>
      <c r="J22" s="785">
        <f t="shared" si="2"/>
        <v>7626</v>
      </c>
      <c r="K22" s="785">
        <f t="shared" si="2"/>
        <v>7567</v>
      </c>
    </row>
    <row r="23" spans="1:11" s="101" customFormat="1" ht="7.5" customHeight="1">
      <c r="A23" s="786"/>
      <c r="B23" s="786"/>
      <c r="C23" s="100"/>
      <c r="D23" s="783"/>
      <c r="E23" s="783"/>
      <c r="F23" s="783"/>
      <c r="G23" s="783"/>
      <c r="H23" s="783"/>
      <c r="I23" s="783"/>
      <c r="J23" s="783"/>
      <c r="K23" s="783"/>
    </row>
    <row r="24" spans="1:11" s="101" customFormat="1" ht="12" customHeight="1">
      <c r="A24" s="289" t="s">
        <v>79</v>
      </c>
      <c r="B24" s="781"/>
      <c r="C24" s="100"/>
      <c r="D24" s="783"/>
      <c r="E24" s="783"/>
      <c r="F24" s="783"/>
      <c r="G24" s="783"/>
      <c r="H24" s="783"/>
      <c r="I24" s="783"/>
      <c r="J24" s="783"/>
      <c r="K24" s="783"/>
    </row>
    <row r="25" spans="1:11" s="101" customFormat="1" ht="12" customHeight="1">
      <c r="A25" s="781"/>
      <c r="B25" s="344" t="s">
        <v>614</v>
      </c>
      <c r="C25" s="100"/>
      <c r="D25" s="782">
        <v>18</v>
      </c>
      <c r="E25" s="782">
        <v>11</v>
      </c>
      <c r="F25" s="783">
        <f>SUM(D25:E25)</f>
        <v>29</v>
      </c>
      <c r="G25" s="782">
        <v>3</v>
      </c>
      <c r="H25" s="782">
        <v>26</v>
      </c>
      <c r="I25" s="782">
        <v>12</v>
      </c>
      <c r="J25" s="782">
        <v>5</v>
      </c>
      <c r="K25" s="782">
        <v>9</v>
      </c>
    </row>
    <row r="26" spans="1:11" s="101" customFormat="1" ht="12" customHeight="1">
      <c r="A26" s="781"/>
      <c r="B26" s="344" t="s">
        <v>615</v>
      </c>
      <c r="C26" s="100"/>
      <c r="D26" s="782">
        <v>2</v>
      </c>
      <c r="E26" s="782">
        <v>16</v>
      </c>
      <c r="F26" s="783">
        <f aca="true" t="shared" si="3" ref="F26:F27">SUM(D26:E26)</f>
        <v>18</v>
      </c>
      <c r="G26" s="782">
        <v>0</v>
      </c>
      <c r="H26" s="782">
        <v>18</v>
      </c>
      <c r="I26" s="782">
        <v>17</v>
      </c>
      <c r="J26" s="782">
        <v>1</v>
      </c>
      <c r="K26" s="782">
        <v>0</v>
      </c>
    </row>
    <row r="27" spans="1:11" s="101" customFormat="1" ht="12" customHeight="1">
      <c r="A27" s="781"/>
      <c r="B27" s="344" t="s">
        <v>616</v>
      </c>
      <c r="C27" s="100"/>
      <c r="D27" s="782">
        <v>27804</v>
      </c>
      <c r="E27" s="782">
        <v>793</v>
      </c>
      <c r="F27" s="783">
        <f t="shared" si="3"/>
        <v>28597</v>
      </c>
      <c r="G27" s="782">
        <v>4244</v>
      </c>
      <c r="H27" s="782">
        <v>24353</v>
      </c>
      <c r="I27" s="782">
        <v>9175</v>
      </c>
      <c r="J27" s="782">
        <v>7620</v>
      </c>
      <c r="K27" s="782">
        <v>7558</v>
      </c>
    </row>
    <row r="28" spans="1:11" s="101" customFormat="1" ht="7.5" customHeight="1">
      <c r="A28" s="781"/>
      <c r="B28" s="781"/>
      <c r="C28" s="100"/>
      <c r="D28" s="783"/>
      <c r="E28" s="783"/>
      <c r="F28" s="783"/>
      <c r="G28" s="783"/>
      <c r="H28" s="783"/>
      <c r="I28" s="783"/>
      <c r="J28" s="783"/>
      <c r="K28" s="783"/>
    </row>
    <row r="29" spans="1:11" s="101" customFormat="1" ht="12" customHeight="1">
      <c r="A29" s="289" t="s">
        <v>210</v>
      </c>
      <c r="B29" s="781"/>
      <c r="C29" s="100"/>
      <c r="D29" s="783"/>
      <c r="E29" s="783"/>
      <c r="F29" s="783"/>
      <c r="G29" s="783"/>
      <c r="H29" s="783"/>
      <c r="I29" s="783"/>
      <c r="J29" s="783"/>
      <c r="K29" s="783"/>
    </row>
    <row r="30" spans="1:11" s="101" customFormat="1" ht="12" customHeight="1">
      <c r="A30" s="781"/>
      <c r="B30" s="344" t="s">
        <v>4</v>
      </c>
      <c r="C30" s="100"/>
      <c r="D30" s="782">
        <v>0</v>
      </c>
      <c r="E30" s="782">
        <v>820</v>
      </c>
      <c r="F30" s="783">
        <f aca="true" t="shared" si="4" ref="F30">SUM(D30:E30)</f>
        <v>820</v>
      </c>
      <c r="G30" s="782">
        <v>294</v>
      </c>
      <c r="H30" s="782">
        <v>526</v>
      </c>
      <c r="I30" s="782">
        <v>284</v>
      </c>
      <c r="J30" s="782">
        <v>126</v>
      </c>
      <c r="K30" s="782">
        <v>116</v>
      </c>
    </row>
    <row r="31" spans="1:11" s="101" customFormat="1" ht="7.5" customHeight="1">
      <c r="A31" s="100"/>
      <c r="B31" s="107"/>
      <c r="C31" s="107"/>
      <c r="D31" s="837"/>
      <c r="E31" s="837"/>
      <c r="F31" s="837"/>
      <c r="G31" s="837"/>
      <c r="H31" s="837"/>
      <c r="I31" s="837"/>
      <c r="J31" s="837"/>
      <c r="K31" s="837"/>
    </row>
    <row r="32" spans="1:2" ht="11.25">
      <c r="A32" s="787"/>
      <c r="B32" s="187"/>
    </row>
    <row r="33" ht="6.75" customHeight="1"/>
    <row r="34" ht="15.75" customHeight="1"/>
  </sheetData>
  <mergeCells count="26">
    <mergeCell ref="A2:K2"/>
    <mergeCell ref="A11:B11"/>
    <mergeCell ref="A4:B9"/>
    <mergeCell ref="C4:C9"/>
    <mergeCell ref="D4:K4"/>
    <mergeCell ref="D5:E5"/>
    <mergeCell ref="F5:F9"/>
    <mergeCell ref="G5:G9"/>
    <mergeCell ref="H5:H9"/>
    <mergeCell ref="D6:D7"/>
    <mergeCell ref="E6:E7"/>
    <mergeCell ref="I6:I7"/>
    <mergeCell ref="J6:J7"/>
    <mergeCell ref="K6:K7"/>
    <mergeCell ref="D8:E9"/>
    <mergeCell ref="I8:K9"/>
    <mergeCell ref="A18:B18"/>
    <mergeCell ref="A19:B19"/>
    <mergeCell ref="A20:B20"/>
    <mergeCell ref="A22:B22"/>
    <mergeCell ref="A12:B12"/>
    <mergeCell ref="A13:B13"/>
    <mergeCell ref="A14:B14"/>
    <mergeCell ref="A15:B15"/>
    <mergeCell ref="A16:B16"/>
    <mergeCell ref="A17:B17"/>
  </mergeCells>
  <printOptions/>
  <pageMargins left="0.4724409448818898" right="0.4724409448818898" top="0.5905511811023623" bottom="0.7874015748031497" header="0.3937007874015748" footer="0"/>
  <pageSetup horizontalDpi="600" verticalDpi="600" orientation="portrait" paperSize="9" r:id="rId1"/>
  <ignoredErrors>
    <ignoredError sqref="D21:K21 F11 F12:F20 D28:K29 D23:K2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5"/>
  <sheetViews>
    <sheetView zoomScaleSheetLayoutView="100" workbookViewId="0" topLeftCell="A1">
      <selection activeCell="M1" sqref="M1"/>
    </sheetView>
  </sheetViews>
  <sheetFormatPr defaultColWidth="12" defaultRowHeight="11.25"/>
  <cols>
    <col min="1" max="1" width="1.3359375" style="41" customWidth="1"/>
    <col min="2" max="2" width="27.66015625" style="41" customWidth="1"/>
    <col min="3" max="3" width="0.4921875" style="41" customWidth="1"/>
    <col min="4" max="5" width="10.33203125" style="41" customWidth="1"/>
    <col min="6" max="12" width="9.66015625" style="41" customWidth="1"/>
    <col min="13" max="16384" width="12" style="41" customWidth="1"/>
  </cols>
  <sheetData>
    <row r="1" spans="1:12" ht="12.75">
      <c r="A1" s="273"/>
      <c r="B1" s="274"/>
      <c r="C1" s="274"/>
      <c r="D1" s="27"/>
      <c r="E1" s="27"/>
      <c r="F1" s="27"/>
      <c r="G1" s="27"/>
      <c r="H1" s="27"/>
      <c r="I1" s="27"/>
      <c r="J1" s="27"/>
      <c r="K1" s="27"/>
      <c r="L1" s="27"/>
    </row>
    <row r="2" spans="1:12" ht="10.5" customHeight="1">
      <c r="A2" s="1109" t="s">
        <v>703</v>
      </c>
      <c r="B2" s="1109"/>
      <c r="C2" s="1109"/>
      <c r="D2" s="1109"/>
      <c r="E2" s="1109"/>
      <c r="F2" s="1109"/>
      <c r="G2" s="1109"/>
      <c r="H2" s="1109"/>
      <c r="I2" s="1109"/>
      <c r="J2" s="1109"/>
      <c r="K2" s="1109"/>
      <c r="L2" s="1109"/>
    </row>
    <row r="3" spans="1:12" ht="3" customHeight="1">
      <c r="A3" s="27"/>
      <c r="B3" s="27"/>
      <c r="C3" s="27"/>
      <c r="D3" s="27"/>
      <c r="E3" s="27"/>
      <c r="F3" s="27"/>
      <c r="G3" s="27"/>
      <c r="H3" s="27"/>
      <c r="I3" s="27"/>
      <c r="J3" s="27"/>
      <c r="K3" s="27"/>
      <c r="L3" s="27"/>
    </row>
    <row r="4" spans="1:12" ht="13.5" customHeight="1">
      <c r="A4" s="1038" t="s">
        <v>786</v>
      </c>
      <c r="B4" s="1038"/>
      <c r="C4" s="1038"/>
      <c r="D4" s="1038"/>
      <c r="E4" s="1038"/>
      <c r="F4" s="1038"/>
      <c r="G4" s="1038"/>
      <c r="H4" s="1038"/>
      <c r="I4" s="1038"/>
      <c r="J4" s="1038"/>
      <c r="K4" s="1038"/>
      <c r="L4" s="1038"/>
    </row>
    <row r="5" spans="1:12" ht="6" customHeight="1">
      <c r="A5" s="27"/>
      <c r="B5" s="27"/>
      <c r="C5" s="27"/>
      <c r="D5" s="27"/>
      <c r="E5" s="27"/>
      <c r="F5" s="27"/>
      <c r="G5" s="27"/>
      <c r="H5" s="27"/>
      <c r="I5" s="27"/>
      <c r="J5" s="27"/>
      <c r="K5" s="27"/>
      <c r="L5" s="27"/>
    </row>
    <row r="6" spans="1:12" ht="13.5" customHeight="1">
      <c r="A6" s="968" t="s">
        <v>191</v>
      </c>
      <c r="B6" s="968"/>
      <c r="C6" s="1111"/>
      <c r="D6" s="1062" t="s">
        <v>192</v>
      </c>
      <c r="E6" s="1063"/>
      <c r="F6" s="1063"/>
      <c r="G6" s="1063"/>
      <c r="H6" s="1063"/>
      <c r="I6" s="1063"/>
      <c r="J6" s="1063"/>
      <c r="K6" s="1063"/>
      <c r="L6" s="1063"/>
    </row>
    <row r="7" spans="1:12" ht="13.5" customHeight="1">
      <c r="A7" s="1110"/>
      <c r="B7" s="1110"/>
      <c r="C7" s="1112"/>
      <c r="D7" s="1062" t="s">
        <v>193</v>
      </c>
      <c r="E7" s="1064"/>
      <c r="F7" s="1067" t="s">
        <v>40</v>
      </c>
      <c r="G7" s="1062" t="s">
        <v>194</v>
      </c>
      <c r="H7" s="1063"/>
      <c r="I7" s="1063"/>
      <c r="J7" s="1063"/>
      <c r="K7" s="1062" t="s">
        <v>195</v>
      </c>
      <c r="L7" s="1063"/>
    </row>
    <row r="8" spans="1:12" ht="18.75" customHeight="1">
      <c r="A8" s="1110"/>
      <c r="B8" s="1110"/>
      <c r="C8" s="1112"/>
      <c r="D8" s="1067" t="s">
        <v>196</v>
      </c>
      <c r="E8" s="1067" t="s">
        <v>197</v>
      </c>
      <c r="F8" s="1114"/>
      <c r="G8" s="275">
        <v>2</v>
      </c>
      <c r="H8" s="275">
        <v>3</v>
      </c>
      <c r="I8" s="275">
        <v>4</v>
      </c>
      <c r="J8" s="275">
        <v>5</v>
      </c>
      <c r="K8" s="951" t="s">
        <v>198</v>
      </c>
      <c r="L8" s="951" t="s">
        <v>199</v>
      </c>
    </row>
    <row r="9" spans="1:12" ht="13.5" customHeight="1">
      <c r="A9" s="1110"/>
      <c r="B9" s="1110"/>
      <c r="C9" s="1112"/>
      <c r="D9" s="1116"/>
      <c r="E9" s="1116"/>
      <c r="F9" s="1114"/>
      <c r="G9" s="951" t="s">
        <v>189</v>
      </c>
      <c r="H9" s="968"/>
      <c r="I9" s="968"/>
      <c r="J9" s="968"/>
      <c r="K9" s="1106"/>
      <c r="L9" s="1106"/>
    </row>
    <row r="10" spans="1:12" ht="37.5" customHeight="1">
      <c r="A10" s="1107"/>
      <c r="B10" s="1107"/>
      <c r="C10" s="1113"/>
      <c r="D10" s="1108" t="s">
        <v>200</v>
      </c>
      <c r="E10" s="1064"/>
      <c r="F10" s="1115"/>
      <c r="G10" s="953"/>
      <c r="H10" s="1107"/>
      <c r="I10" s="1107"/>
      <c r="J10" s="1107"/>
      <c r="K10" s="953"/>
      <c r="L10" s="953"/>
    </row>
    <row r="11" spans="1:12" ht="12" customHeight="1">
      <c r="A11" s="277"/>
      <c r="B11" s="277"/>
      <c r="C11" s="277"/>
      <c r="D11" s="278"/>
      <c r="E11" s="278"/>
      <c r="F11" s="278"/>
      <c r="G11" s="278"/>
      <c r="H11" s="278"/>
      <c r="I11" s="278"/>
      <c r="J11" s="278"/>
      <c r="K11" s="278"/>
      <c r="L11" s="278"/>
    </row>
    <row r="12" spans="1:12" ht="12" customHeight="1">
      <c r="A12" s="1105" t="s">
        <v>201</v>
      </c>
      <c r="B12" s="1105"/>
      <c r="C12" s="27"/>
      <c r="D12" s="36"/>
      <c r="E12" s="36"/>
      <c r="F12" s="36"/>
      <c r="G12" s="36"/>
      <c r="H12" s="36"/>
      <c r="I12" s="36"/>
      <c r="J12" s="36"/>
      <c r="K12" s="36"/>
      <c r="L12" s="36"/>
    </row>
    <row r="13" spans="1:12" ht="6.75" customHeight="1">
      <c r="A13" s="27"/>
      <c r="B13" s="27"/>
      <c r="C13" s="27"/>
      <c r="D13" s="36"/>
      <c r="E13" s="36"/>
      <c r="F13" s="36"/>
      <c r="G13" s="36"/>
      <c r="H13" s="36"/>
      <c r="I13" s="36"/>
      <c r="J13" s="36"/>
      <c r="K13" s="36"/>
      <c r="L13" s="36"/>
    </row>
    <row r="14" spans="1:12" ht="12" customHeight="1">
      <c r="A14" s="1117" t="s">
        <v>202</v>
      </c>
      <c r="B14" s="1032"/>
      <c r="C14" s="27"/>
      <c r="D14" s="49">
        <v>918</v>
      </c>
      <c r="E14" s="49">
        <v>46</v>
      </c>
      <c r="F14" s="36">
        <f>SUM(D14:E14)</f>
        <v>964</v>
      </c>
      <c r="G14" s="49">
        <v>964</v>
      </c>
      <c r="H14" s="49">
        <v>0</v>
      </c>
      <c r="I14" s="49">
        <v>0</v>
      </c>
      <c r="J14" s="49">
        <v>0</v>
      </c>
      <c r="K14" s="49">
        <v>1</v>
      </c>
      <c r="L14" s="49">
        <v>0</v>
      </c>
    </row>
    <row r="15" spans="1:12" ht="12" customHeight="1">
      <c r="A15" s="1032" t="s">
        <v>203</v>
      </c>
      <c r="B15" s="1032"/>
      <c r="C15" s="27"/>
      <c r="D15" s="49">
        <v>126</v>
      </c>
      <c r="E15" s="49">
        <v>5</v>
      </c>
      <c r="F15" s="36">
        <f>SUM(D15:E15)</f>
        <v>131</v>
      </c>
      <c r="G15" s="49">
        <v>0</v>
      </c>
      <c r="H15" s="49">
        <v>131</v>
      </c>
      <c r="I15" s="49">
        <v>0</v>
      </c>
      <c r="J15" s="49">
        <v>0</v>
      </c>
      <c r="K15" s="49">
        <v>0</v>
      </c>
      <c r="L15" s="49">
        <v>0</v>
      </c>
    </row>
    <row r="16" spans="1:12" ht="12" customHeight="1">
      <c r="A16" s="1032" t="s">
        <v>204</v>
      </c>
      <c r="B16" s="1032"/>
      <c r="C16" s="27"/>
      <c r="D16" s="49">
        <v>487</v>
      </c>
      <c r="E16" s="49">
        <v>30</v>
      </c>
      <c r="F16" s="36">
        <f>SUM(D16:E16)</f>
        <v>517</v>
      </c>
      <c r="G16" s="49">
        <v>517</v>
      </c>
      <c r="H16" s="49">
        <v>0</v>
      </c>
      <c r="I16" s="49">
        <v>0</v>
      </c>
      <c r="J16" s="49">
        <v>0</v>
      </c>
      <c r="K16" s="49">
        <v>0</v>
      </c>
      <c r="L16" s="49">
        <v>0</v>
      </c>
    </row>
    <row r="17" spans="1:12" ht="12" customHeight="1">
      <c r="A17" s="1032" t="s">
        <v>121</v>
      </c>
      <c r="B17" s="1032"/>
      <c r="C17" s="27"/>
      <c r="D17" s="49">
        <v>18</v>
      </c>
      <c r="E17" s="49">
        <v>186</v>
      </c>
      <c r="F17" s="36">
        <f>SUM(D17:E17)</f>
        <v>204</v>
      </c>
      <c r="G17" s="49">
        <v>0</v>
      </c>
      <c r="H17" s="49">
        <v>0</v>
      </c>
      <c r="I17" s="49">
        <v>204</v>
      </c>
      <c r="J17" s="49">
        <v>0</v>
      </c>
      <c r="K17" s="49">
        <v>0</v>
      </c>
      <c r="L17" s="49">
        <v>0</v>
      </c>
    </row>
    <row r="18" spans="1:12" ht="12" customHeight="1">
      <c r="A18" s="1032" t="s">
        <v>205</v>
      </c>
      <c r="B18" s="1032"/>
      <c r="C18" s="27"/>
      <c r="D18" s="49">
        <v>82</v>
      </c>
      <c r="E18" s="49">
        <v>81</v>
      </c>
      <c r="F18" s="36">
        <f>SUM(D18:E18)</f>
        <v>163</v>
      </c>
      <c r="G18" s="49">
        <v>70</v>
      </c>
      <c r="H18" s="49">
        <v>93</v>
      </c>
      <c r="I18" s="49">
        <v>0</v>
      </c>
      <c r="J18" s="49">
        <v>0</v>
      </c>
      <c r="K18" s="49">
        <v>0</v>
      </c>
      <c r="L18" s="49">
        <v>0</v>
      </c>
    </row>
    <row r="19" spans="1:12" ht="12" customHeight="1">
      <c r="A19" s="27"/>
      <c r="B19" s="27"/>
      <c r="C19" s="27"/>
      <c r="D19" s="36"/>
      <c r="E19" s="36"/>
      <c r="F19" s="36"/>
      <c r="G19" s="36"/>
      <c r="H19" s="36"/>
      <c r="I19" s="36"/>
      <c r="J19" s="36"/>
      <c r="K19" s="36"/>
      <c r="L19" s="36"/>
    </row>
    <row r="20" spans="1:12" ht="12" customHeight="1">
      <c r="A20" s="1105" t="s">
        <v>206</v>
      </c>
      <c r="B20" s="1105"/>
      <c r="C20" s="27"/>
      <c r="D20" s="36"/>
      <c r="E20" s="36"/>
      <c r="F20" s="36"/>
      <c r="G20" s="36"/>
      <c r="H20" s="36"/>
      <c r="I20" s="36"/>
      <c r="J20" s="36"/>
      <c r="K20" s="36"/>
      <c r="L20" s="36"/>
    </row>
    <row r="21" spans="1:12" ht="6.75" customHeight="1">
      <c r="A21" s="27"/>
      <c r="B21" s="27"/>
      <c r="C21" s="27"/>
      <c r="D21" s="36"/>
      <c r="E21" s="36"/>
      <c r="F21" s="36"/>
      <c r="G21" s="36"/>
      <c r="H21" s="36"/>
      <c r="I21" s="36"/>
      <c r="J21" s="36"/>
      <c r="K21" s="36"/>
      <c r="L21" s="36"/>
    </row>
    <row r="22" spans="1:12" ht="12" customHeight="1">
      <c r="A22" s="1032" t="s">
        <v>126</v>
      </c>
      <c r="B22" s="1032"/>
      <c r="C22" s="27"/>
      <c r="D22" s="49">
        <v>42</v>
      </c>
      <c r="E22" s="49">
        <v>81</v>
      </c>
      <c r="F22" s="36">
        <f>SUM(D22:E22)</f>
        <v>123</v>
      </c>
      <c r="G22" s="49">
        <v>123</v>
      </c>
      <c r="H22" s="49">
        <v>0</v>
      </c>
      <c r="I22" s="49">
        <v>0</v>
      </c>
      <c r="J22" s="49">
        <v>0</v>
      </c>
      <c r="K22" s="49">
        <v>0</v>
      </c>
      <c r="L22" s="49">
        <v>0</v>
      </c>
    </row>
    <row r="23" spans="1:12" ht="12" customHeight="1">
      <c r="A23" s="1032" t="s">
        <v>207</v>
      </c>
      <c r="B23" s="1032"/>
      <c r="C23" s="27"/>
      <c r="D23" s="49">
        <v>11</v>
      </c>
      <c r="E23" s="49">
        <v>95</v>
      </c>
      <c r="F23" s="36">
        <f>SUM(D23:E23)</f>
        <v>106</v>
      </c>
      <c r="G23" s="49">
        <v>106</v>
      </c>
      <c r="H23" s="49">
        <v>0</v>
      </c>
      <c r="I23" s="49">
        <v>0</v>
      </c>
      <c r="J23" s="49">
        <v>0</v>
      </c>
      <c r="K23" s="49">
        <v>0</v>
      </c>
      <c r="L23" s="49">
        <v>0</v>
      </c>
    </row>
    <row r="24" spans="1:12" ht="12" customHeight="1">
      <c r="A24" s="1032" t="s">
        <v>205</v>
      </c>
      <c r="B24" s="1032"/>
      <c r="C24" s="27"/>
      <c r="D24" s="49">
        <v>119</v>
      </c>
      <c r="E24" s="49">
        <v>92</v>
      </c>
      <c r="F24" s="36">
        <f>SUM(D24:E24)</f>
        <v>211</v>
      </c>
      <c r="G24" s="49">
        <v>80</v>
      </c>
      <c r="H24" s="49">
        <v>90</v>
      </c>
      <c r="I24" s="49">
        <v>13</v>
      </c>
      <c r="J24" s="49">
        <v>28</v>
      </c>
      <c r="K24" s="49">
        <v>3</v>
      </c>
      <c r="L24" s="49">
        <v>1</v>
      </c>
    </row>
    <row r="25" spans="1:12" ht="12" customHeight="1">
      <c r="A25" s="27"/>
      <c r="B25" s="27"/>
      <c r="C25" s="27"/>
      <c r="D25" s="36"/>
      <c r="E25" s="36"/>
      <c r="F25" s="36"/>
      <c r="G25" s="36"/>
      <c r="H25" s="36"/>
      <c r="I25" s="36"/>
      <c r="J25" s="36"/>
      <c r="K25" s="36"/>
      <c r="L25" s="36"/>
    </row>
    <row r="26" spans="1:12" ht="12" customHeight="1">
      <c r="A26" s="1105" t="s">
        <v>208</v>
      </c>
      <c r="B26" s="1105"/>
      <c r="C26" s="27"/>
      <c r="D26" s="36"/>
      <c r="E26" s="36"/>
      <c r="F26" s="36"/>
      <c r="G26" s="36"/>
      <c r="H26" s="36"/>
      <c r="I26" s="36"/>
      <c r="J26" s="36"/>
      <c r="K26" s="36"/>
      <c r="L26" s="36"/>
    </row>
    <row r="27" spans="1:12" ht="12" customHeight="1">
      <c r="A27" s="279"/>
      <c r="B27" s="129" t="s">
        <v>209</v>
      </c>
      <c r="C27" s="27"/>
      <c r="D27" s="49">
        <v>0</v>
      </c>
      <c r="E27" s="49">
        <v>42</v>
      </c>
      <c r="F27" s="36">
        <f>SUM(D27:E27)</f>
        <v>42</v>
      </c>
      <c r="G27" s="49">
        <v>1</v>
      </c>
      <c r="H27" s="49">
        <v>41</v>
      </c>
      <c r="I27" s="49">
        <v>0</v>
      </c>
      <c r="J27" s="49">
        <v>0</v>
      </c>
      <c r="K27" s="49">
        <v>0</v>
      </c>
      <c r="L27" s="49">
        <v>0</v>
      </c>
    </row>
    <row r="28" spans="1:12" ht="12" customHeight="1">
      <c r="A28" s="279"/>
      <c r="B28" s="279"/>
      <c r="C28" s="27"/>
      <c r="D28" s="36"/>
      <c r="E28" s="36"/>
      <c r="F28" s="36"/>
      <c r="G28" s="36"/>
      <c r="H28" s="36"/>
      <c r="I28" s="36"/>
      <c r="J28" s="36"/>
      <c r="K28" s="36"/>
      <c r="L28" s="36"/>
    </row>
    <row r="29" spans="1:12" ht="12" customHeight="1">
      <c r="A29" s="1074" t="s">
        <v>73</v>
      </c>
      <c r="B29" s="1074"/>
      <c r="C29" s="27"/>
      <c r="D29" s="280">
        <f aca="true" t="shared" si="0" ref="D29:L29">SUM(D14:D28)</f>
        <v>1803</v>
      </c>
      <c r="E29" s="280">
        <f>SUM(E14:E28)</f>
        <v>658</v>
      </c>
      <c r="F29" s="280">
        <f>IF(SUM(F14:F28)=SUM(D29:E29),SUM(F14:F28),"FEHLER")</f>
        <v>2461</v>
      </c>
      <c r="G29" s="280">
        <f t="shared" si="0"/>
        <v>1861</v>
      </c>
      <c r="H29" s="280">
        <f t="shared" si="0"/>
        <v>355</v>
      </c>
      <c r="I29" s="280">
        <f t="shared" si="0"/>
        <v>217</v>
      </c>
      <c r="J29" s="280">
        <f t="shared" si="0"/>
        <v>28</v>
      </c>
      <c r="K29" s="280">
        <f t="shared" si="0"/>
        <v>4</v>
      </c>
      <c r="L29" s="280">
        <f t="shared" si="0"/>
        <v>1</v>
      </c>
    </row>
    <row r="30" spans="1:12" ht="12" customHeight="1">
      <c r="A30" s="281"/>
      <c r="B30" s="281"/>
      <c r="C30" s="27"/>
      <c r="D30" s="36"/>
      <c r="E30" s="36"/>
      <c r="F30" s="280"/>
      <c r="G30" s="36"/>
      <c r="H30" s="36"/>
      <c r="I30" s="36"/>
      <c r="J30" s="36"/>
      <c r="K30" s="36"/>
      <c r="L30" s="36"/>
    </row>
    <row r="31" spans="1:12" ht="12" customHeight="1">
      <c r="A31" s="227" t="s">
        <v>210</v>
      </c>
      <c r="B31" s="27"/>
      <c r="C31" s="27"/>
      <c r="D31" s="36"/>
      <c r="E31" s="36"/>
      <c r="F31" s="280"/>
      <c r="G31" s="36"/>
      <c r="H31" s="36"/>
      <c r="I31" s="36"/>
      <c r="J31" s="36"/>
      <c r="K31" s="36"/>
      <c r="L31" s="36"/>
    </row>
    <row r="32" spans="1:12" ht="12" customHeight="1">
      <c r="A32" s="269"/>
      <c r="B32" s="129" t="s">
        <v>4</v>
      </c>
      <c r="C32" s="27"/>
      <c r="D32" s="49">
        <v>0</v>
      </c>
      <c r="E32" s="49">
        <v>658</v>
      </c>
      <c r="F32" s="36">
        <f>SUM(D32:E32)</f>
        <v>658</v>
      </c>
      <c r="G32" s="49">
        <v>297</v>
      </c>
      <c r="H32" s="49">
        <v>171</v>
      </c>
      <c r="I32" s="49">
        <v>189</v>
      </c>
      <c r="J32" s="49">
        <v>1</v>
      </c>
      <c r="K32" s="49">
        <v>3</v>
      </c>
      <c r="L32" s="49">
        <v>1</v>
      </c>
    </row>
    <row r="33" spans="1:12" ht="11.25">
      <c r="A33" s="282"/>
      <c r="B33" s="282"/>
      <c r="C33" s="27"/>
      <c r="D33" s="46"/>
      <c r="E33" s="46"/>
      <c r="F33" s="46"/>
      <c r="G33" s="46"/>
      <c r="H33" s="46"/>
      <c r="I33" s="46"/>
      <c r="J33" s="46"/>
      <c r="K33" s="46"/>
      <c r="L33" s="46"/>
    </row>
    <row r="34" spans="1:12" ht="11.25">
      <c r="A34" s="282"/>
      <c r="B34" s="282"/>
      <c r="C34" s="27"/>
      <c r="D34" s="46"/>
      <c r="E34" s="46"/>
      <c r="F34" s="46"/>
      <c r="G34" s="46"/>
      <c r="H34" s="46"/>
      <c r="I34" s="46"/>
      <c r="J34" s="46"/>
      <c r="K34" s="46"/>
      <c r="L34" s="46"/>
    </row>
    <row r="35" spans="4:12" ht="10.5" customHeight="1">
      <c r="D35" s="276"/>
      <c r="E35" s="276"/>
      <c r="F35" s="276"/>
      <c r="G35" s="276"/>
      <c r="H35" s="276"/>
      <c r="I35" s="276"/>
      <c r="J35" s="276"/>
      <c r="K35" s="276"/>
      <c r="L35" s="276"/>
    </row>
    <row r="36" ht="26.25" customHeight="1"/>
    <row r="37" ht="6" customHeight="1"/>
    <row r="38" ht="14.25" customHeight="1"/>
    <row r="39" ht="14.25" customHeight="1"/>
    <row r="40" ht="15" customHeight="1"/>
    <row r="41" ht="15" customHeight="1"/>
    <row r="42" ht="12.75" customHeight="1"/>
    <row r="43" ht="12" customHeight="1"/>
    <row r="44" ht="12" customHeight="1"/>
    <row r="45" ht="12" customHeight="1"/>
    <row r="46" ht="12" customHeight="1"/>
    <row r="47" ht="12" customHeight="1"/>
    <row r="48" ht="12" customHeight="1"/>
    <row r="49" ht="12" customHeight="1"/>
    <row r="50" ht="12.75" customHeight="1"/>
    <row r="51" ht="12" customHeight="1"/>
    <row r="52" ht="12.75"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7.5" customHeight="1"/>
    <row r="65" ht="12" customHeight="1"/>
    <row r="66" ht="12" customHeight="1"/>
    <row r="67" ht="10.5" customHeight="1"/>
  </sheetData>
  <mergeCells count="27">
    <mergeCell ref="A2:L2"/>
    <mergeCell ref="A20:B20"/>
    <mergeCell ref="A4:L4"/>
    <mergeCell ref="A6:B10"/>
    <mergeCell ref="C6:C10"/>
    <mergeCell ref="D6:L6"/>
    <mergeCell ref="D7:E7"/>
    <mergeCell ref="F7:F10"/>
    <mergeCell ref="G7:J7"/>
    <mergeCell ref="K7:L7"/>
    <mergeCell ref="D8:D9"/>
    <mergeCell ref="E8:E9"/>
    <mergeCell ref="A14:B14"/>
    <mergeCell ref="A15:B15"/>
    <mergeCell ref="A16:B16"/>
    <mergeCell ref="A17:B17"/>
    <mergeCell ref="A18:B18"/>
    <mergeCell ref="K8:K10"/>
    <mergeCell ref="L8:L10"/>
    <mergeCell ref="G9:J10"/>
    <mergeCell ref="D10:E10"/>
    <mergeCell ref="A12:B12"/>
    <mergeCell ref="A23:B23"/>
    <mergeCell ref="A24:B24"/>
    <mergeCell ref="A26:B26"/>
    <mergeCell ref="A29:B29"/>
    <mergeCell ref="A22:B22"/>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&amp;C20</oddFooter>
  </headerFooter>
  <ignoredErrors>
    <ignoredError sqref="D19:F21 F14 F15 F16 F17 F18 D25:F26 F22 F23 F24 D28:K28 F27 D30:K31 D29:E29 F32 G29:J29" unlocked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32"/>
  <sheetViews>
    <sheetView showGridLines="0" zoomScaleSheetLayoutView="100" workbookViewId="0" topLeftCell="A1">
      <selection activeCell="L1" sqref="L1"/>
    </sheetView>
  </sheetViews>
  <sheetFormatPr defaultColWidth="12" defaultRowHeight="11.25"/>
  <cols>
    <col min="1" max="2" width="2.83203125" style="41" customWidth="1"/>
    <col min="3" max="3" width="2.33203125" style="41" customWidth="1"/>
    <col min="4" max="4" width="20.5" style="41" customWidth="1"/>
    <col min="5" max="5" width="1.0078125" style="41" customWidth="1"/>
    <col min="6" max="10" width="14.83203125" style="41" customWidth="1"/>
    <col min="11" max="11" width="13.33203125" style="41" customWidth="1"/>
    <col min="12" max="16384" width="12" style="41" customWidth="1"/>
  </cols>
  <sheetData>
    <row r="1" ht="10.5" customHeight="1"/>
    <row r="2" spans="1:11" ht="26.25" customHeight="1">
      <c r="A2" s="1120" t="s">
        <v>787</v>
      </c>
      <c r="B2" s="1121"/>
      <c r="C2" s="1121"/>
      <c r="D2" s="1121"/>
      <c r="E2" s="1121"/>
      <c r="F2" s="1121"/>
      <c r="G2" s="1121"/>
      <c r="H2" s="1121"/>
      <c r="I2" s="1121"/>
      <c r="J2" s="1121"/>
      <c r="K2" s="1121"/>
    </row>
    <row r="3" spans="1:11" ht="6" customHeight="1">
      <c r="A3" s="27"/>
      <c r="B3" s="27"/>
      <c r="C3" s="27"/>
      <c r="D3" s="27"/>
      <c r="E3" s="27"/>
      <c r="F3" s="27"/>
      <c r="G3" s="27"/>
      <c r="H3" s="27"/>
      <c r="I3" s="27"/>
      <c r="J3" s="27"/>
      <c r="K3" s="27"/>
    </row>
    <row r="4" spans="1:11" ht="14.25" customHeight="1">
      <c r="A4" s="968" t="s">
        <v>211</v>
      </c>
      <c r="B4" s="968"/>
      <c r="C4" s="968"/>
      <c r="D4" s="968"/>
      <c r="E4" s="1111"/>
      <c r="F4" s="1067" t="s">
        <v>186</v>
      </c>
      <c r="G4" s="1062" t="s">
        <v>212</v>
      </c>
      <c r="H4" s="1063"/>
      <c r="I4" s="1063"/>
      <c r="J4" s="1063"/>
      <c r="K4" s="1063"/>
    </row>
    <row r="5" spans="1:11" ht="14.25" customHeight="1">
      <c r="A5" s="1110"/>
      <c r="B5" s="1110"/>
      <c r="C5" s="1110"/>
      <c r="D5" s="1110"/>
      <c r="E5" s="1112"/>
      <c r="F5" s="1114"/>
      <c r="G5" s="1067" t="s">
        <v>213</v>
      </c>
      <c r="H5" s="1085" t="s">
        <v>214</v>
      </c>
      <c r="I5" s="1085" t="s">
        <v>215</v>
      </c>
      <c r="J5" s="1085" t="s">
        <v>216</v>
      </c>
      <c r="K5" s="951" t="s">
        <v>217</v>
      </c>
    </row>
    <row r="6" spans="1:11" ht="15" customHeight="1">
      <c r="A6" s="1110"/>
      <c r="B6" s="1110"/>
      <c r="C6" s="1110"/>
      <c r="D6" s="1110"/>
      <c r="E6" s="1112"/>
      <c r="F6" s="1114"/>
      <c r="G6" s="1122"/>
      <c r="H6" s="1114"/>
      <c r="I6" s="1114"/>
      <c r="J6" s="1114"/>
      <c r="K6" s="1123"/>
    </row>
    <row r="7" spans="1:11" ht="15" customHeight="1">
      <c r="A7" s="1107"/>
      <c r="B7" s="1107"/>
      <c r="C7" s="1107"/>
      <c r="D7" s="1107"/>
      <c r="E7" s="1113"/>
      <c r="F7" s="1115"/>
      <c r="G7" s="1116"/>
      <c r="H7" s="1115"/>
      <c r="I7" s="1115"/>
      <c r="J7" s="1115"/>
      <c r="K7" s="974"/>
    </row>
    <row r="8" spans="1:11" ht="12.75" customHeight="1">
      <c r="A8" s="1124"/>
      <c r="B8" s="1124"/>
      <c r="C8" s="1124"/>
      <c r="D8" s="1124"/>
      <c r="E8" s="277"/>
      <c r="F8" s="278"/>
      <c r="G8" s="278"/>
      <c r="H8" s="278"/>
      <c r="I8" s="278"/>
      <c r="J8" s="278"/>
      <c r="K8" s="278"/>
    </row>
    <row r="9" spans="1:11" ht="12" customHeight="1">
      <c r="A9" s="1032" t="s">
        <v>41</v>
      </c>
      <c r="B9" s="1032"/>
      <c r="C9" s="1032"/>
      <c r="D9" s="1032"/>
      <c r="E9" s="27"/>
      <c r="F9" s="284">
        <f>SUM(G9:K9)</f>
        <v>10977</v>
      </c>
      <c r="G9" s="285">
        <v>769</v>
      </c>
      <c r="H9" s="285">
        <v>3884</v>
      </c>
      <c r="I9" s="285">
        <v>5341</v>
      </c>
      <c r="J9" s="285">
        <v>968</v>
      </c>
      <c r="K9" s="285">
        <v>15</v>
      </c>
    </row>
    <row r="10" spans="1:11" ht="12" customHeight="1">
      <c r="A10" s="1032" t="s">
        <v>42</v>
      </c>
      <c r="B10" s="1032"/>
      <c r="C10" s="1032"/>
      <c r="D10" s="1032"/>
      <c r="E10" s="27"/>
      <c r="F10" s="284">
        <f aca="true" t="shared" si="0" ref="F10:F15">SUM(G10:K10)</f>
        <v>3028</v>
      </c>
      <c r="G10" s="285">
        <v>250</v>
      </c>
      <c r="H10" s="285">
        <v>1288</v>
      </c>
      <c r="I10" s="285">
        <v>1192</v>
      </c>
      <c r="J10" s="285">
        <v>288</v>
      </c>
      <c r="K10" s="285">
        <v>10</v>
      </c>
    </row>
    <row r="11" spans="1:11" ht="12" customHeight="1">
      <c r="A11" s="1032" t="s">
        <v>43</v>
      </c>
      <c r="B11" s="1032"/>
      <c r="C11" s="1032"/>
      <c r="D11" s="1032"/>
      <c r="E11" s="27"/>
      <c r="F11" s="284">
        <f t="shared" si="0"/>
        <v>2610</v>
      </c>
      <c r="G11" s="285">
        <v>206</v>
      </c>
      <c r="H11" s="285">
        <v>994</v>
      </c>
      <c r="I11" s="285">
        <v>1165</v>
      </c>
      <c r="J11" s="285">
        <v>243</v>
      </c>
      <c r="K11" s="285">
        <v>2</v>
      </c>
    </row>
    <row r="12" spans="1:11" ht="12" customHeight="1">
      <c r="A12" s="1032" t="s">
        <v>44</v>
      </c>
      <c r="B12" s="1032"/>
      <c r="C12" s="1032"/>
      <c r="D12" s="1032"/>
      <c r="E12" s="27"/>
      <c r="F12" s="284">
        <f t="shared" si="0"/>
        <v>2404</v>
      </c>
      <c r="G12" s="285">
        <v>241</v>
      </c>
      <c r="H12" s="285">
        <v>1066</v>
      </c>
      <c r="I12" s="285">
        <v>932</v>
      </c>
      <c r="J12" s="285">
        <v>161</v>
      </c>
      <c r="K12" s="285">
        <v>4</v>
      </c>
    </row>
    <row r="13" spans="1:11" ht="12" customHeight="1">
      <c r="A13" s="1032" t="s">
        <v>45</v>
      </c>
      <c r="B13" s="1032"/>
      <c r="C13" s="1032"/>
      <c r="D13" s="1032"/>
      <c r="E13" s="27"/>
      <c r="F13" s="284">
        <f t="shared" si="0"/>
        <v>4200</v>
      </c>
      <c r="G13" s="285">
        <v>281</v>
      </c>
      <c r="H13" s="285">
        <v>1503</v>
      </c>
      <c r="I13" s="285">
        <v>2067</v>
      </c>
      <c r="J13" s="285">
        <v>344</v>
      </c>
      <c r="K13" s="285">
        <v>5</v>
      </c>
    </row>
    <row r="14" spans="1:11" ht="12" customHeight="1">
      <c r="A14" s="1032" t="s">
        <v>46</v>
      </c>
      <c r="B14" s="1032"/>
      <c r="C14" s="1032"/>
      <c r="D14" s="1032"/>
      <c r="E14" s="27"/>
      <c r="F14" s="284">
        <f t="shared" si="0"/>
        <v>3069</v>
      </c>
      <c r="G14" s="285">
        <v>330</v>
      </c>
      <c r="H14" s="285">
        <v>1316</v>
      </c>
      <c r="I14" s="285">
        <v>1223</v>
      </c>
      <c r="J14" s="285">
        <v>198</v>
      </c>
      <c r="K14" s="285">
        <v>2</v>
      </c>
    </row>
    <row r="15" spans="1:11" ht="12" customHeight="1">
      <c r="A15" s="1032" t="s">
        <v>47</v>
      </c>
      <c r="B15" s="1032"/>
      <c r="C15" s="1032"/>
      <c r="D15" s="1032"/>
      <c r="E15" s="27"/>
      <c r="F15" s="284">
        <f t="shared" si="0"/>
        <v>4817</v>
      </c>
      <c r="G15" s="285">
        <v>463</v>
      </c>
      <c r="H15" s="285">
        <v>2099</v>
      </c>
      <c r="I15" s="285">
        <v>1963</v>
      </c>
      <c r="J15" s="285">
        <v>286</v>
      </c>
      <c r="K15" s="285">
        <v>6</v>
      </c>
    </row>
    <row r="16" spans="1:11" ht="12.75" customHeight="1">
      <c r="A16" s="1118"/>
      <c r="B16" s="1118"/>
      <c r="C16" s="1118"/>
      <c r="D16" s="1118"/>
      <c r="E16" s="27"/>
      <c r="F16" s="284"/>
      <c r="G16" s="284"/>
      <c r="H16" s="284"/>
      <c r="I16" s="284"/>
      <c r="J16" s="284"/>
      <c r="K16" s="284"/>
    </row>
    <row r="17" spans="1:11" ht="12" customHeight="1">
      <c r="A17" s="1074" t="s">
        <v>48</v>
      </c>
      <c r="B17" s="1074"/>
      <c r="C17" s="1074"/>
      <c r="D17" s="1074"/>
      <c r="E17" s="27"/>
      <c r="F17" s="286">
        <f aca="true" t="shared" si="1" ref="F17:K17">SUM(F9:F16)</f>
        <v>31105</v>
      </c>
      <c r="G17" s="286">
        <f t="shared" si="1"/>
        <v>2540</v>
      </c>
      <c r="H17" s="286">
        <f t="shared" si="1"/>
        <v>12150</v>
      </c>
      <c r="I17" s="286">
        <f t="shared" si="1"/>
        <v>13883</v>
      </c>
      <c r="J17" s="286">
        <f t="shared" si="1"/>
        <v>2488</v>
      </c>
      <c r="K17" s="286">
        <f t="shared" si="1"/>
        <v>44</v>
      </c>
    </row>
    <row r="18" spans="1:11" ht="12.75" customHeight="1">
      <c r="A18" s="1119"/>
      <c r="B18" s="1119"/>
      <c r="C18" s="1119"/>
      <c r="D18" s="1119"/>
      <c r="E18" s="27"/>
      <c r="F18" s="284"/>
      <c r="G18" s="284"/>
      <c r="H18" s="284"/>
      <c r="I18" s="284"/>
      <c r="J18" s="284"/>
      <c r="K18" s="284"/>
    </row>
    <row r="19" spans="1:11" ht="12" customHeight="1">
      <c r="A19" s="1034" t="s">
        <v>79</v>
      </c>
      <c r="B19" s="1034"/>
      <c r="C19" s="1032" t="s">
        <v>218</v>
      </c>
      <c r="D19" s="1032"/>
      <c r="E19" s="27"/>
      <c r="F19" s="284">
        <f>SUM(G19:K19)</f>
        <v>694</v>
      </c>
      <c r="G19" s="285">
        <v>59</v>
      </c>
      <c r="H19" s="285">
        <v>307</v>
      </c>
      <c r="I19" s="285">
        <v>316</v>
      </c>
      <c r="J19" s="285">
        <v>11</v>
      </c>
      <c r="K19" s="285">
        <v>1</v>
      </c>
    </row>
    <row r="20" spans="1:11" ht="12" customHeight="1">
      <c r="A20" s="1024"/>
      <c r="B20" s="1024"/>
      <c r="C20" s="1032" t="s">
        <v>165</v>
      </c>
      <c r="D20" s="1032"/>
      <c r="E20" s="27"/>
      <c r="F20" s="284">
        <f aca="true" t="shared" si="2" ref="F20:F26">SUM(G20:K20)</f>
        <v>239</v>
      </c>
      <c r="G20" s="285">
        <v>12</v>
      </c>
      <c r="H20" s="285">
        <v>86</v>
      </c>
      <c r="I20" s="285">
        <v>115</v>
      </c>
      <c r="J20" s="285">
        <v>22</v>
      </c>
      <c r="K20" s="285">
        <v>4</v>
      </c>
    </row>
    <row r="21" spans="1:11" ht="12" customHeight="1">
      <c r="A21" s="1118"/>
      <c r="B21" s="1118"/>
      <c r="C21" s="1032" t="s">
        <v>166</v>
      </c>
      <c r="D21" s="1032"/>
      <c r="E21" s="27"/>
      <c r="F21" s="284">
        <f t="shared" si="2"/>
        <v>298</v>
      </c>
      <c r="G21" s="285">
        <v>28</v>
      </c>
      <c r="H21" s="285">
        <v>100</v>
      </c>
      <c r="I21" s="285">
        <v>160</v>
      </c>
      <c r="J21" s="285">
        <v>10</v>
      </c>
      <c r="K21" s="285">
        <v>0</v>
      </c>
    </row>
    <row r="22" spans="1:11" ht="12" customHeight="1">
      <c r="A22" s="1118"/>
      <c r="B22" s="1118"/>
      <c r="C22" s="1032" t="s">
        <v>167</v>
      </c>
      <c r="D22" s="1032"/>
      <c r="E22" s="27"/>
      <c r="F22" s="284">
        <f t="shared" si="2"/>
        <v>351</v>
      </c>
      <c r="G22" s="285">
        <v>23</v>
      </c>
      <c r="H22" s="285">
        <v>118</v>
      </c>
      <c r="I22" s="285">
        <v>189</v>
      </c>
      <c r="J22" s="285">
        <v>21</v>
      </c>
      <c r="K22" s="285">
        <v>0</v>
      </c>
    </row>
    <row r="23" spans="1:11" ht="12" customHeight="1">
      <c r="A23" s="1118"/>
      <c r="B23" s="1118"/>
      <c r="C23" s="1032" t="s">
        <v>168</v>
      </c>
      <c r="D23" s="1032"/>
      <c r="E23" s="27"/>
      <c r="F23" s="284">
        <f t="shared" si="2"/>
        <v>2881</v>
      </c>
      <c r="G23" s="285">
        <v>132</v>
      </c>
      <c r="H23" s="285">
        <v>963</v>
      </c>
      <c r="I23" s="285">
        <v>1578</v>
      </c>
      <c r="J23" s="285">
        <v>202</v>
      </c>
      <c r="K23" s="285">
        <v>6</v>
      </c>
    </row>
    <row r="24" spans="1:11" ht="12" customHeight="1">
      <c r="A24" s="1118"/>
      <c r="B24" s="1118"/>
      <c r="C24" s="1032" t="s">
        <v>169</v>
      </c>
      <c r="D24" s="1032"/>
      <c r="E24" s="27"/>
      <c r="F24" s="284">
        <f t="shared" si="2"/>
        <v>1193</v>
      </c>
      <c r="G24" s="285">
        <v>64</v>
      </c>
      <c r="H24" s="285">
        <v>406</v>
      </c>
      <c r="I24" s="285">
        <v>661</v>
      </c>
      <c r="J24" s="285">
        <v>62</v>
      </c>
      <c r="K24" s="285">
        <v>0</v>
      </c>
    </row>
    <row r="25" spans="1:11" ht="12" customHeight="1">
      <c r="A25" s="1118"/>
      <c r="B25" s="1118"/>
      <c r="C25" s="1032" t="s">
        <v>170</v>
      </c>
      <c r="D25" s="1032"/>
      <c r="E25" s="27"/>
      <c r="F25" s="284">
        <f t="shared" si="2"/>
        <v>334</v>
      </c>
      <c r="G25" s="285">
        <v>28</v>
      </c>
      <c r="H25" s="285">
        <v>108</v>
      </c>
      <c r="I25" s="285">
        <v>183</v>
      </c>
      <c r="J25" s="285">
        <v>15</v>
      </c>
      <c r="K25" s="285">
        <v>0</v>
      </c>
    </row>
    <row r="26" spans="1:11" ht="12" customHeight="1">
      <c r="A26" s="1118"/>
      <c r="B26" s="1118"/>
      <c r="C26" s="1032" t="s">
        <v>171</v>
      </c>
      <c r="D26" s="1032"/>
      <c r="E26" s="27"/>
      <c r="F26" s="284">
        <f t="shared" si="2"/>
        <v>231</v>
      </c>
      <c r="G26" s="285">
        <v>33</v>
      </c>
      <c r="H26" s="285">
        <v>110</v>
      </c>
      <c r="I26" s="285">
        <v>80</v>
      </c>
      <c r="J26" s="285">
        <v>8</v>
      </c>
      <c r="K26" s="285">
        <v>0</v>
      </c>
    </row>
    <row r="27" spans="1:11" ht="12" customHeight="1">
      <c r="A27" s="1118"/>
      <c r="B27" s="1118"/>
      <c r="C27" s="293" t="s">
        <v>219</v>
      </c>
      <c r="D27" s="471"/>
      <c r="E27" s="27"/>
      <c r="F27" s="284"/>
      <c r="G27" s="285"/>
      <c r="H27" s="285"/>
      <c r="I27" s="285"/>
      <c r="J27" s="285"/>
      <c r="K27" s="285"/>
    </row>
    <row r="28" spans="1:11" ht="12" customHeight="1">
      <c r="A28" s="1118"/>
      <c r="B28" s="1118"/>
      <c r="C28" s="1118"/>
      <c r="D28" s="288" t="s">
        <v>220</v>
      </c>
      <c r="E28" s="27"/>
      <c r="F28" s="284">
        <f>SUM(G28:K28)</f>
        <v>2179</v>
      </c>
      <c r="G28" s="285">
        <v>181</v>
      </c>
      <c r="H28" s="285">
        <v>1024</v>
      </c>
      <c r="I28" s="285">
        <v>861</v>
      </c>
      <c r="J28" s="285">
        <v>108</v>
      </c>
      <c r="K28" s="285">
        <v>5</v>
      </c>
    </row>
    <row r="29" spans="1:11" ht="12" customHeight="1">
      <c r="A29" s="1118"/>
      <c r="B29" s="1118"/>
      <c r="C29" s="1032" t="s">
        <v>173</v>
      </c>
      <c r="D29" s="1105"/>
      <c r="E29" s="27"/>
      <c r="F29" s="284">
        <f>SUM(G29:K29)</f>
        <v>22705</v>
      </c>
      <c r="G29" s="285">
        <v>1980</v>
      </c>
      <c r="H29" s="285">
        <v>8928</v>
      </c>
      <c r="I29" s="285">
        <v>9740</v>
      </c>
      <c r="J29" s="285">
        <v>2029</v>
      </c>
      <c r="K29" s="285">
        <v>28</v>
      </c>
    </row>
    <row r="30" spans="1:11" ht="7.5" customHeight="1">
      <c r="A30" s="1024"/>
      <c r="B30" s="1024"/>
      <c r="C30" s="1024"/>
      <c r="D30" s="1024"/>
      <c r="E30" s="27"/>
      <c r="F30" s="284"/>
      <c r="G30" s="284"/>
      <c r="H30" s="284"/>
      <c r="I30" s="284"/>
      <c r="J30" s="284"/>
      <c r="K30" s="284"/>
    </row>
    <row r="31" spans="1:11" ht="12" customHeight="1">
      <c r="A31" s="1105" t="s">
        <v>221</v>
      </c>
      <c r="B31" s="1105"/>
      <c r="C31" s="1105"/>
      <c r="D31" s="1105"/>
      <c r="E31" s="27"/>
      <c r="F31" s="284"/>
      <c r="G31" s="284"/>
      <c r="H31" s="284"/>
      <c r="I31" s="284"/>
      <c r="J31" s="284"/>
      <c r="K31" s="284"/>
    </row>
    <row r="32" spans="1:11" ht="12" customHeight="1">
      <c r="A32" s="27"/>
      <c r="B32" s="1032" t="s">
        <v>4</v>
      </c>
      <c r="C32" s="1105"/>
      <c r="D32" s="1105"/>
      <c r="E32" s="29"/>
      <c r="F32" s="284">
        <f>SUM(G32:K32)</f>
        <v>1478</v>
      </c>
      <c r="G32" s="285">
        <v>165</v>
      </c>
      <c r="H32" s="285">
        <v>414</v>
      </c>
      <c r="I32" s="285">
        <v>726</v>
      </c>
      <c r="J32" s="285">
        <v>152</v>
      </c>
      <c r="K32" s="285">
        <v>21</v>
      </c>
    </row>
  </sheetData>
  <mergeCells count="44">
    <mergeCell ref="A9:D9"/>
    <mergeCell ref="A2:K2"/>
    <mergeCell ref="A4:D7"/>
    <mergeCell ref="E4:E7"/>
    <mergeCell ref="F4:F7"/>
    <mergeCell ref="G4:K4"/>
    <mergeCell ref="G5:G7"/>
    <mergeCell ref="H5:H7"/>
    <mergeCell ref="I5:I7"/>
    <mergeCell ref="J5:J7"/>
    <mergeCell ref="K5:K7"/>
    <mergeCell ref="A8:D8"/>
    <mergeCell ref="A20:B20"/>
    <mergeCell ref="C20:D20"/>
    <mergeCell ref="A10:D10"/>
    <mergeCell ref="A11:D11"/>
    <mergeCell ref="A12:D12"/>
    <mergeCell ref="A13:D13"/>
    <mergeCell ref="A14:D14"/>
    <mergeCell ref="A15:D15"/>
    <mergeCell ref="A16:D16"/>
    <mergeCell ref="A17:D17"/>
    <mergeCell ref="A18:D18"/>
    <mergeCell ref="A19:B19"/>
    <mergeCell ref="C19:D19"/>
    <mergeCell ref="A21:B21"/>
    <mergeCell ref="C21:D21"/>
    <mergeCell ref="A22:B22"/>
    <mergeCell ref="C22:D22"/>
    <mergeCell ref="A23:B23"/>
    <mergeCell ref="C23:D23"/>
    <mergeCell ref="A24:B24"/>
    <mergeCell ref="C24:D24"/>
    <mergeCell ref="A25:B25"/>
    <mergeCell ref="C25:D25"/>
    <mergeCell ref="A26:B26"/>
    <mergeCell ref="C26:D26"/>
    <mergeCell ref="B32:D32"/>
    <mergeCell ref="A27:B27"/>
    <mergeCell ref="A28:C28"/>
    <mergeCell ref="A29:B29"/>
    <mergeCell ref="C29:D29"/>
    <mergeCell ref="A30:D30"/>
    <mergeCell ref="A31:D31"/>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&amp;C20</oddFooter>
  </headerFooter>
  <ignoredErrors>
    <ignoredError sqref="G16:K18 G27:K27 G30:K31" unlockedFormula="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87"/>
  <sheetViews>
    <sheetView zoomScaleSheetLayoutView="100" workbookViewId="0" topLeftCell="A1">
      <selection activeCell="T1" sqref="T1"/>
    </sheetView>
  </sheetViews>
  <sheetFormatPr defaultColWidth="12" defaultRowHeight="11.25"/>
  <cols>
    <col min="1" max="3" width="2.83203125" style="1" customWidth="1"/>
    <col min="4" max="4" width="10.83203125" style="1" customWidth="1"/>
    <col min="5" max="5" width="0.4921875" style="1" customWidth="1"/>
    <col min="6" max="6" width="8.83203125" style="1" customWidth="1"/>
    <col min="7" max="7" width="6.33203125" style="1" customWidth="1"/>
    <col min="8" max="9" width="6.5" style="1" customWidth="1"/>
    <col min="10" max="12" width="6.66015625" style="1" customWidth="1"/>
    <col min="13" max="13" width="6.5" style="1" customWidth="1"/>
    <col min="14" max="16" width="6.66015625" style="1" customWidth="1"/>
    <col min="17" max="18" width="8" style="1" customWidth="1"/>
    <col min="19" max="19" width="7.83203125" style="1" customWidth="1"/>
    <col min="20" max="20" width="6.33203125" style="1" customWidth="1"/>
    <col min="21" max="16384" width="12" style="1" customWidth="1"/>
  </cols>
  <sheetData>
    <row r="1" spans="1:19" ht="9.75" customHeight="1">
      <c r="A1" s="2"/>
      <c r="B1" s="274"/>
      <c r="C1" s="274"/>
      <c r="D1" s="274"/>
      <c r="E1" s="274"/>
      <c r="F1" s="2"/>
      <c r="G1" s="2"/>
      <c r="H1" s="2"/>
      <c r="I1" s="2"/>
      <c r="J1" s="2"/>
      <c r="K1" s="2"/>
      <c r="L1" s="2"/>
      <c r="M1" s="2"/>
      <c r="N1" s="2"/>
      <c r="O1" s="2"/>
      <c r="P1" s="2"/>
      <c r="Q1" s="2"/>
      <c r="R1" s="2"/>
      <c r="S1" s="294"/>
    </row>
    <row r="2" spans="1:19" ht="12.75" customHeight="1">
      <c r="A2" s="1125" t="s">
        <v>703</v>
      </c>
      <c r="B2" s="960"/>
      <c r="C2" s="960"/>
      <c r="D2" s="960"/>
      <c r="E2" s="960"/>
      <c r="F2" s="960"/>
      <c r="G2" s="960"/>
      <c r="H2" s="960"/>
      <c r="I2" s="960"/>
      <c r="J2" s="960"/>
      <c r="K2" s="960"/>
      <c r="L2" s="960"/>
      <c r="M2" s="960"/>
      <c r="N2" s="960"/>
      <c r="O2" s="960"/>
      <c r="P2" s="960"/>
      <c r="Q2" s="960"/>
      <c r="R2" s="960"/>
      <c r="S2" s="960"/>
    </row>
    <row r="3" spans="1:19" ht="3" customHeight="1">
      <c r="A3" s="2" t="s">
        <v>2</v>
      </c>
      <c r="B3" s="2"/>
      <c r="C3" s="2"/>
      <c r="D3" s="2"/>
      <c r="E3" s="2"/>
      <c r="F3" s="2"/>
      <c r="G3" s="2"/>
      <c r="H3" s="2"/>
      <c r="I3" s="2"/>
      <c r="J3" s="2"/>
      <c r="K3" s="2"/>
      <c r="L3" s="2"/>
      <c r="M3" s="2"/>
      <c r="N3" s="2"/>
      <c r="O3" s="2"/>
      <c r="P3" s="2"/>
      <c r="Q3" s="2"/>
      <c r="R3" s="2"/>
      <c r="S3" s="2"/>
    </row>
    <row r="4" spans="1:19" ht="13.5" customHeight="1">
      <c r="A4" s="295" t="s">
        <v>788</v>
      </c>
      <c r="B4" s="295"/>
      <c r="C4" s="295"/>
      <c r="D4" s="295"/>
      <c r="E4" s="296"/>
      <c r="F4" s="297"/>
      <c r="G4" s="297"/>
      <c r="H4" s="297"/>
      <c r="I4" s="297"/>
      <c r="J4" s="297"/>
      <c r="K4" s="297"/>
      <c r="L4" s="297"/>
      <c r="M4" s="297"/>
      <c r="N4" s="297"/>
      <c r="O4" s="297"/>
      <c r="P4" s="297"/>
      <c r="Q4" s="297"/>
      <c r="R4" s="297"/>
      <c r="S4" s="297"/>
    </row>
    <row r="5" spans="1:19" ht="3" customHeight="1">
      <c r="A5" s="2"/>
      <c r="B5" s="2"/>
      <c r="C5" s="2"/>
      <c r="D5" s="2"/>
      <c r="E5" s="2"/>
      <c r="F5" s="2"/>
      <c r="G5" s="2"/>
      <c r="H5" s="2"/>
      <c r="I5" s="2"/>
      <c r="J5" s="2"/>
      <c r="K5" s="2"/>
      <c r="L5" s="2"/>
      <c r="M5" s="2"/>
      <c r="N5" s="2"/>
      <c r="O5" s="2"/>
      <c r="P5" s="2"/>
      <c r="Q5" s="2"/>
      <c r="R5" s="2"/>
      <c r="S5" s="2"/>
    </row>
    <row r="6" spans="1:19" ht="12.75" customHeight="1">
      <c r="A6" s="1075" t="s">
        <v>155</v>
      </c>
      <c r="B6" s="1075"/>
      <c r="C6" s="1075"/>
      <c r="D6" s="1075"/>
      <c r="E6" s="964"/>
      <c r="F6" s="1060" t="s">
        <v>222</v>
      </c>
      <c r="G6" s="1061"/>
      <c r="H6" s="1061"/>
      <c r="I6" s="1061"/>
      <c r="J6" s="1061"/>
      <c r="K6" s="1061"/>
      <c r="L6" s="1061"/>
      <c r="M6" s="1061"/>
      <c r="N6" s="1061"/>
      <c r="O6" s="1061"/>
      <c r="P6" s="1061"/>
      <c r="Q6" s="1061"/>
      <c r="R6" s="1061"/>
      <c r="S6" s="1061"/>
    </row>
    <row r="7" spans="1:19" ht="18" customHeight="1">
      <c r="A7" s="971"/>
      <c r="B7" s="971"/>
      <c r="C7" s="971"/>
      <c r="D7" s="971"/>
      <c r="E7" s="966"/>
      <c r="F7" s="957" t="s">
        <v>223</v>
      </c>
      <c r="G7" s="1080" t="s">
        <v>142</v>
      </c>
      <c r="H7" s="1075"/>
      <c r="I7" s="1075"/>
      <c r="J7" s="1075"/>
      <c r="K7" s="1075"/>
      <c r="L7" s="1075"/>
      <c r="M7" s="1075"/>
      <c r="N7" s="1075"/>
      <c r="O7" s="1075"/>
      <c r="P7" s="969"/>
      <c r="Q7" s="951" t="s">
        <v>224</v>
      </c>
      <c r="R7" s="961"/>
      <c r="S7" s="961"/>
    </row>
    <row r="8" spans="1:19" ht="17.25" customHeight="1">
      <c r="A8" s="971"/>
      <c r="B8" s="971"/>
      <c r="C8" s="971"/>
      <c r="D8" s="971"/>
      <c r="E8" s="966"/>
      <c r="F8" s="1065"/>
      <c r="G8" s="1081"/>
      <c r="H8" s="1076"/>
      <c r="I8" s="1076"/>
      <c r="J8" s="1076"/>
      <c r="K8" s="1076"/>
      <c r="L8" s="1076"/>
      <c r="M8" s="1076"/>
      <c r="N8" s="1076"/>
      <c r="O8" s="1076"/>
      <c r="P8" s="1079"/>
      <c r="Q8" s="962"/>
      <c r="R8" s="963"/>
      <c r="S8" s="963"/>
    </row>
    <row r="9" spans="1:19" ht="12" customHeight="1">
      <c r="A9" s="971"/>
      <c r="B9" s="971"/>
      <c r="C9" s="971"/>
      <c r="D9" s="971"/>
      <c r="E9" s="966"/>
      <c r="F9" s="1065"/>
      <c r="G9" s="1080">
        <v>1</v>
      </c>
      <c r="H9" s="957" t="s">
        <v>239</v>
      </c>
      <c r="I9" s="1080">
        <v>3</v>
      </c>
      <c r="J9" s="957">
        <v>4</v>
      </c>
      <c r="K9" s="1075">
        <v>5</v>
      </c>
      <c r="L9" s="957">
        <v>6</v>
      </c>
      <c r="M9" s="1075">
        <v>7</v>
      </c>
      <c r="N9" s="957">
        <v>8</v>
      </c>
      <c r="O9" s="968" t="s">
        <v>144</v>
      </c>
      <c r="P9" s="957">
        <v>10</v>
      </c>
      <c r="Q9" s="949" t="s">
        <v>145</v>
      </c>
      <c r="R9" s="1067" t="s">
        <v>225</v>
      </c>
      <c r="S9" s="1126" t="s">
        <v>226</v>
      </c>
    </row>
    <row r="10" spans="1:19" ht="16.5" customHeight="1">
      <c r="A10" s="971"/>
      <c r="B10" s="971"/>
      <c r="C10" s="971"/>
      <c r="D10" s="971"/>
      <c r="E10" s="966"/>
      <c r="F10" s="1065"/>
      <c r="G10" s="970"/>
      <c r="H10" s="1065"/>
      <c r="I10" s="970"/>
      <c r="J10" s="1065"/>
      <c r="K10" s="1078"/>
      <c r="L10" s="1065"/>
      <c r="M10" s="1078"/>
      <c r="N10" s="1065"/>
      <c r="O10" s="1078"/>
      <c r="P10" s="1065"/>
      <c r="Q10" s="958"/>
      <c r="R10" s="958"/>
      <c r="S10" s="1073"/>
    </row>
    <row r="11" spans="1:19" ht="16.5" customHeight="1">
      <c r="A11" s="971"/>
      <c r="B11" s="971"/>
      <c r="C11" s="971"/>
      <c r="D11" s="971"/>
      <c r="E11" s="966"/>
      <c r="F11" s="1065"/>
      <c r="G11" s="970"/>
      <c r="H11" s="1065"/>
      <c r="I11" s="970"/>
      <c r="J11" s="1065"/>
      <c r="K11" s="1078"/>
      <c r="L11" s="1065"/>
      <c r="M11" s="1078"/>
      <c r="N11" s="1065"/>
      <c r="O11" s="1078"/>
      <c r="P11" s="1065"/>
      <c r="Q11" s="950"/>
      <c r="R11" s="950"/>
      <c r="S11" s="962"/>
    </row>
    <row r="12" spans="1:19" ht="12" customHeight="1">
      <c r="A12" s="1076"/>
      <c r="B12" s="1076"/>
      <c r="C12" s="1076"/>
      <c r="D12" s="1076"/>
      <c r="E12" s="967"/>
      <c r="F12" s="1066"/>
      <c r="G12" s="1081"/>
      <c r="H12" s="1066"/>
      <c r="I12" s="1081"/>
      <c r="J12" s="1066"/>
      <c r="K12" s="1076"/>
      <c r="L12" s="1066"/>
      <c r="M12" s="1076"/>
      <c r="N12" s="1066"/>
      <c r="O12" s="1076"/>
      <c r="P12" s="1066"/>
      <c r="Q12" s="1060" t="s">
        <v>762</v>
      </c>
      <c r="R12" s="1061"/>
      <c r="S12" s="1061"/>
    </row>
    <row r="13" spans="1:19" ht="6" customHeight="1">
      <c r="A13" s="4"/>
      <c r="B13" s="4"/>
      <c r="C13" s="4"/>
      <c r="D13" s="4"/>
      <c r="E13" s="4"/>
      <c r="F13" s="212"/>
      <c r="G13" s="212"/>
      <c r="H13" s="212"/>
      <c r="I13" s="212"/>
      <c r="J13" s="212"/>
      <c r="K13" s="212"/>
      <c r="L13" s="212"/>
      <c r="M13" s="212"/>
      <c r="N13" s="212"/>
      <c r="O13" s="212"/>
      <c r="P13" s="212"/>
      <c r="Q13" s="212"/>
      <c r="R13" s="212"/>
      <c r="S13" s="212"/>
    </row>
    <row r="14" spans="1:19" ht="12" customHeight="1">
      <c r="A14" s="1082" t="s">
        <v>41</v>
      </c>
      <c r="B14" s="1082"/>
      <c r="C14" s="1082"/>
      <c r="D14" s="1082"/>
      <c r="E14" s="2"/>
      <c r="F14" s="298">
        <v>20.9798669946251</v>
      </c>
      <c r="G14" s="298">
        <v>21.9185544768069</v>
      </c>
      <c r="H14" s="298">
        <v>21.6670422535211</v>
      </c>
      <c r="I14" s="298">
        <v>21.5784851811196</v>
      </c>
      <c r="J14" s="298">
        <v>21.3685056239957</v>
      </c>
      <c r="K14" s="298">
        <v>19.1154598825832</v>
      </c>
      <c r="L14" s="298">
        <v>19.369140625</v>
      </c>
      <c r="M14" s="298">
        <v>18.9064748201439</v>
      </c>
      <c r="N14" s="298">
        <v>19.2367491166078</v>
      </c>
      <c r="O14" s="298">
        <v>19.3044117647059</v>
      </c>
      <c r="P14" s="298">
        <v>21.3138075313808</v>
      </c>
      <c r="Q14" s="298">
        <v>21.3922518159806</v>
      </c>
      <c r="R14" s="298">
        <v>20.8343558282209</v>
      </c>
      <c r="S14" s="298">
        <v>23.7894736842105</v>
      </c>
    </row>
    <row r="15" spans="1:19" ht="3.75" customHeight="1">
      <c r="A15" s="299"/>
      <c r="B15" s="299"/>
      <c r="C15" s="299"/>
      <c r="D15" s="299"/>
      <c r="E15" s="2"/>
      <c r="F15" s="298"/>
      <c r="G15" s="300"/>
      <c r="H15" s="300"/>
      <c r="I15" s="300"/>
      <c r="J15" s="300"/>
      <c r="K15" s="300"/>
      <c r="L15" s="300"/>
      <c r="M15" s="300"/>
      <c r="N15" s="300"/>
      <c r="O15" s="300"/>
      <c r="P15" s="300"/>
      <c r="Q15" s="300"/>
      <c r="R15" s="300"/>
      <c r="S15" s="300"/>
    </row>
    <row r="16" spans="1:19" ht="12" customHeight="1">
      <c r="A16" s="1082" t="s">
        <v>42</v>
      </c>
      <c r="B16" s="1082"/>
      <c r="C16" s="1082"/>
      <c r="D16" s="1082"/>
      <c r="E16" s="2"/>
      <c r="F16" s="298">
        <v>20.5594451783355</v>
      </c>
      <c r="G16" s="298">
        <v>21.0501089324619</v>
      </c>
      <c r="H16" s="298">
        <v>20.9613636363636</v>
      </c>
      <c r="I16" s="298">
        <v>20.9802197802198</v>
      </c>
      <c r="J16" s="298">
        <v>20.7484008528785</v>
      </c>
      <c r="K16" s="298">
        <v>20.1575757575758</v>
      </c>
      <c r="L16" s="298">
        <v>19.7383720930233</v>
      </c>
      <c r="M16" s="298">
        <v>19.7333333333333</v>
      </c>
      <c r="N16" s="298">
        <v>20.0585106382979</v>
      </c>
      <c r="O16" s="298">
        <v>19.8672985781991</v>
      </c>
      <c r="P16" s="298">
        <v>21</v>
      </c>
      <c r="Q16" s="298">
        <v>20.2790697674419</v>
      </c>
      <c r="R16" s="298">
        <v>18.6153846153846</v>
      </c>
      <c r="S16" s="298">
        <v>21.8</v>
      </c>
    </row>
    <row r="17" spans="1:19" ht="3.75" customHeight="1">
      <c r="A17" s="299"/>
      <c r="B17" s="299"/>
      <c r="C17" s="299"/>
      <c r="D17" s="299"/>
      <c r="E17" s="2"/>
      <c r="F17" s="298"/>
      <c r="G17" s="300"/>
      <c r="H17" s="300"/>
      <c r="I17" s="300"/>
      <c r="J17" s="300"/>
      <c r="K17" s="300"/>
      <c r="L17" s="300"/>
      <c r="M17" s="300"/>
      <c r="N17" s="300"/>
      <c r="O17" s="300"/>
      <c r="P17" s="300"/>
      <c r="Q17" s="300"/>
      <c r="R17" s="300"/>
      <c r="S17" s="300"/>
    </row>
    <row r="18" spans="1:19" ht="12" customHeight="1">
      <c r="A18" s="1082" t="s">
        <v>43</v>
      </c>
      <c r="B18" s="1082"/>
      <c r="C18" s="1082"/>
      <c r="D18" s="1082"/>
      <c r="E18" s="2"/>
      <c r="F18" s="298">
        <v>20.7498084291188</v>
      </c>
      <c r="G18" s="298">
        <v>21.6577540106952</v>
      </c>
      <c r="H18" s="298">
        <v>21.3728323699422</v>
      </c>
      <c r="I18" s="298">
        <v>21.3466666666667</v>
      </c>
      <c r="J18" s="298">
        <v>21.159793814433</v>
      </c>
      <c r="K18" s="298">
        <v>20.8496240601504</v>
      </c>
      <c r="L18" s="298">
        <v>19.7132867132867</v>
      </c>
      <c r="M18" s="298">
        <v>19.3581081081081</v>
      </c>
      <c r="N18" s="298">
        <v>19.3836477987421</v>
      </c>
      <c r="O18" s="298">
        <v>19.3977900552486</v>
      </c>
      <c r="P18" s="298">
        <v>20.6764705882353</v>
      </c>
      <c r="Q18" s="298">
        <v>20.3470149253731</v>
      </c>
      <c r="R18" s="298">
        <v>19.84</v>
      </c>
      <c r="S18" s="298">
        <v>21</v>
      </c>
    </row>
    <row r="19" spans="1:19" ht="3.75" customHeight="1">
      <c r="A19" s="299"/>
      <c r="B19" s="299"/>
      <c r="C19" s="299"/>
      <c r="D19" s="299"/>
      <c r="E19" s="2"/>
      <c r="F19" s="298"/>
      <c r="G19" s="300"/>
      <c r="H19" s="300"/>
      <c r="I19" s="300"/>
      <c r="J19" s="300"/>
      <c r="K19" s="300"/>
      <c r="L19" s="300"/>
      <c r="M19" s="300"/>
      <c r="N19" s="300"/>
      <c r="O19" s="300"/>
      <c r="P19" s="300"/>
      <c r="Q19" s="300"/>
      <c r="R19" s="300"/>
      <c r="S19" s="300"/>
    </row>
    <row r="20" spans="1:19" ht="12" customHeight="1">
      <c r="A20" s="1082" t="s">
        <v>44</v>
      </c>
      <c r="B20" s="1082"/>
      <c r="C20" s="1082"/>
      <c r="D20" s="1082"/>
      <c r="E20" s="2"/>
      <c r="F20" s="298">
        <v>20.1281198003328</v>
      </c>
      <c r="G20" s="298">
        <v>20.9402985074627</v>
      </c>
      <c r="H20" s="298">
        <v>20.5062893081761</v>
      </c>
      <c r="I20" s="298">
        <v>20.3614130434783</v>
      </c>
      <c r="J20" s="298">
        <v>20.0541237113402</v>
      </c>
      <c r="K20" s="298">
        <v>19.8166666666667</v>
      </c>
      <c r="L20" s="298">
        <v>19.2460317460317</v>
      </c>
      <c r="M20" s="298">
        <v>19.4545454545455</v>
      </c>
      <c r="N20" s="298">
        <v>18.978102189781</v>
      </c>
      <c r="O20" s="298">
        <v>19.0121951219512</v>
      </c>
      <c r="P20" s="298">
        <v>18.9384615384615</v>
      </c>
      <c r="Q20" s="298">
        <v>20.904347826087</v>
      </c>
      <c r="R20" s="298">
        <v>21.4285714285714</v>
      </c>
      <c r="S20" s="298">
        <v>0</v>
      </c>
    </row>
    <row r="21" spans="1:19" ht="3.75" customHeight="1">
      <c r="A21" s="299"/>
      <c r="B21" s="299"/>
      <c r="C21" s="299"/>
      <c r="D21" s="299"/>
      <c r="E21" s="2"/>
      <c r="F21" s="298"/>
      <c r="G21" s="300"/>
      <c r="H21" s="300"/>
      <c r="I21" s="300"/>
      <c r="J21" s="300"/>
      <c r="K21" s="300"/>
      <c r="L21" s="300"/>
      <c r="M21" s="300"/>
      <c r="N21" s="300"/>
      <c r="O21" s="300"/>
      <c r="P21" s="300"/>
      <c r="Q21" s="300"/>
      <c r="R21" s="300"/>
      <c r="S21" s="300"/>
    </row>
    <row r="22" spans="1:19" ht="12" customHeight="1">
      <c r="A22" s="1082" t="s">
        <v>45</v>
      </c>
      <c r="B22" s="1082"/>
      <c r="C22" s="1082"/>
      <c r="D22" s="1082"/>
      <c r="E22" s="2"/>
      <c r="F22" s="298">
        <v>20.9719047619048</v>
      </c>
      <c r="G22" s="298">
        <v>21.8531810766721</v>
      </c>
      <c r="H22" s="298">
        <v>21.3895652173913</v>
      </c>
      <c r="I22" s="298">
        <v>21.553772070626</v>
      </c>
      <c r="J22" s="298">
        <v>21.4552845528455</v>
      </c>
      <c r="K22" s="298">
        <v>20.1980676328502</v>
      </c>
      <c r="L22" s="298">
        <v>19.889400921659</v>
      </c>
      <c r="M22" s="298">
        <v>19.3648068669528</v>
      </c>
      <c r="N22" s="298">
        <v>19.7883817427386</v>
      </c>
      <c r="O22" s="298">
        <v>20.0704697986577</v>
      </c>
      <c r="P22" s="298">
        <v>21.0285714285714</v>
      </c>
      <c r="Q22" s="298">
        <v>21.265306122449</v>
      </c>
      <c r="R22" s="298">
        <v>18.037037037037</v>
      </c>
      <c r="S22" s="298">
        <v>0</v>
      </c>
    </row>
    <row r="23" spans="1:19" ht="3.75" customHeight="1">
      <c r="A23" s="299"/>
      <c r="B23" s="299"/>
      <c r="C23" s="299"/>
      <c r="D23" s="299"/>
      <c r="E23" s="2"/>
      <c r="F23" s="298"/>
      <c r="G23" s="300"/>
      <c r="H23" s="300"/>
      <c r="I23" s="300"/>
      <c r="J23" s="300"/>
      <c r="K23" s="300"/>
      <c r="L23" s="300"/>
      <c r="M23" s="300"/>
      <c r="N23" s="300"/>
      <c r="O23" s="300"/>
      <c r="P23" s="300"/>
      <c r="Q23" s="300"/>
      <c r="R23" s="300"/>
      <c r="S23" s="300"/>
    </row>
    <row r="24" spans="1:19" ht="12" customHeight="1">
      <c r="A24" s="1082" t="s">
        <v>46</v>
      </c>
      <c r="B24" s="1082"/>
      <c r="C24" s="1082"/>
      <c r="D24" s="1082"/>
      <c r="E24" s="2"/>
      <c r="F24" s="298">
        <v>20.0573476702509</v>
      </c>
      <c r="G24" s="298">
        <v>20.5978947368421</v>
      </c>
      <c r="H24" s="298">
        <v>20.7488888888889</v>
      </c>
      <c r="I24" s="298">
        <v>20.7163865546218</v>
      </c>
      <c r="J24" s="298">
        <v>20.6247379454927</v>
      </c>
      <c r="K24" s="298">
        <v>19.4709677419355</v>
      </c>
      <c r="L24" s="298">
        <v>19.2704402515723</v>
      </c>
      <c r="M24" s="298">
        <v>18.6331360946746</v>
      </c>
      <c r="N24" s="298">
        <v>18.8932584269663</v>
      </c>
      <c r="O24" s="298">
        <v>18.9502487562189</v>
      </c>
      <c r="P24" s="298">
        <v>20.1486486486486</v>
      </c>
      <c r="Q24" s="298">
        <v>19.273631840796</v>
      </c>
      <c r="R24" s="298">
        <v>17.2127659574468</v>
      </c>
      <c r="S24" s="298">
        <v>22.7142857142857</v>
      </c>
    </row>
    <row r="25" spans="1:19" ht="3.75" customHeight="1">
      <c r="A25" s="299"/>
      <c r="B25" s="299"/>
      <c r="C25" s="299"/>
      <c r="D25" s="299"/>
      <c r="E25" s="2"/>
      <c r="F25" s="298"/>
      <c r="G25" s="300"/>
      <c r="H25" s="300"/>
      <c r="I25" s="300"/>
      <c r="J25" s="300"/>
      <c r="K25" s="300"/>
      <c r="L25" s="300"/>
      <c r="M25" s="300"/>
      <c r="N25" s="300"/>
      <c r="O25" s="300"/>
      <c r="P25" s="300"/>
      <c r="Q25" s="300"/>
      <c r="R25" s="300"/>
      <c r="S25" s="300"/>
    </row>
    <row r="26" spans="1:19" ht="12" customHeight="1">
      <c r="A26" s="1082" t="s">
        <v>47</v>
      </c>
      <c r="B26" s="1082"/>
      <c r="C26" s="1082"/>
      <c r="D26" s="1082"/>
      <c r="E26" s="2"/>
      <c r="F26" s="298">
        <v>20.1523769981316</v>
      </c>
      <c r="G26" s="298">
        <v>20.8885869565217</v>
      </c>
      <c r="H26" s="298">
        <v>21</v>
      </c>
      <c r="I26" s="298">
        <v>20.8975409836066</v>
      </c>
      <c r="J26" s="298">
        <v>20.9073569482289</v>
      </c>
      <c r="K26" s="298">
        <v>18.9404761904762</v>
      </c>
      <c r="L26" s="298">
        <v>18.8441064638783</v>
      </c>
      <c r="M26" s="298">
        <v>18.3543859649123</v>
      </c>
      <c r="N26" s="298">
        <v>18.9106529209622</v>
      </c>
      <c r="O26" s="298">
        <v>18.8529411764706</v>
      </c>
      <c r="P26" s="298">
        <v>20.1724137931034</v>
      </c>
      <c r="Q26" s="298">
        <v>19.9273927392739</v>
      </c>
      <c r="R26" s="298">
        <v>17.03125</v>
      </c>
      <c r="S26" s="298">
        <v>20.4444444444444</v>
      </c>
    </row>
    <row r="27" spans="1:19" ht="3.75" customHeight="1">
      <c r="A27" s="299"/>
      <c r="B27" s="299"/>
      <c r="C27" s="299"/>
      <c r="D27" s="299"/>
      <c r="E27" s="2"/>
      <c r="F27" s="298"/>
      <c r="G27" s="300"/>
      <c r="H27" s="300"/>
      <c r="I27" s="300"/>
      <c r="J27" s="300"/>
      <c r="K27" s="300"/>
      <c r="L27" s="300"/>
      <c r="M27" s="300"/>
      <c r="N27" s="300"/>
      <c r="O27" s="300"/>
      <c r="P27" s="300"/>
      <c r="Q27" s="300"/>
      <c r="R27" s="300"/>
      <c r="S27" s="300"/>
    </row>
    <row r="28" spans="1:19" ht="12" customHeight="1">
      <c r="A28" s="1127" t="s">
        <v>48</v>
      </c>
      <c r="B28" s="1127"/>
      <c r="C28" s="1127"/>
      <c r="D28" s="1127"/>
      <c r="E28" s="2"/>
      <c r="F28" s="301">
        <v>20.6335637357338</v>
      </c>
      <c r="G28" s="301">
        <v>21.454395377631</v>
      </c>
      <c r="H28" s="301">
        <v>21.2719756309835</v>
      </c>
      <c r="I28" s="301">
        <v>21.2216037930324</v>
      </c>
      <c r="J28" s="301">
        <v>21.0603483191576</v>
      </c>
      <c r="K28" s="301">
        <v>19.5832793259883</v>
      </c>
      <c r="L28" s="301">
        <v>19.4045226130653</v>
      </c>
      <c r="M28" s="301">
        <v>19.0187903699354</v>
      </c>
      <c r="N28" s="301">
        <v>19.3045454545455</v>
      </c>
      <c r="O28" s="301">
        <v>19.3484337349398</v>
      </c>
      <c r="P28" s="301">
        <v>20.6797297297297</v>
      </c>
      <c r="Q28" s="301">
        <v>20.6326427488631</v>
      </c>
      <c r="R28" s="301">
        <v>19.1545454545455</v>
      </c>
      <c r="S28" s="301">
        <v>22.5238095238095</v>
      </c>
    </row>
    <row r="29" spans="1:19" ht="6" customHeight="1">
      <c r="A29" s="2"/>
      <c r="B29" s="2"/>
      <c r="C29" s="2"/>
      <c r="D29" s="2"/>
      <c r="E29" s="2"/>
      <c r="F29" s="298"/>
      <c r="G29" s="300"/>
      <c r="H29" s="300"/>
      <c r="I29" s="300"/>
      <c r="J29" s="300"/>
      <c r="K29" s="300"/>
      <c r="L29" s="300"/>
      <c r="M29" s="300"/>
      <c r="N29" s="300"/>
      <c r="O29" s="300"/>
      <c r="P29" s="300"/>
      <c r="Q29" s="300"/>
      <c r="R29" s="300"/>
      <c r="S29" s="300"/>
    </row>
    <row r="30" spans="1:19" ht="12" customHeight="1">
      <c r="A30" s="1034" t="s">
        <v>79</v>
      </c>
      <c r="B30" s="1128"/>
      <c r="C30" s="1032" t="s">
        <v>164</v>
      </c>
      <c r="D30" s="1082"/>
      <c r="E30" s="2"/>
      <c r="F30" s="298">
        <v>20.0806916426513</v>
      </c>
      <c r="G30" s="298">
        <v>20.9509803921569</v>
      </c>
      <c r="H30" s="298">
        <v>20.9509803921569</v>
      </c>
      <c r="I30" s="298">
        <v>21.1145833333333</v>
      </c>
      <c r="J30" s="298">
        <v>20.7448979591837</v>
      </c>
      <c r="K30" s="298">
        <v>20.2162162162162</v>
      </c>
      <c r="L30" s="298">
        <v>19.025</v>
      </c>
      <c r="M30" s="298">
        <v>19.0952380952381</v>
      </c>
      <c r="N30" s="298">
        <v>19.0681818181818</v>
      </c>
      <c r="O30" s="298">
        <v>19.5689655172414</v>
      </c>
      <c r="P30" s="298">
        <v>21.2777777777778</v>
      </c>
      <c r="Q30" s="298">
        <v>17.7209302325581</v>
      </c>
      <c r="R30" s="298">
        <v>12.2857142857143</v>
      </c>
      <c r="S30" s="298">
        <v>0</v>
      </c>
    </row>
    <row r="31" spans="1:19" ht="12" customHeight="1">
      <c r="A31" s="2"/>
      <c r="B31" s="299"/>
      <c r="C31" s="1032" t="s">
        <v>165</v>
      </c>
      <c r="D31" s="1082"/>
      <c r="E31" s="2"/>
      <c r="F31" s="298">
        <v>21.2761506276151</v>
      </c>
      <c r="G31" s="298">
        <v>20.9756097560976</v>
      </c>
      <c r="H31" s="298">
        <v>20.974358974359</v>
      </c>
      <c r="I31" s="298">
        <v>20.8888888888889</v>
      </c>
      <c r="J31" s="298">
        <v>20.6666666666667</v>
      </c>
      <c r="K31" s="298">
        <v>21</v>
      </c>
      <c r="L31" s="298">
        <v>21.375</v>
      </c>
      <c r="M31" s="298">
        <v>21.2222222222222</v>
      </c>
      <c r="N31" s="298">
        <v>22.1111111111111</v>
      </c>
      <c r="O31" s="298">
        <v>22.9</v>
      </c>
      <c r="P31" s="298">
        <v>22</v>
      </c>
      <c r="Q31" s="298">
        <v>22.8125</v>
      </c>
      <c r="R31" s="298">
        <v>23.5</v>
      </c>
      <c r="S31" s="298">
        <v>0</v>
      </c>
    </row>
    <row r="32" spans="1:19" ht="12" customHeight="1">
      <c r="A32" s="2"/>
      <c r="B32" s="299"/>
      <c r="C32" s="1032" t="s">
        <v>166</v>
      </c>
      <c r="D32" s="1082"/>
      <c r="E32" s="2"/>
      <c r="F32" s="298">
        <v>20.496644295302</v>
      </c>
      <c r="G32" s="298">
        <v>21.7105263157895</v>
      </c>
      <c r="H32" s="298">
        <v>21.3823529411765</v>
      </c>
      <c r="I32" s="298">
        <v>20.2432432432432</v>
      </c>
      <c r="J32" s="298">
        <v>21.6571428571429</v>
      </c>
      <c r="K32" s="298">
        <v>21.4615384615385</v>
      </c>
      <c r="L32" s="298">
        <v>18.9285714285714</v>
      </c>
      <c r="M32" s="298">
        <v>16.7222222222222</v>
      </c>
      <c r="N32" s="298">
        <v>17.1764705882353</v>
      </c>
      <c r="O32" s="298">
        <v>18.8695652173913</v>
      </c>
      <c r="P32" s="298">
        <v>21</v>
      </c>
      <c r="Q32" s="298">
        <v>22.2181818181818</v>
      </c>
      <c r="R32" s="298">
        <v>14.6666666666667</v>
      </c>
      <c r="S32" s="298">
        <v>0</v>
      </c>
    </row>
    <row r="33" spans="1:19" ht="12" customHeight="1">
      <c r="A33" s="2"/>
      <c r="B33" s="299"/>
      <c r="C33" s="1032" t="s">
        <v>167</v>
      </c>
      <c r="D33" s="1082"/>
      <c r="E33" s="2"/>
      <c r="F33" s="298">
        <v>20.9059829059829</v>
      </c>
      <c r="G33" s="298">
        <v>22.1636363636364</v>
      </c>
      <c r="H33" s="298">
        <v>22.4230769230769</v>
      </c>
      <c r="I33" s="298">
        <v>21.6363636363636</v>
      </c>
      <c r="J33" s="298">
        <v>21.2884615384615</v>
      </c>
      <c r="K33" s="298">
        <v>20.1176470588235</v>
      </c>
      <c r="L33" s="298">
        <v>17.8235294117647</v>
      </c>
      <c r="M33" s="298">
        <v>18.2105263157895</v>
      </c>
      <c r="N33" s="298">
        <v>19.05</v>
      </c>
      <c r="O33" s="298">
        <v>18.0740740740741</v>
      </c>
      <c r="P33" s="298">
        <v>20.8181818181818</v>
      </c>
      <c r="Q33" s="298">
        <v>22.875</v>
      </c>
      <c r="R33" s="298">
        <v>20.1</v>
      </c>
      <c r="S33" s="298">
        <v>0</v>
      </c>
    </row>
    <row r="34" spans="1:19" ht="12" customHeight="1">
      <c r="A34" s="2"/>
      <c r="B34" s="299"/>
      <c r="C34" s="1032" t="s">
        <v>168</v>
      </c>
      <c r="D34" s="1082"/>
      <c r="E34" s="2"/>
      <c r="F34" s="298">
        <v>21.2686567164179</v>
      </c>
      <c r="G34" s="298">
        <v>22.0575139146568</v>
      </c>
      <c r="H34" s="298">
        <v>21.6941838649156</v>
      </c>
      <c r="I34" s="298">
        <v>21.6565464895636</v>
      </c>
      <c r="J34" s="298">
        <v>21.3955223880597</v>
      </c>
      <c r="K34" s="298">
        <v>18.7286821705426</v>
      </c>
      <c r="L34" s="298">
        <v>19.2407407407407</v>
      </c>
      <c r="M34" s="298">
        <v>19.6639344262295</v>
      </c>
      <c r="N34" s="298">
        <v>19.3125</v>
      </c>
      <c r="O34" s="298">
        <v>20.1710526315789</v>
      </c>
      <c r="P34" s="298">
        <v>25</v>
      </c>
      <c r="Q34" s="298">
        <v>21.4468085106383</v>
      </c>
      <c r="R34" s="298">
        <v>25.2142857142857</v>
      </c>
      <c r="S34" s="298">
        <v>25</v>
      </c>
    </row>
    <row r="35" spans="1:19" ht="12" customHeight="1">
      <c r="A35" s="2"/>
      <c r="B35" s="299"/>
      <c r="C35" s="1032" t="s">
        <v>169</v>
      </c>
      <c r="D35" s="1082"/>
      <c r="E35" s="2"/>
      <c r="F35" s="298">
        <v>21.0435875943001</v>
      </c>
      <c r="G35" s="298">
        <v>22.140350877193</v>
      </c>
      <c r="H35" s="298">
        <v>20.9634146341463</v>
      </c>
      <c r="I35" s="298">
        <v>21.8333333333333</v>
      </c>
      <c r="J35" s="298">
        <v>21.1122994652406</v>
      </c>
      <c r="K35" s="298">
        <v>20.2203389830508</v>
      </c>
      <c r="L35" s="298">
        <v>20.5238095238095</v>
      </c>
      <c r="M35" s="298">
        <v>19.6376811594203</v>
      </c>
      <c r="N35" s="298">
        <v>20.4444444444444</v>
      </c>
      <c r="O35" s="298">
        <v>20.7558139534884</v>
      </c>
      <c r="P35" s="298">
        <v>21.6071428571429</v>
      </c>
      <c r="Q35" s="298">
        <v>21.5421686746988</v>
      </c>
      <c r="R35" s="298">
        <v>16.5161290322581</v>
      </c>
      <c r="S35" s="298">
        <v>0</v>
      </c>
    </row>
    <row r="36" spans="1:19" ht="12" customHeight="1">
      <c r="A36" s="2"/>
      <c r="B36" s="299"/>
      <c r="C36" s="1032" t="s">
        <v>170</v>
      </c>
      <c r="D36" s="1082"/>
      <c r="E36" s="2"/>
      <c r="F36" s="298">
        <v>20.8802395209581</v>
      </c>
      <c r="G36" s="298">
        <v>21.0769230769231</v>
      </c>
      <c r="H36" s="298">
        <v>20.6326530612245</v>
      </c>
      <c r="I36" s="298">
        <v>21.3333333333333</v>
      </c>
      <c r="J36" s="298">
        <v>21.7254901960784</v>
      </c>
      <c r="K36" s="298">
        <v>20.7333333333333</v>
      </c>
      <c r="L36" s="298">
        <v>20</v>
      </c>
      <c r="M36" s="298">
        <v>19.2941176470588</v>
      </c>
      <c r="N36" s="298">
        <v>20.3333333333333</v>
      </c>
      <c r="O36" s="298">
        <v>20.4583333333333</v>
      </c>
      <c r="P36" s="298">
        <v>23.1111111111111</v>
      </c>
      <c r="Q36" s="298">
        <v>20.1666666666667</v>
      </c>
      <c r="R36" s="298">
        <v>20.6363636363636</v>
      </c>
      <c r="S36" s="298">
        <v>0</v>
      </c>
    </row>
    <row r="37" spans="1:19" ht="12" customHeight="1">
      <c r="A37" s="2"/>
      <c r="B37" s="299"/>
      <c r="C37" s="1032" t="s">
        <v>171</v>
      </c>
      <c r="D37" s="1082"/>
      <c r="E37" s="2"/>
      <c r="F37" s="298">
        <v>19.2207792207792</v>
      </c>
      <c r="G37" s="298">
        <v>20.025</v>
      </c>
      <c r="H37" s="298">
        <v>19.9210526315789</v>
      </c>
      <c r="I37" s="298">
        <v>20.8157894736842</v>
      </c>
      <c r="J37" s="298">
        <v>18.575</v>
      </c>
      <c r="K37" s="298">
        <v>18.625</v>
      </c>
      <c r="L37" s="298">
        <v>19.3</v>
      </c>
      <c r="M37" s="298">
        <v>18.5555555555556</v>
      </c>
      <c r="N37" s="298">
        <v>19.0833333333333</v>
      </c>
      <c r="O37" s="298">
        <v>17.4666666666667</v>
      </c>
      <c r="P37" s="298">
        <v>16.4</v>
      </c>
      <c r="Q37" s="298">
        <v>18.375</v>
      </c>
      <c r="R37" s="298">
        <v>13.1666666666667</v>
      </c>
      <c r="S37" s="298">
        <v>20</v>
      </c>
    </row>
    <row r="38" spans="1:19" ht="12" customHeight="1">
      <c r="A38" s="2"/>
      <c r="B38" s="2"/>
      <c r="C38" s="2" t="s">
        <v>219</v>
      </c>
      <c r="D38" s="2"/>
      <c r="E38" s="2"/>
      <c r="F38" s="298"/>
      <c r="G38" s="298"/>
      <c r="H38" s="298"/>
      <c r="I38" s="298"/>
      <c r="J38" s="298"/>
      <c r="K38" s="298"/>
      <c r="L38" s="298"/>
      <c r="M38" s="298"/>
      <c r="N38" s="298"/>
      <c r="O38" s="298"/>
      <c r="P38" s="298"/>
      <c r="Q38" s="298"/>
      <c r="R38" s="298"/>
      <c r="S38" s="298"/>
    </row>
    <row r="39" spans="1:19" ht="12" customHeight="1">
      <c r="A39" s="2"/>
      <c r="B39" s="299"/>
      <c r="C39" s="299"/>
      <c r="D39" s="279" t="s">
        <v>220</v>
      </c>
      <c r="E39" s="2"/>
      <c r="F39" s="298">
        <v>20.0766406608536</v>
      </c>
      <c r="G39" s="298">
        <v>20.5981012658228</v>
      </c>
      <c r="H39" s="298">
        <v>20.6464646464646</v>
      </c>
      <c r="I39" s="298">
        <v>20.4069400630915</v>
      </c>
      <c r="J39" s="298">
        <v>20.4151515151515</v>
      </c>
      <c r="K39" s="298">
        <v>19.5714285714286</v>
      </c>
      <c r="L39" s="298">
        <v>18.7073170731707</v>
      </c>
      <c r="M39" s="298">
        <v>18.3385826771654</v>
      </c>
      <c r="N39" s="298">
        <v>19.0839694656489</v>
      </c>
      <c r="O39" s="298">
        <v>18.9146341463415</v>
      </c>
      <c r="P39" s="298">
        <v>20.375</v>
      </c>
      <c r="Q39" s="298">
        <v>21.6911764705882</v>
      </c>
      <c r="R39" s="298">
        <v>19.7962962962963</v>
      </c>
      <c r="S39" s="298">
        <v>19.8888888888889</v>
      </c>
    </row>
    <row r="40" spans="1:19" ht="12" customHeight="1">
      <c r="A40" s="2"/>
      <c r="B40" s="299"/>
      <c r="C40" s="1032" t="s">
        <v>173</v>
      </c>
      <c r="D40" s="1077"/>
      <c r="E40" s="2"/>
      <c r="F40" s="298">
        <v>20.6033472803347</v>
      </c>
      <c r="G40" s="298">
        <v>21.4335624284078</v>
      </c>
      <c r="H40" s="298">
        <v>21.2947080291971</v>
      </c>
      <c r="I40" s="298">
        <v>21.2123717217788</v>
      </c>
      <c r="J40" s="298">
        <v>21.0894308943089</v>
      </c>
      <c r="K40" s="298">
        <v>19.5799648506151</v>
      </c>
      <c r="L40" s="298">
        <v>19.452640402347</v>
      </c>
      <c r="M40" s="298">
        <v>19.0173092053501</v>
      </c>
      <c r="N40" s="298">
        <v>19.2711993888464</v>
      </c>
      <c r="O40" s="298">
        <v>19.2321899736148</v>
      </c>
      <c r="P40" s="298">
        <v>20.2939068100358</v>
      </c>
      <c r="Q40" s="298">
        <v>20.4642166344294</v>
      </c>
      <c r="R40" s="298">
        <v>19.3671328671329</v>
      </c>
      <c r="S40" s="298">
        <v>23.2857142857143</v>
      </c>
    </row>
    <row r="41" spans="1:19" ht="7.5" customHeight="1">
      <c r="A41" s="2"/>
      <c r="B41" s="2"/>
      <c r="C41" s="2"/>
      <c r="D41" s="2"/>
      <c r="E41" s="2"/>
      <c r="F41" s="300"/>
      <c r="G41" s="300"/>
      <c r="H41" s="300"/>
      <c r="I41" s="300"/>
      <c r="J41" s="300"/>
      <c r="K41" s="300"/>
      <c r="L41" s="300"/>
      <c r="M41" s="300"/>
      <c r="N41" s="300"/>
      <c r="O41" s="300"/>
      <c r="P41" s="300"/>
      <c r="Q41" s="300"/>
      <c r="R41" s="300"/>
      <c r="S41" s="300"/>
    </row>
    <row r="42" spans="1:19" ht="12" customHeight="1">
      <c r="A42" s="1077" t="s">
        <v>210</v>
      </c>
      <c r="B42" s="1077"/>
      <c r="C42" s="1077"/>
      <c r="D42" s="1077"/>
      <c r="E42" s="2"/>
      <c r="F42" s="300"/>
      <c r="G42" s="300"/>
      <c r="H42" s="300"/>
      <c r="I42" s="300"/>
      <c r="J42" s="300"/>
      <c r="K42" s="300"/>
      <c r="L42" s="300"/>
      <c r="M42" s="300"/>
      <c r="N42" s="300"/>
      <c r="O42" s="300"/>
      <c r="P42" s="300"/>
      <c r="Q42" s="300"/>
      <c r="R42" s="300"/>
      <c r="S42" s="300"/>
    </row>
    <row r="43" spans="1:19" ht="12" customHeight="1">
      <c r="A43" s="2"/>
      <c r="B43" s="1032" t="s">
        <v>4</v>
      </c>
      <c r="C43" s="1082"/>
      <c r="D43" s="1082"/>
      <c r="E43" s="2"/>
      <c r="F43" s="298">
        <v>21.1197564276049</v>
      </c>
      <c r="G43" s="298">
        <v>20.2727272727273</v>
      </c>
      <c r="H43" s="298">
        <v>20.1847826086957</v>
      </c>
      <c r="I43" s="298">
        <v>20.3173076923077</v>
      </c>
      <c r="J43" s="298">
        <v>20.2416666666667</v>
      </c>
      <c r="K43" s="298">
        <v>20.5806451612903</v>
      </c>
      <c r="L43" s="298">
        <v>20.6315789473684</v>
      </c>
      <c r="M43" s="298">
        <v>20.6825396825397</v>
      </c>
      <c r="N43" s="298">
        <v>20.6190476190476</v>
      </c>
      <c r="O43" s="298">
        <v>19.214953271028</v>
      </c>
      <c r="P43" s="298">
        <v>18.3396226415094</v>
      </c>
      <c r="Q43" s="298">
        <v>22.7844827586207</v>
      </c>
      <c r="R43" s="298">
        <v>21.8358208955224</v>
      </c>
      <c r="S43" s="298">
        <v>22.5238095238095</v>
      </c>
    </row>
    <row r="44" spans="1:19" ht="4.5" customHeight="1">
      <c r="A44" s="8"/>
      <c r="B44" s="302"/>
      <c r="C44" s="302"/>
      <c r="D44" s="303"/>
      <c r="E44" s="2"/>
      <c r="F44" s="304"/>
      <c r="G44" s="304"/>
      <c r="H44" s="304"/>
      <c r="I44" s="304"/>
      <c r="J44" s="304"/>
      <c r="K44" s="304"/>
      <c r="L44" s="304"/>
      <c r="M44" s="304"/>
      <c r="N44" s="304"/>
      <c r="O44" s="304"/>
      <c r="P44" s="304"/>
      <c r="Q44" s="304"/>
      <c r="R44" s="304"/>
      <c r="S44" s="304"/>
    </row>
    <row r="45" spans="1:19" ht="9" customHeight="1">
      <c r="A45" s="305"/>
      <c r="B45" s="306"/>
      <c r="C45" s="306"/>
      <c r="D45" s="303"/>
      <c r="E45" s="2"/>
      <c r="F45" s="304"/>
      <c r="G45" s="304"/>
      <c r="H45" s="304"/>
      <c r="I45" s="304"/>
      <c r="J45" s="304"/>
      <c r="K45" s="304"/>
      <c r="L45" s="304"/>
      <c r="M45" s="304"/>
      <c r="N45" s="304"/>
      <c r="O45" s="304"/>
      <c r="P45" s="304"/>
      <c r="Q45" s="304"/>
      <c r="R45" s="304"/>
      <c r="S45" s="304"/>
    </row>
    <row r="46" spans="1:19" ht="3" customHeight="1">
      <c r="A46" s="2"/>
      <c r="B46" s="37"/>
      <c r="C46" s="37"/>
      <c r="D46" s="303"/>
      <c r="E46" s="2"/>
      <c r="F46" s="304"/>
      <c r="G46" s="304"/>
      <c r="H46" s="304"/>
      <c r="I46" s="304"/>
      <c r="J46" s="304"/>
      <c r="K46" s="304"/>
      <c r="L46" s="304"/>
      <c r="M46" s="304"/>
      <c r="N46" s="304"/>
      <c r="O46" s="304"/>
      <c r="P46" s="304"/>
      <c r="Q46" s="304"/>
      <c r="R46" s="304"/>
      <c r="S46" s="304"/>
    </row>
    <row r="47" spans="1:19" ht="6" customHeight="1">
      <c r="A47" s="307"/>
      <c r="B47" s="307"/>
      <c r="C47" s="307"/>
      <c r="D47" s="307"/>
      <c r="F47" s="211"/>
      <c r="G47" s="211"/>
      <c r="H47" s="211"/>
      <c r="I47" s="211"/>
      <c r="J47" s="211"/>
      <c r="K47" s="211"/>
      <c r="L47" s="211"/>
      <c r="M47" s="211"/>
      <c r="N47" s="211"/>
      <c r="O47" s="211"/>
      <c r="P47" s="211"/>
      <c r="Q47" s="211"/>
      <c r="R47" s="211"/>
      <c r="S47" s="211"/>
    </row>
    <row r="48" spans="1:19" ht="14.25" customHeight="1">
      <c r="A48" s="307"/>
      <c r="B48" s="307"/>
      <c r="C48" s="307"/>
      <c r="D48" s="307"/>
      <c r="F48" s="211"/>
      <c r="G48" s="211"/>
      <c r="H48" s="211"/>
      <c r="I48" s="211"/>
      <c r="J48" s="211"/>
      <c r="K48" s="211"/>
      <c r="L48" s="211"/>
      <c r="M48" s="211"/>
      <c r="N48" s="211"/>
      <c r="O48" s="211"/>
      <c r="P48" s="211"/>
      <c r="Q48" s="211"/>
      <c r="R48" s="211"/>
      <c r="S48" s="211"/>
    </row>
    <row r="49" spans="1:19" ht="7.5" customHeight="1">
      <c r="A49" s="307"/>
      <c r="B49" s="307"/>
      <c r="C49" s="307"/>
      <c r="D49" s="307"/>
      <c r="F49" s="211"/>
      <c r="G49" s="211"/>
      <c r="H49" s="211"/>
      <c r="I49" s="211"/>
      <c r="J49" s="211"/>
      <c r="K49" s="211"/>
      <c r="L49" s="211"/>
      <c r="M49" s="211"/>
      <c r="N49" s="211"/>
      <c r="O49" s="211"/>
      <c r="P49" s="211"/>
      <c r="Q49" s="211"/>
      <c r="R49" s="211"/>
      <c r="S49" s="211"/>
    </row>
    <row r="50" ht="14.25" customHeight="1"/>
    <row r="51" ht="6" customHeight="1"/>
    <row r="52" ht="19.5" customHeight="1">
      <c r="T52" s="211"/>
    </row>
    <row r="53" ht="25.5" customHeight="1"/>
    <row r="54" ht="11.25">
      <c r="T54" s="235"/>
    </row>
    <row r="55" ht="7.5" customHeight="1">
      <c r="T55" s="211"/>
    </row>
    <row r="56" ht="7.5" customHeight="1">
      <c r="T56" s="211"/>
    </row>
    <row r="57" ht="12" customHeight="1"/>
    <row r="58" ht="4.5" customHeight="1"/>
    <row r="59" ht="12" customHeight="1"/>
    <row r="60" ht="4.5" customHeight="1"/>
    <row r="61" ht="12" customHeight="1">
      <c r="T61" s="211"/>
    </row>
    <row r="62" ht="4.5" customHeight="1"/>
    <row r="63" ht="12" customHeight="1"/>
    <row r="64" ht="4.5" customHeight="1"/>
    <row r="65" ht="12" customHeight="1"/>
    <row r="66" ht="4.5" customHeight="1"/>
    <row r="67" ht="12" customHeight="1"/>
    <row r="68" ht="4.5" customHeight="1"/>
    <row r="69" ht="12" customHeight="1"/>
    <row r="70" ht="4.5" customHeight="1"/>
    <row r="71" ht="12" customHeight="1"/>
    <row r="72" ht="7.5"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7" ht="12" customHeight="1">
      <c r="J87" s="211"/>
    </row>
  </sheetData>
  <mergeCells count="41">
    <mergeCell ref="B43:D43"/>
    <mergeCell ref="C35:D35"/>
    <mergeCell ref="C36:D36"/>
    <mergeCell ref="C37:D37"/>
    <mergeCell ref="C40:D40"/>
    <mergeCell ref="A42:D42"/>
    <mergeCell ref="C34:D34"/>
    <mergeCell ref="A18:D18"/>
    <mergeCell ref="A20:D20"/>
    <mergeCell ref="A22:D22"/>
    <mergeCell ref="A24:D24"/>
    <mergeCell ref="A26:D26"/>
    <mergeCell ref="A28:D28"/>
    <mergeCell ref="A30:B30"/>
    <mergeCell ref="C30:D30"/>
    <mergeCell ref="C31:D31"/>
    <mergeCell ref="C32:D32"/>
    <mergeCell ref="C33:D33"/>
    <mergeCell ref="Q9:Q11"/>
    <mergeCell ref="R9:R11"/>
    <mergeCell ref="S9:S11"/>
    <mergeCell ref="Q12:S12"/>
    <mergeCell ref="A14:D14"/>
    <mergeCell ref="O9:O12"/>
    <mergeCell ref="P9:P12"/>
    <mergeCell ref="A2:S2"/>
    <mergeCell ref="A16:D16"/>
    <mergeCell ref="K9:K12"/>
    <mergeCell ref="L9:L12"/>
    <mergeCell ref="M9:M12"/>
    <mergeCell ref="N9:N12"/>
    <mergeCell ref="A6:D12"/>
    <mergeCell ref="E6:E12"/>
    <mergeCell ref="F6:S6"/>
    <mergeCell ref="F7:F12"/>
    <mergeCell ref="G7:P8"/>
    <mergeCell ref="Q7:S8"/>
    <mergeCell ref="G9:G12"/>
    <mergeCell ref="H9:H12"/>
    <mergeCell ref="I9:I12"/>
    <mergeCell ref="J9:J12"/>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&amp;C21</oddFooter>
  </headerFooter>
  <ignoredErrors>
    <ignoredError sqref="F27:S2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K36"/>
  <sheetViews>
    <sheetView showGridLines="0" zoomScaleSheetLayoutView="100" workbookViewId="0" topLeftCell="A1">
      <selection activeCell="K1" sqref="K1"/>
    </sheetView>
  </sheetViews>
  <sheetFormatPr defaultColWidth="12" defaultRowHeight="11.25"/>
  <cols>
    <col min="1" max="1" width="5.83203125" style="1" customWidth="1"/>
    <col min="2" max="2" width="20.83203125" style="1" customWidth="1"/>
    <col min="3" max="3" width="1.0078125" style="1" customWidth="1"/>
    <col min="4" max="4" width="14.83203125" style="1" customWidth="1"/>
    <col min="5" max="10" width="12.5" style="1" customWidth="1"/>
    <col min="11" max="11" width="5.5" style="1" customWidth="1"/>
    <col min="12" max="16384" width="12" style="1" customWidth="1"/>
  </cols>
  <sheetData>
    <row r="1" ht="10.5" customHeight="1"/>
    <row r="2" spans="1:10" ht="14.25" customHeight="1">
      <c r="A2" s="955" t="s">
        <v>702</v>
      </c>
      <c r="B2" s="955"/>
      <c r="C2" s="955"/>
      <c r="D2" s="955"/>
      <c r="E2" s="955"/>
      <c r="F2" s="955"/>
      <c r="G2" s="955"/>
      <c r="H2" s="955"/>
      <c r="I2" s="955"/>
      <c r="J2" s="955"/>
    </row>
    <row r="3" spans="1:10" ht="3" customHeight="1">
      <c r="A3" s="2"/>
      <c r="B3" s="2"/>
      <c r="C3" s="2"/>
      <c r="D3" s="2"/>
      <c r="E3" s="2"/>
      <c r="F3" s="2"/>
      <c r="G3" s="2"/>
      <c r="H3" s="2"/>
      <c r="I3" s="2"/>
      <c r="J3" s="2"/>
    </row>
    <row r="4" spans="1:10" ht="14.25" customHeight="1">
      <c r="A4" s="53" t="s">
        <v>789</v>
      </c>
      <c r="B4" s="52"/>
      <c r="C4" s="308"/>
      <c r="D4" s="308"/>
      <c r="E4" s="308"/>
      <c r="F4" s="308"/>
      <c r="G4" s="308"/>
      <c r="H4" s="308"/>
      <c r="I4" s="308"/>
      <c r="J4" s="308"/>
    </row>
    <row r="5" spans="1:10" ht="6" customHeight="1">
      <c r="A5" s="2"/>
      <c r="B5" s="2"/>
      <c r="C5" s="2"/>
      <c r="D5" s="2"/>
      <c r="E5" s="2"/>
      <c r="F5" s="2"/>
      <c r="G5" s="2"/>
      <c r="H5" s="2"/>
      <c r="I5" s="2"/>
      <c r="J5" s="2"/>
    </row>
    <row r="6" spans="1:11" ht="19.5" customHeight="1">
      <c r="A6" s="1075" t="s">
        <v>227</v>
      </c>
      <c r="B6" s="1075"/>
      <c r="C6" s="969"/>
      <c r="D6" s="957" t="s">
        <v>228</v>
      </c>
      <c r="E6" s="1060" t="s">
        <v>229</v>
      </c>
      <c r="F6" s="1061"/>
      <c r="G6" s="1061"/>
      <c r="H6" s="1061"/>
      <c r="I6" s="1061"/>
      <c r="J6" s="1061"/>
      <c r="K6" s="211"/>
    </row>
    <row r="7" spans="1:10" ht="25.5" customHeight="1">
      <c r="A7" s="1078"/>
      <c r="B7" s="1078"/>
      <c r="C7" s="972"/>
      <c r="D7" s="1065"/>
      <c r="E7" s="1108" t="s">
        <v>230</v>
      </c>
      <c r="F7" s="1061"/>
      <c r="G7" s="1129"/>
      <c r="H7" s="1108" t="s">
        <v>231</v>
      </c>
      <c r="I7" s="1061"/>
      <c r="J7" s="1061"/>
    </row>
    <row r="8" spans="1:11" ht="11.25">
      <c r="A8" s="1078"/>
      <c r="B8" s="1078"/>
      <c r="C8" s="972"/>
      <c r="D8" s="1065"/>
      <c r="E8" s="1080" t="s">
        <v>232</v>
      </c>
      <c r="F8" s="1080" t="s">
        <v>8</v>
      </c>
      <c r="G8" s="957" t="s">
        <v>7</v>
      </c>
      <c r="H8" s="1080" t="s">
        <v>232</v>
      </c>
      <c r="I8" s="1080" t="s">
        <v>8</v>
      </c>
      <c r="J8" s="1080" t="s">
        <v>7</v>
      </c>
      <c r="K8" s="235"/>
    </row>
    <row r="9" spans="1:11" ht="7.5" customHeight="1">
      <c r="A9" s="1076"/>
      <c r="B9" s="1076"/>
      <c r="C9" s="1079"/>
      <c r="D9" s="1066"/>
      <c r="E9" s="1081"/>
      <c r="F9" s="1081"/>
      <c r="G9" s="1066"/>
      <c r="H9" s="1081"/>
      <c r="I9" s="1081"/>
      <c r="J9" s="1081"/>
      <c r="K9" s="211"/>
    </row>
    <row r="10" spans="1:11" ht="7.5" customHeight="1">
      <c r="A10" s="4"/>
      <c r="B10" s="4"/>
      <c r="C10" s="4"/>
      <c r="D10" s="212"/>
      <c r="E10" s="212"/>
      <c r="F10" s="212"/>
      <c r="G10" s="212"/>
      <c r="H10" s="212"/>
      <c r="I10" s="212"/>
      <c r="J10" s="212"/>
      <c r="K10" s="211"/>
    </row>
    <row r="11" spans="1:10" ht="12" customHeight="1">
      <c r="A11" s="1082" t="s">
        <v>41</v>
      </c>
      <c r="B11" s="1082"/>
      <c r="C11" s="2"/>
      <c r="D11" s="5">
        <f>SUM(E11:F11,H11:I11)</f>
        <v>230296</v>
      </c>
      <c r="E11" s="226">
        <v>111851</v>
      </c>
      <c r="F11" s="226">
        <v>103600</v>
      </c>
      <c r="G11" s="226">
        <f>SUM(E11:F11)</f>
        <v>215451</v>
      </c>
      <c r="H11" s="226">
        <v>7541</v>
      </c>
      <c r="I11" s="226">
        <v>7304</v>
      </c>
      <c r="J11" s="226">
        <f>SUM(H11:I11)</f>
        <v>14845</v>
      </c>
    </row>
    <row r="12" spans="1:10" ht="4.5" customHeight="1">
      <c r="A12" s="299"/>
      <c r="B12" s="299"/>
      <c r="C12" s="2"/>
      <c r="D12" s="5"/>
      <c r="E12" s="226"/>
      <c r="F12" s="226"/>
      <c r="G12" s="226"/>
      <c r="H12" s="5"/>
      <c r="I12" s="5"/>
      <c r="J12" s="226"/>
    </row>
    <row r="13" spans="1:10" ht="12" customHeight="1">
      <c r="A13" s="1082" t="s">
        <v>42</v>
      </c>
      <c r="B13" s="1082"/>
      <c r="C13" s="2"/>
      <c r="D13" s="5">
        <f aca="true" t="shared" si="0" ref="D13:D23">SUM(E13:F13,H13:I13)</f>
        <v>62254</v>
      </c>
      <c r="E13" s="226">
        <v>31172</v>
      </c>
      <c r="F13" s="226">
        <v>28505</v>
      </c>
      <c r="G13" s="226">
        <f aca="true" t="shared" si="1" ref="G13:G23">SUM(E13:F13)</f>
        <v>59677</v>
      </c>
      <c r="H13" s="226">
        <v>1402</v>
      </c>
      <c r="I13" s="226">
        <v>1175</v>
      </c>
      <c r="J13" s="226">
        <f aca="true" t="shared" si="2" ref="J13:J23">SUM(H13:I13)</f>
        <v>2577</v>
      </c>
    </row>
    <row r="14" spans="1:10" ht="4.5" customHeight="1">
      <c r="A14" s="299"/>
      <c r="B14" s="299"/>
      <c r="C14" s="2"/>
      <c r="D14" s="5"/>
      <c r="E14" s="226"/>
      <c r="F14" s="226"/>
      <c r="G14" s="226"/>
      <c r="H14" s="5"/>
      <c r="I14" s="5"/>
      <c r="J14" s="226"/>
    </row>
    <row r="15" spans="1:11" ht="12" customHeight="1">
      <c r="A15" s="1082" t="s">
        <v>43</v>
      </c>
      <c r="B15" s="1082"/>
      <c r="C15" s="2"/>
      <c r="D15" s="5">
        <f t="shared" si="0"/>
        <v>54157</v>
      </c>
      <c r="E15" s="226">
        <v>27049</v>
      </c>
      <c r="F15" s="226">
        <v>25256</v>
      </c>
      <c r="G15" s="226">
        <f t="shared" si="1"/>
        <v>52305</v>
      </c>
      <c r="H15" s="226">
        <v>1028</v>
      </c>
      <c r="I15" s="226">
        <v>824</v>
      </c>
      <c r="J15" s="226">
        <f t="shared" si="2"/>
        <v>1852</v>
      </c>
      <c r="K15" s="211"/>
    </row>
    <row r="16" spans="1:10" ht="4.5" customHeight="1">
      <c r="A16" s="2"/>
      <c r="B16" s="2"/>
      <c r="C16" s="2"/>
      <c r="D16" s="5"/>
      <c r="E16" s="226"/>
      <c r="F16" s="226"/>
      <c r="G16" s="226"/>
      <c r="H16" s="5"/>
      <c r="I16" s="5"/>
      <c r="J16" s="226"/>
    </row>
    <row r="17" spans="1:10" ht="12" customHeight="1">
      <c r="A17" s="1082" t="s">
        <v>44</v>
      </c>
      <c r="B17" s="1082"/>
      <c r="C17" s="2"/>
      <c r="D17" s="5">
        <f t="shared" si="0"/>
        <v>48388</v>
      </c>
      <c r="E17" s="226">
        <v>24150</v>
      </c>
      <c r="F17" s="226">
        <v>22581</v>
      </c>
      <c r="G17" s="226">
        <f t="shared" si="1"/>
        <v>46731</v>
      </c>
      <c r="H17" s="226">
        <v>866</v>
      </c>
      <c r="I17" s="226">
        <v>791</v>
      </c>
      <c r="J17" s="226">
        <f t="shared" si="2"/>
        <v>1657</v>
      </c>
    </row>
    <row r="18" spans="1:10" ht="4.5" customHeight="1">
      <c r="A18" s="299"/>
      <c r="B18" s="299"/>
      <c r="C18" s="2"/>
      <c r="D18" s="5"/>
      <c r="E18" s="226"/>
      <c r="F18" s="226"/>
      <c r="G18" s="226"/>
      <c r="H18" s="5"/>
      <c r="I18" s="5"/>
      <c r="J18" s="226"/>
    </row>
    <row r="19" spans="1:10" ht="12" customHeight="1">
      <c r="A19" s="1082" t="s">
        <v>45</v>
      </c>
      <c r="B19" s="1082"/>
      <c r="C19" s="2"/>
      <c r="D19" s="5">
        <f t="shared" si="0"/>
        <v>88082</v>
      </c>
      <c r="E19" s="226">
        <v>43122</v>
      </c>
      <c r="F19" s="226">
        <v>40135</v>
      </c>
      <c r="G19" s="226">
        <f t="shared" si="1"/>
        <v>83257</v>
      </c>
      <c r="H19" s="226">
        <v>2383</v>
      </c>
      <c r="I19" s="226">
        <v>2442</v>
      </c>
      <c r="J19" s="226">
        <f t="shared" si="2"/>
        <v>4825</v>
      </c>
    </row>
    <row r="20" spans="1:10" ht="4.5" customHeight="1">
      <c r="A20" s="299"/>
      <c r="B20" s="299"/>
      <c r="C20" s="2"/>
      <c r="D20" s="5"/>
      <c r="E20" s="226"/>
      <c r="F20" s="226"/>
      <c r="G20" s="226"/>
      <c r="H20" s="5"/>
      <c r="I20" s="5"/>
      <c r="J20" s="226"/>
    </row>
    <row r="21" spans="1:10" ht="12" customHeight="1">
      <c r="A21" s="1082" t="s">
        <v>46</v>
      </c>
      <c r="B21" s="1082"/>
      <c r="C21" s="2"/>
      <c r="D21" s="5">
        <f t="shared" si="0"/>
        <v>61556</v>
      </c>
      <c r="E21" s="226">
        <v>30697</v>
      </c>
      <c r="F21" s="226">
        <v>28718</v>
      </c>
      <c r="G21" s="226">
        <f t="shared" si="1"/>
        <v>59415</v>
      </c>
      <c r="H21" s="226">
        <v>1099</v>
      </c>
      <c r="I21" s="226">
        <v>1042</v>
      </c>
      <c r="J21" s="226">
        <f t="shared" si="2"/>
        <v>2141</v>
      </c>
    </row>
    <row r="22" spans="1:10" ht="4.5" customHeight="1">
      <c r="A22" s="299"/>
      <c r="B22" s="299"/>
      <c r="C22" s="2"/>
      <c r="D22" s="5"/>
      <c r="E22" s="226"/>
      <c r="F22" s="226"/>
      <c r="G22" s="226"/>
      <c r="H22" s="5"/>
      <c r="I22" s="5"/>
      <c r="J22" s="226"/>
    </row>
    <row r="23" spans="1:10" ht="12" customHeight="1">
      <c r="A23" s="1082" t="s">
        <v>47</v>
      </c>
      <c r="B23" s="1082"/>
      <c r="C23" s="2"/>
      <c r="D23" s="5">
        <f t="shared" si="0"/>
        <v>97074</v>
      </c>
      <c r="E23" s="226">
        <v>48708</v>
      </c>
      <c r="F23" s="226">
        <v>45048</v>
      </c>
      <c r="G23" s="226">
        <f t="shared" si="1"/>
        <v>93756</v>
      </c>
      <c r="H23" s="226">
        <v>1729</v>
      </c>
      <c r="I23" s="226">
        <v>1589</v>
      </c>
      <c r="J23" s="226">
        <f t="shared" si="2"/>
        <v>3318</v>
      </c>
    </row>
    <row r="24" spans="1:10" ht="4.5" customHeight="1">
      <c r="A24" s="299"/>
      <c r="B24" s="299"/>
      <c r="C24" s="2"/>
      <c r="D24" s="5"/>
      <c r="E24" s="5"/>
      <c r="F24" s="5"/>
      <c r="G24" s="5"/>
      <c r="H24" s="5"/>
      <c r="I24" s="5"/>
      <c r="J24" s="5"/>
    </row>
    <row r="25" spans="1:10" ht="12" customHeight="1">
      <c r="A25" s="1127" t="s">
        <v>48</v>
      </c>
      <c r="B25" s="1127"/>
      <c r="C25" s="2"/>
      <c r="D25" s="280">
        <f>IF(SUM(D11:D23)=SUM(E25:F25,H25:I25),SUM(D11:D23),"FEHLER")</f>
        <v>641807</v>
      </c>
      <c r="E25" s="280">
        <f aca="true" t="shared" si="3" ref="E25:J25">SUM(E11:E23)</f>
        <v>316749</v>
      </c>
      <c r="F25" s="280">
        <f t="shared" si="3"/>
        <v>293843</v>
      </c>
      <c r="G25" s="280">
        <f t="shared" si="3"/>
        <v>610592</v>
      </c>
      <c r="H25" s="280">
        <f t="shared" si="3"/>
        <v>16048</v>
      </c>
      <c r="I25" s="280">
        <f t="shared" si="3"/>
        <v>15167</v>
      </c>
      <c r="J25" s="280">
        <f t="shared" si="3"/>
        <v>31215</v>
      </c>
    </row>
    <row r="26" spans="1:10" ht="7.5" customHeight="1">
      <c r="A26" s="2"/>
      <c r="B26" s="2"/>
      <c r="C26" s="2"/>
      <c r="D26" s="5"/>
      <c r="E26" s="5"/>
      <c r="F26" s="5"/>
      <c r="G26" s="5"/>
      <c r="H26" s="5"/>
      <c r="I26" s="5"/>
      <c r="J26" s="5"/>
    </row>
    <row r="27" spans="1:10" ht="12" customHeight="1">
      <c r="A27" s="290" t="s">
        <v>79</v>
      </c>
      <c r="B27" s="288" t="s">
        <v>164</v>
      </c>
      <c r="C27" s="2"/>
      <c r="D27" s="5">
        <f aca="true" t="shared" si="4" ref="D27:D36">SUM(E27:F27,H27:I27)</f>
        <v>13936</v>
      </c>
      <c r="E27" s="226">
        <v>6722</v>
      </c>
      <c r="F27" s="226">
        <v>6256</v>
      </c>
      <c r="G27" s="226">
        <f>SUM(E27:F27)</f>
        <v>12978</v>
      </c>
      <c r="H27" s="226">
        <v>475</v>
      </c>
      <c r="I27" s="226">
        <v>483</v>
      </c>
      <c r="J27" s="226">
        <f>SUM(H27:I27)</f>
        <v>958</v>
      </c>
    </row>
    <row r="28" spans="1:10" ht="12" customHeight="1">
      <c r="A28" s="2"/>
      <c r="B28" s="288" t="s">
        <v>165</v>
      </c>
      <c r="C28" s="2"/>
      <c r="D28" s="5">
        <f t="shared" si="4"/>
        <v>5085</v>
      </c>
      <c r="E28" s="226">
        <v>2155</v>
      </c>
      <c r="F28" s="226">
        <v>2111</v>
      </c>
      <c r="G28" s="226">
        <f aca="true" t="shared" si="5" ref="G28:G36">SUM(E28:F28)</f>
        <v>4266</v>
      </c>
      <c r="H28" s="226">
        <v>404</v>
      </c>
      <c r="I28" s="226">
        <v>415</v>
      </c>
      <c r="J28" s="226">
        <f aca="true" t="shared" si="6" ref="J28:J36">SUM(H28:I28)</f>
        <v>819</v>
      </c>
    </row>
    <row r="29" spans="1:10" ht="12" customHeight="1">
      <c r="A29" s="2"/>
      <c r="B29" s="288" t="s">
        <v>166</v>
      </c>
      <c r="C29" s="2"/>
      <c r="D29" s="5">
        <f t="shared" si="4"/>
        <v>6108</v>
      </c>
      <c r="E29" s="226">
        <v>3059</v>
      </c>
      <c r="F29" s="226">
        <v>2734</v>
      </c>
      <c r="G29" s="226">
        <f t="shared" si="5"/>
        <v>5793</v>
      </c>
      <c r="H29" s="226">
        <v>158</v>
      </c>
      <c r="I29" s="226">
        <v>157</v>
      </c>
      <c r="J29" s="226">
        <f t="shared" si="6"/>
        <v>315</v>
      </c>
    </row>
    <row r="30" spans="1:10" ht="12" customHeight="1">
      <c r="A30" s="2"/>
      <c r="B30" s="288" t="s">
        <v>167</v>
      </c>
      <c r="C30" s="2"/>
      <c r="D30" s="5">
        <f t="shared" si="4"/>
        <v>7338</v>
      </c>
      <c r="E30" s="226">
        <v>3541</v>
      </c>
      <c r="F30" s="226">
        <v>3273</v>
      </c>
      <c r="G30" s="226">
        <f t="shared" si="5"/>
        <v>6814</v>
      </c>
      <c r="H30" s="226">
        <v>274</v>
      </c>
      <c r="I30" s="226">
        <v>250</v>
      </c>
      <c r="J30" s="226">
        <f t="shared" si="6"/>
        <v>524</v>
      </c>
    </row>
    <row r="31" spans="1:10" ht="12" customHeight="1">
      <c r="A31" s="2"/>
      <c r="B31" s="288" t="s">
        <v>168</v>
      </c>
      <c r="C31" s="2"/>
      <c r="D31" s="5">
        <f t="shared" si="4"/>
        <v>61275</v>
      </c>
      <c r="E31" s="226">
        <v>29065</v>
      </c>
      <c r="F31" s="226">
        <v>27341</v>
      </c>
      <c r="G31" s="226">
        <f t="shared" si="5"/>
        <v>56406</v>
      </c>
      <c r="H31" s="226">
        <v>2337</v>
      </c>
      <c r="I31" s="226">
        <v>2532</v>
      </c>
      <c r="J31" s="226">
        <f t="shared" si="6"/>
        <v>4869</v>
      </c>
    </row>
    <row r="32" spans="1:10" ht="12" customHeight="1">
      <c r="A32" s="2"/>
      <c r="B32" s="288" t="s">
        <v>169</v>
      </c>
      <c r="C32" s="2"/>
      <c r="D32" s="5">
        <f t="shared" si="4"/>
        <v>25105</v>
      </c>
      <c r="E32" s="226">
        <v>12141</v>
      </c>
      <c r="F32" s="226">
        <v>11307</v>
      </c>
      <c r="G32" s="226">
        <f t="shared" si="5"/>
        <v>23448</v>
      </c>
      <c r="H32" s="226">
        <v>739</v>
      </c>
      <c r="I32" s="226">
        <v>918</v>
      </c>
      <c r="J32" s="226">
        <f t="shared" si="6"/>
        <v>1657</v>
      </c>
    </row>
    <row r="33" spans="1:10" ht="12" customHeight="1">
      <c r="A33" s="2"/>
      <c r="B33" s="288" t="s">
        <v>170</v>
      </c>
      <c r="C33" s="2"/>
      <c r="D33" s="5">
        <f t="shared" si="4"/>
        <v>6974</v>
      </c>
      <c r="E33" s="226">
        <v>2924</v>
      </c>
      <c r="F33" s="226">
        <v>2897</v>
      </c>
      <c r="G33" s="226">
        <f t="shared" si="5"/>
        <v>5821</v>
      </c>
      <c r="H33" s="226">
        <v>656</v>
      </c>
      <c r="I33" s="226">
        <v>497</v>
      </c>
      <c r="J33" s="226">
        <f t="shared" si="6"/>
        <v>1153</v>
      </c>
    </row>
    <row r="34" spans="1:10" ht="12" customHeight="1">
      <c r="A34" s="2"/>
      <c r="B34" s="288" t="s">
        <v>171</v>
      </c>
      <c r="C34" s="2"/>
      <c r="D34" s="5">
        <f t="shared" si="4"/>
        <v>4440</v>
      </c>
      <c r="E34" s="226">
        <v>2055</v>
      </c>
      <c r="F34" s="226">
        <v>1974</v>
      </c>
      <c r="G34" s="226">
        <f t="shared" si="5"/>
        <v>4029</v>
      </c>
      <c r="H34" s="226">
        <v>213</v>
      </c>
      <c r="I34" s="226">
        <v>198</v>
      </c>
      <c r="J34" s="226">
        <f t="shared" si="6"/>
        <v>411</v>
      </c>
    </row>
    <row r="35" spans="1:10" ht="12" customHeight="1">
      <c r="A35" s="2"/>
      <c r="B35" s="288" t="s">
        <v>172</v>
      </c>
      <c r="C35" s="2"/>
      <c r="D35" s="5">
        <f t="shared" si="4"/>
        <v>43747</v>
      </c>
      <c r="E35" s="226">
        <v>21151</v>
      </c>
      <c r="F35" s="226">
        <v>20153</v>
      </c>
      <c r="G35" s="226">
        <f t="shared" si="5"/>
        <v>41304</v>
      </c>
      <c r="H35" s="226">
        <v>1282</v>
      </c>
      <c r="I35" s="226">
        <v>1161</v>
      </c>
      <c r="J35" s="226">
        <f t="shared" si="6"/>
        <v>2443</v>
      </c>
    </row>
    <row r="36" spans="1:10" ht="12" customHeight="1">
      <c r="A36" s="2"/>
      <c r="B36" s="288" t="s">
        <v>173</v>
      </c>
      <c r="C36" s="2"/>
      <c r="D36" s="5">
        <f t="shared" si="4"/>
        <v>467799</v>
      </c>
      <c r="E36" s="226">
        <v>233936</v>
      </c>
      <c r="F36" s="226">
        <v>215797</v>
      </c>
      <c r="G36" s="226">
        <f t="shared" si="5"/>
        <v>449733</v>
      </c>
      <c r="H36" s="226">
        <v>9510</v>
      </c>
      <c r="I36" s="226">
        <v>8556</v>
      </c>
      <c r="J36" s="226">
        <f t="shared" si="6"/>
        <v>18066</v>
      </c>
    </row>
    <row r="41" ht="12" customHeight="1"/>
  </sheetData>
  <mergeCells count="20">
    <mergeCell ref="A2:J2"/>
    <mergeCell ref="J8:J9"/>
    <mergeCell ref="A11:B11"/>
    <mergeCell ref="A13:B13"/>
    <mergeCell ref="A15:B15"/>
    <mergeCell ref="A6:C9"/>
    <mergeCell ref="D6:D9"/>
    <mergeCell ref="E6:J6"/>
    <mergeCell ref="E7:G7"/>
    <mergeCell ref="H7:J7"/>
    <mergeCell ref="E8:E9"/>
    <mergeCell ref="F8:F9"/>
    <mergeCell ref="G8:G9"/>
    <mergeCell ref="H8:H9"/>
    <mergeCell ref="I8:I9"/>
    <mergeCell ref="A21:B21"/>
    <mergeCell ref="A23:B23"/>
    <mergeCell ref="A25:B25"/>
    <mergeCell ref="A19:B19"/>
    <mergeCell ref="A17:B1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&amp;C21</oddFooter>
  </headerFooter>
  <ignoredErrors>
    <ignoredError sqref="E24:J26"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4"/>
  <sheetViews>
    <sheetView zoomScaleSheetLayoutView="100" workbookViewId="0" topLeftCell="A1">
      <selection activeCell="Q1" sqref="Q1"/>
    </sheetView>
  </sheetViews>
  <sheetFormatPr defaultColWidth="12" defaultRowHeight="11.25"/>
  <cols>
    <col min="1" max="1" width="4" style="1" customWidth="1"/>
    <col min="2" max="2" width="2.33203125" style="1" customWidth="1"/>
    <col min="3" max="3" width="10.83203125" style="1" customWidth="1"/>
    <col min="4" max="4" width="1.171875" style="1" customWidth="1"/>
    <col min="5" max="6" width="12" style="1" customWidth="1"/>
    <col min="7" max="7" width="12.16015625" style="1" customWidth="1"/>
    <col min="8" max="9" width="10.83203125" style="1" customWidth="1"/>
    <col min="10" max="10" width="9.33203125" style="1" customWidth="1"/>
    <col min="11" max="11" width="1.5" style="1" customWidth="1"/>
    <col min="12" max="12" width="9.33203125" style="1" customWidth="1"/>
    <col min="13" max="13" width="1.5" style="1" customWidth="1"/>
    <col min="14" max="14" width="9.33203125" style="1" customWidth="1"/>
    <col min="15" max="15" width="1.5" style="1" customWidth="1"/>
    <col min="16" max="16" width="9.83203125" style="1" customWidth="1"/>
    <col min="17" max="16384" width="12" style="1" customWidth="1"/>
  </cols>
  <sheetData>
    <row r="1" spans="1:16" ht="12">
      <c r="A1" s="209"/>
      <c r="B1" s="2"/>
      <c r="C1" s="2"/>
      <c r="D1" s="2"/>
      <c r="E1" s="2"/>
      <c r="F1" s="2"/>
      <c r="G1" s="2"/>
      <c r="H1" s="2"/>
      <c r="I1" s="2"/>
      <c r="J1" s="2"/>
      <c r="K1" s="2"/>
      <c r="L1" s="2"/>
      <c r="M1" s="2"/>
      <c r="N1" s="2"/>
      <c r="O1" s="2"/>
      <c r="P1" s="2"/>
    </row>
    <row r="2" spans="1:16" ht="12.75" customHeight="1">
      <c r="A2" s="1130" t="s">
        <v>702</v>
      </c>
      <c r="B2" s="1130"/>
      <c r="C2" s="1130"/>
      <c r="D2" s="1130"/>
      <c r="E2" s="1130"/>
      <c r="F2" s="1130"/>
      <c r="G2" s="1130"/>
      <c r="H2" s="1130"/>
      <c r="I2" s="1130"/>
      <c r="J2" s="1130"/>
      <c r="K2" s="1130"/>
      <c r="L2" s="1130"/>
      <c r="M2" s="1130"/>
      <c r="N2" s="1130"/>
      <c r="O2" s="1130"/>
      <c r="P2" s="1130"/>
    </row>
    <row r="3" spans="1:16" ht="4.5" customHeight="1">
      <c r="A3" s="2"/>
      <c r="B3" s="2"/>
      <c r="C3" s="2"/>
      <c r="D3" s="2"/>
      <c r="E3" s="2"/>
      <c r="F3" s="2"/>
      <c r="G3" s="2"/>
      <c r="H3" s="2"/>
      <c r="I3" s="2"/>
      <c r="J3" s="2"/>
      <c r="K3" s="2"/>
      <c r="L3" s="2"/>
      <c r="M3" s="2"/>
      <c r="N3" s="2"/>
      <c r="O3" s="2"/>
      <c r="P3" s="2"/>
    </row>
    <row r="4" spans="1:16" ht="29.25" customHeight="1">
      <c r="A4" s="1131" t="s">
        <v>790</v>
      </c>
      <c r="B4" s="1038"/>
      <c r="C4" s="1038"/>
      <c r="D4" s="1038"/>
      <c r="E4" s="1038"/>
      <c r="F4" s="1038"/>
      <c r="G4" s="1038"/>
      <c r="H4" s="1038"/>
      <c r="I4" s="1038"/>
      <c r="J4" s="1038"/>
      <c r="K4" s="1038"/>
      <c r="L4" s="1038"/>
      <c r="M4" s="1038"/>
      <c r="N4" s="1038"/>
      <c r="O4" s="1038"/>
      <c r="P4" s="1038"/>
    </row>
    <row r="5" spans="1:16" ht="4.5" customHeight="1">
      <c r="A5" s="2"/>
      <c r="B5" s="2"/>
      <c r="C5" s="2"/>
      <c r="D5" s="2"/>
      <c r="E5" s="2"/>
      <c r="F5" s="2"/>
      <c r="G5" s="2"/>
      <c r="H5" s="2"/>
      <c r="I5" s="2"/>
      <c r="J5" s="2"/>
      <c r="K5" s="2"/>
      <c r="L5" s="2"/>
      <c r="M5" s="2"/>
      <c r="N5" s="2"/>
      <c r="O5" s="2"/>
      <c r="P5" s="2"/>
    </row>
    <row r="6" spans="1:16" ht="22.5" customHeight="1">
      <c r="A6" s="1075" t="s">
        <v>155</v>
      </c>
      <c r="B6" s="1075"/>
      <c r="C6" s="961"/>
      <c r="D6" s="964"/>
      <c r="E6" s="1062" t="s">
        <v>791</v>
      </c>
      <c r="F6" s="1061"/>
      <c r="G6" s="1061"/>
      <c r="H6" s="1061"/>
      <c r="I6" s="1061"/>
      <c r="J6" s="1061"/>
      <c r="K6" s="1061"/>
      <c r="L6" s="1061"/>
      <c r="M6" s="1129"/>
      <c r="N6" s="1145" t="s">
        <v>741</v>
      </c>
      <c r="O6" s="1146"/>
      <c r="P6" s="1147"/>
    </row>
    <row r="7" spans="1:16" ht="22.5" customHeight="1">
      <c r="A7" s="960"/>
      <c r="B7" s="960"/>
      <c r="C7" s="960"/>
      <c r="D7" s="966"/>
      <c r="E7" s="1065" t="s">
        <v>38</v>
      </c>
      <c r="F7" s="1065" t="s">
        <v>39</v>
      </c>
      <c r="G7" s="1065" t="s">
        <v>40</v>
      </c>
      <c r="H7" s="962" t="s">
        <v>195</v>
      </c>
      <c r="I7" s="963"/>
      <c r="J7" s="963"/>
      <c r="K7" s="963"/>
      <c r="L7" s="963"/>
      <c r="M7" s="967"/>
      <c r="N7" s="1148"/>
      <c r="O7" s="1139"/>
      <c r="P7" s="1139"/>
    </row>
    <row r="8" spans="1:16" ht="22.5" customHeight="1">
      <c r="A8" s="960"/>
      <c r="B8" s="960"/>
      <c r="C8" s="960"/>
      <c r="D8" s="966"/>
      <c r="E8" s="958"/>
      <c r="F8" s="958"/>
      <c r="G8" s="958"/>
      <c r="H8" s="1136" t="s">
        <v>736</v>
      </c>
      <c r="I8" s="952"/>
      <c r="J8" s="1137" t="s">
        <v>712</v>
      </c>
      <c r="K8" s="1138"/>
      <c r="L8" s="1139"/>
      <c r="M8" s="1140"/>
      <c r="N8" s="1148"/>
      <c r="O8" s="1139"/>
      <c r="P8" s="1139"/>
    </row>
    <row r="9" spans="1:16" ht="22.5" customHeight="1">
      <c r="A9" s="960"/>
      <c r="B9" s="960"/>
      <c r="C9" s="960"/>
      <c r="D9" s="966"/>
      <c r="E9" s="958"/>
      <c r="F9" s="958"/>
      <c r="G9" s="958"/>
      <c r="H9" s="953"/>
      <c r="I9" s="954"/>
      <c r="J9" s="1141"/>
      <c r="K9" s="1142"/>
      <c r="L9" s="1142"/>
      <c r="M9" s="1143"/>
      <c r="N9" s="1141"/>
      <c r="O9" s="1142"/>
      <c r="P9" s="1142"/>
    </row>
    <row r="10" spans="1:16" ht="22.5" customHeight="1">
      <c r="A10" s="963"/>
      <c r="B10" s="963"/>
      <c r="C10" s="963"/>
      <c r="D10" s="967"/>
      <c r="E10" s="950"/>
      <c r="F10" s="950"/>
      <c r="G10" s="950"/>
      <c r="H10" s="252" t="s">
        <v>56</v>
      </c>
      <c r="I10" s="252" t="s">
        <v>57</v>
      </c>
      <c r="J10" s="1060" t="s">
        <v>56</v>
      </c>
      <c r="K10" s="1129"/>
      <c r="L10" s="1060" t="s">
        <v>57</v>
      </c>
      <c r="M10" s="1129"/>
      <c r="N10" s="962" t="s">
        <v>56</v>
      </c>
      <c r="O10" s="967"/>
      <c r="P10" s="249" t="s">
        <v>57</v>
      </c>
    </row>
    <row r="11" spans="1:16" ht="9" customHeight="1">
      <c r="A11" s="961"/>
      <c r="B11" s="961"/>
      <c r="C11" s="961"/>
      <c r="D11" s="4"/>
      <c r="E11" s="212"/>
      <c r="F11" s="212"/>
      <c r="G11" s="212"/>
      <c r="H11" s="212"/>
      <c r="I11" s="212"/>
      <c r="J11" s="352"/>
      <c r="K11" s="4"/>
      <c r="L11" s="351"/>
      <c r="M11" s="4"/>
      <c r="N11" s="351"/>
      <c r="O11" s="4"/>
      <c r="P11" s="58"/>
    </row>
    <row r="12" spans="1:16" ht="12" customHeight="1">
      <c r="A12" s="1082" t="s">
        <v>41</v>
      </c>
      <c r="B12" s="1082"/>
      <c r="C12" s="1082"/>
      <c r="D12" s="2" t="s">
        <v>2</v>
      </c>
      <c r="E12" s="343">
        <v>21730</v>
      </c>
      <c r="F12" s="343">
        <v>21012</v>
      </c>
      <c r="G12" s="340">
        <f aca="true" t="shared" si="0" ref="G12:G24">SUM(E12:F12)</f>
        <v>42742</v>
      </c>
      <c r="H12" s="343">
        <v>1941</v>
      </c>
      <c r="I12" s="343">
        <v>1106</v>
      </c>
      <c r="J12" s="346">
        <v>228</v>
      </c>
      <c r="K12" s="835"/>
      <c r="L12" s="834">
        <v>369</v>
      </c>
      <c r="M12" s="338"/>
      <c r="N12" s="341">
        <v>1861</v>
      </c>
      <c r="O12" s="342"/>
      <c r="P12" s="341">
        <v>1073</v>
      </c>
    </row>
    <row r="13" spans="1:16" ht="12" customHeight="1">
      <c r="A13" s="819"/>
      <c r="B13" s="819"/>
      <c r="C13" s="819"/>
      <c r="D13" s="2"/>
      <c r="E13" s="343"/>
      <c r="F13" s="343"/>
      <c r="G13" s="340"/>
      <c r="H13" s="343"/>
      <c r="I13" s="343"/>
      <c r="J13" s="346"/>
      <c r="K13" s="835"/>
      <c r="L13" s="834"/>
      <c r="M13" s="338"/>
      <c r="N13" s="341"/>
      <c r="O13" s="342"/>
      <c r="P13" s="341"/>
    </row>
    <row r="14" spans="1:16" ht="12" customHeight="1">
      <c r="A14" s="1032" t="s">
        <v>42</v>
      </c>
      <c r="B14" s="1082"/>
      <c r="C14" s="1082"/>
      <c r="D14" s="2" t="s">
        <v>2</v>
      </c>
      <c r="E14" s="343">
        <v>5256</v>
      </c>
      <c r="F14" s="343">
        <v>5124</v>
      </c>
      <c r="G14" s="340">
        <f t="shared" si="0"/>
        <v>10380</v>
      </c>
      <c r="H14" s="343">
        <v>495</v>
      </c>
      <c r="I14" s="343">
        <v>329</v>
      </c>
      <c r="J14" s="346">
        <v>30</v>
      </c>
      <c r="K14" s="835"/>
      <c r="L14" s="834">
        <v>59</v>
      </c>
      <c r="M14" s="338"/>
      <c r="N14" s="341">
        <v>543</v>
      </c>
      <c r="O14" s="338"/>
      <c r="P14" s="341">
        <v>333</v>
      </c>
    </row>
    <row r="15" spans="1:16" ht="12" customHeight="1">
      <c r="A15" s="818"/>
      <c r="B15" s="819"/>
      <c r="C15" s="819"/>
      <c r="D15" s="2"/>
      <c r="E15" s="343"/>
      <c r="F15" s="343"/>
      <c r="G15" s="340"/>
      <c r="H15" s="343"/>
      <c r="I15" s="343"/>
      <c r="J15" s="346"/>
      <c r="K15" s="835"/>
      <c r="L15" s="834"/>
      <c r="M15" s="338"/>
      <c r="N15" s="341"/>
      <c r="O15" s="338"/>
      <c r="P15" s="341"/>
    </row>
    <row r="16" spans="1:16" ht="12" customHeight="1">
      <c r="A16" s="1082" t="s">
        <v>43</v>
      </c>
      <c r="B16" s="1082"/>
      <c r="C16" s="1082"/>
      <c r="D16" s="2" t="s">
        <v>2</v>
      </c>
      <c r="E16" s="343">
        <v>4905</v>
      </c>
      <c r="F16" s="343">
        <v>4683</v>
      </c>
      <c r="G16" s="340">
        <f t="shared" si="0"/>
        <v>9588</v>
      </c>
      <c r="H16" s="343">
        <v>376</v>
      </c>
      <c r="I16" s="343">
        <v>236</v>
      </c>
      <c r="J16" s="346">
        <v>36</v>
      </c>
      <c r="K16" s="835"/>
      <c r="L16" s="834">
        <v>53</v>
      </c>
      <c r="M16" s="338"/>
      <c r="N16" s="341">
        <v>400</v>
      </c>
      <c r="O16" s="338"/>
      <c r="P16" s="341">
        <v>227</v>
      </c>
    </row>
    <row r="17" spans="1:16" ht="12" customHeight="1">
      <c r="A17" s="819"/>
      <c r="B17" s="819"/>
      <c r="C17" s="819"/>
      <c r="D17" s="2"/>
      <c r="E17" s="343"/>
      <c r="F17" s="343"/>
      <c r="G17" s="340"/>
      <c r="H17" s="343"/>
      <c r="I17" s="343"/>
      <c r="J17" s="346"/>
      <c r="K17" s="835"/>
      <c r="L17" s="834"/>
      <c r="M17" s="338"/>
      <c r="N17" s="341"/>
      <c r="O17" s="338"/>
      <c r="P17" s="341"/>
    </row>
    <row r="18" spans="1:16" ht="12" customHeight="1">
      <c r="A18" s="1082" t="s">
        <v>44</v>
      </c>
      <c r="B18" s="1082"/>
      <c r="C18" s="1082"/>
      <c r="D18" s="2" t="s">
        <v>2</v>
      </c>
      <c r="E18" s="343">
        <v>4274</v>
      </c>
      <c r="F18" s="343">
        <v>4221</v>
      </c>
      <c r="G18" s="340">
        <f t="shared" si="0"/>
        <v>8495</v>
      </c>
      <c r="H18" s="343">
        <v>413</v>
      </c>
      <c r="I18" s="343">
        <v>240</v>
      </c>
      <c r="J18" s="346">
        <v>28</v>
      </c>
      <c r="K18" s="835"/>
      <c r="L18" s="834">
        <v>55</v>
      </c>
      <c r="M18" s="338"/>
      <c r="N18" s="341">
        <v>391</v>
      </c>
      <c r="O18" s="338"/>
      <c r="P18" s="341">
        <v>227</v>
      </c>
    </row>
    <row r="19" spans="1:16" ht="12" customHeight="1">
      <c r="A19" s="819"/>
      <c r="B19" s="819"/>
      <c r="C19" s="819"/>
      <c r="D19" s="2"/>
      <c r="E19" s="343"/>
      <c r="F19" s="343"/>
      <c r="G19" s="340"/>
      <c r="H19" s="343"/>
      <c r="I19" s="343"/>
      <c r="J19" s="346"/>
      <c r="K19" s="835"/>
      <c r="L19" s="834"/>
      <c r="M19" s="338"/>
      <c r="N19" s="341"/>
      <c r="O19" s="338"/>
      <c r="P19" s="341"/>
    </row>
    <row r="20" spans="1:16" ht="12" customHeight="1">
      <c r="A20" s="1082" t="s">
        <v>45</v>
      </c>
      <c r="B20" s="1082"/>
      <c r="C20" s="1082"/>
      <c r="D20" s="2" t="s">
        <v>2</v>
      </c>
      <c r="E20" s="343">
        <v>7766</v>
      </c>
      <c r="F20" s="343">
        <v>7758</v>
      </c>
      <c r="G20" s="340">
        <f t="shared" si="0"/>
        <v>15524</v>
      </c>
      <c r="H20" s="343">
        <v>488</v>
      </c>
      <c r="I20" s="343">
        <v>331</v>
      </c>
      <c r="J20" s="346">
        <v>70</v>
      </c>
      <c r="K20" s="835"/>
      <c r="L20" s="834">
        <v>108</v>
      </c>
      <c r="M20" s="338"/>
      <c r="N20" s="341">
        <v>588</v>
      </c>
      <c r="O20" s="338"/>
      <c r="P20" s="341">
        <v>316</v>
      </c>
    </row>
    <row r="21" spans="1:16" ht="12" customHeight="1">
      <c r="A21" s="819"/>
      <c r="B21" s="819"/>
      <c r="C21" s="819"/>
      <c r="D21" s="2"/>
      <c r="E21" s="343"/>
      <c r="F21" s="343"/>
      <c r="G21" s="340"/>
      <c r="H21" s="343"/>
      <c r="I21" s="343"/>
      <c r="J21" s="346"/>
      <c r="K21" s="835"/>
      <c r="L21" s="834"/>
      <c r="M21" s="338"/>
      <c r="N21" s="341"/>
      <c r="O21" s="338"/>
      <c r="P21" s="341"/>
    </row>
    <row r="22" spans="1:16" ht="12" customHeight="1">
      <c r="A22" s="1082" t="s">
        <v>46</v>
      </c>
      <c r="B22" s="1082"/>
      <c r="C22" s="1082"/>
      <c r="D22" s="2" t="s">
        <v>2</v>
      </c>
      <c r="E22" s="343">
        <v>5469</v>
      </c>
      <c r="F22" s="343">
        <v>5402</v>
      </c>
      <c r="G22" s="340">
        <f t="shared" si="0"/>
        <v>10871</v>
      </c>
      <c r="H22" s="343">
        <v>370</v>
      </c>
      <c r="I22" s="343">
        <v>223</v>
      </c>
      <c r="J22" s="346">
        <v>48</v>
      </c>
      <c r="K22" s="835"/>
      <c r="L22" s="834">
        <v>60</v>
      </c>
      <c r="M22" s="338"/>
      <c r="N22" s="341">
        <v>415</v>
      </c>
      <c r="O22" s="338"/>
      <c r="P22" s="341">
        <v>226</v>
      </c>
    </row>
    <row r="23" spans="1:16" ht="12" customHeight="1">
      <c r="A23" s="819"/>
      <c r="B23" s="819"/>
      <c r="C23" s="819"/>
      <c r="D23" s="2"/>
      <c r="E23" s="343"/>
      <c r="F23" s="343"/>
      <c r="G23" s="340"/>
      <c r="H23" s="343"/>
      <c r="I23" s="343"/>
      <c r="J23" s="346"/>
      <c r="K23" s="835"/>
      <c r="L23" s="834"/>
      <c r="M23" s="338"/>
      <c r="N23" s="341"/>
      <c r="O23" s="338"/>
      <c r="P23" s="341"/>
    </row>
    <row r="24" spans="1:16" ht="12" customHeight="1">
      <c r="A24" s="1082" t="s">
        <v>47</v>
      </c>
      <c r="B24" s="1082"/>
      <c r="C24" s="1082"/>
      <c r="D24" s="2" t="s">
        <v>2</v>
      </c>
      <c r="E24" s="343">
        <v>8538</v>
      </c>
      <c r="F24" s="343">
        <v>8537</v>
      </c>
      <c r="G24" s="340">
        <f t="shared" si="0"/>
        <v>17075</v>
      </c>
      <c r="H24" s="343">
        <v>573</v>
      </c>
      <c r="I24" s="343">
        <v>409</v>
      </c>
      <c r="J24" s="346">
        <v>60</v>
      </c>
      <c r="K24" s="835"/>
      <c r="L24" s="834">
        <v>131</v>
      </c>
      <c r="M24" s="338"/>
      <c r="N24" s="341">
        <v>651</v>
      </c>
      <c r="O24" s="338"/>
      <c r="P24" s="341">
        <v>389</v>
      </c>
    </row>
    <row r="25" spans="1:16" ht="11.25">
      <c r="A25" s="1144"/>
      <c r="B25" s="1144"/>
      <c r="C25" s="1144"/>
      <c r="D25" s="2" t="s">
        <v>2</v>
      </c>
      <c r="E25" s="340"/>
      <c r="F25" s="340"/>
      <c r="G25" s="340"/>
      <c r="H25" s="340"/>
      <c r="I25" s="340"/>
      <c r="J25" s="339"/>
      <c r="K25" s="338"/>
      <c r="L25" s="58"/>
      <c r="M25" s="338"/>
      <c r="N25" s="58"/>
      <c r="O25" s="338"/>
      <c r="P25" s="58"/>
    </row>
    <row r="26" spans="1:16" ht="14.25" customHeight="1">
      <c r="A26" s="1074" t="s">
        <v>48</v>
      </c>
      <c r="B26" s="1074"/>
      <c r="C26" s="1074"/>
      <c r="D26" s="2" t="s">
        <v>2</v>
      </c>
      <c r="E26" s="350">
        <f>IF(SUM(E12:E25)=SUM(E28:E38),SUM(E28:E38),"FEHLER")</f>
        <v>57938</v>
      </c>
      <c r="F26" s="350">
        <f>IF(SUM(F12:F25)=SUM(F28:F38),SUM(F28:F38),"FEHLER")</f>
        <v>56737</v>
      </c>
      <c r="G26" s="350">
        <f>IF(SUM(G12:G25)=SUM(E26:F26),SUM(E26:F26),"FEHLER")</f>
        <v>114675</v>
      </c>
      <c r="H26" s="350">
        <f>IF(SUM(H12:H25)=SUM(H28:H38),SUM(H28:H38),"FEHLER")</f>
        <v>4656</v>
      </c>
      <c r="I26" s="350">
        <f>IF(SUM(I12:I25)=SUM(I28:I38),SUM(I28:I38),"FEHLER")</f>
        <v>2874</v>
      </c>
      <c r="J26" s="1134">
        <f>IF(SUM(J12:J25)=SUM(J28:J38),SUM(J28:J38),"FEHLER")</f>
        <v>500</v>
      </c>
      <c r="K26" s="1135"/>
      <c r="L26" s="1134">
        <f>IF(SUM(L12:L25)=SUM(L28:L38),SUM(L28:L38),"FEHLER")</f>
        <v>835</v>
      </c>
      <c r="M26" s="1135"/>
      <c r="N26" s="1134">
        <f>IF(SUM(N12:N25)=SUM(N28:N38),SUM(N28:N38),"FEHLER")</f>
        <v>4849</v>
      </c>
      <c r="O26" s="1135"/>
      <c r="P26" s="349">
        <f>IF(SUM(P12:P25)=SUM(P28:P38),SUM(P28:P38),"FEHLER")</f>
        <v>2791</v>
      </c>
    </row>
    <row r="27" spans="1:16" ht="11.25">
      <c r="A27" s="960"/>
      <c r="B27" s="960"/>
      <c r="C27" s="960"/>
      <c r="D27" s="2" t="s">
        <v>2</v>
      </c>
      <c r="E27" s="340"/>
      <c r="F27" s="340"/>
      <c r="G27" s="340"/>
      <c r="H27" s="340"/>
      <c r="I27" s="340"/>
      <c r="J27" s="339"/>
      <c r="K27" s="338"/>
      <c r="L27" s="58"/>
      <c r="M27" s="338"/>
      <c r="N27" s="58"/>
      <c r="O27" s="338"/>
      <c r="P27" s="58"/>
    </row>
    <row r="28" spans="1:16" ht="15" customHeight="1">
      <c r="A28" s="2" t="s">
        <v>250</v>
      </c>
      <c r="B28" s="1132" t="s">
        <v>164</v>
      </c>
      <c r="C28" s="1133"/>
      <c r="D28" s="2" t="s">
        <v>2</v>
      </c>
      <c r="E28" s="343">
        <v>1127</v>
      </c>
      <c r="F28" s="343">
        <v>1188</v>
      </c>
      <c r="G28" s="340">
        <f aca="true" t="shared" si="1" ref="G28:G35">SUM(E28:F28)</f>
        <v>2315</v>
      </c>
      <c r="H28" s="343">
        <v>73</v>
      </c>
      <c r="I28" s="343">
        <v>50</v>
      </c>
      <c r="J28" s="346">
        <v>6</v>
      </c>
      <c r="K28" s="338"/>
      <c r="L28" s="341">
        <v>22</v>
      </c>
      <c r="M28" s="338"/>
      <c r="N28" s="341">
        <v>84</v>
      </c>
      <c r="O28" s="348"/>
      <c r="P28" s="341">
        <v>44</v>
      </c>
    </row>
    <row r="29" spans="1:16" ht="15" customHeight="1">
      <c r="A29" s="248"/>
      <c r="B29" s="1132" t="s">
        <v>165</v>
      </c>
      <c r="C29" s="1133"/>
      <c r="D29" s="2" t="s">
        <v>2</v>
      </c>
      <c r="E29" s="343">
        <v>467</v>
      </c>
      <c r="F29" s="343">
        <v>484</v>
      </c>
      <c r="G29" s="340">
        <f t="shared" si="1"/>
        <v>951</v>
      </c>
      <c r="H29" s="343">
        <v>30</v>
      </c>
      <c r="I29" s="343">
        <v>23</v>
      </c>
      <c r="J29" s="346">
        <v>7</v>
      </c>
      <c r="K29" s="338"/>
      <c r="L29" s="341">
        <v>11</v>
      </c>
      <c r="M29" s="338"/>
      <c r="N29" s="341">
        <v>40</v>
      </c>
      <c r="O29" s="345"/>
      <c r="P29" s="341">
        <v>16</v>
      </c>
    </row>
    <row r="30" spans="1:16" ht="15" customHeight="1">
      <c r="A30" s="248"/>
      <c r="B30" s="1132" t="s">
        <v>166</v>
      </c>
      <c r="C30" s="1133"/>
      <c r="D30" s="2" t="s">
        <v>2</v>
      </c>
      <c r="E30" s="343">
        <v>607</v>
      </c>
      <c r="F30" s="343">
        <v>504</v>
      </c>
      <c r="G30" s="340">
        <f t="shared" si="1"/>
        <v>1111</v>
      </c>
      <c r="H30" s="343">
        <v>47</v>
      </c>
      <c r="I30" s="343">
        <v>23</v>
      </c>
      <c r="J30" s="346">
        <v>7</v>
      </c>
      <c r="K30" s="338"/>
      <c r="L30" s="341">
        <v>9</v>
      </c>
      <c r="M30" s="338"/>
      <c r="N30" s="341">
        <v>36</v>
      </c>
      <c r="O30" s="345"/>
      <c r="P30" s="341">
        <v>22</v>
      </c>
    </row>
    <row r="31" spans="1:16" ht="15" customHeight="1">
      <c r="A31" s="248"/>
      <c r="B31" s="1132" t="s">
        <v>167</v>
      </c>
      <c r="C31" s="1133"/>
      <c r="D31" s="2" t="s">
        <v>2</v>
      </c>
      <c r="E31" s="343">
        <v>657</v>
      </c>
      <c r="F31" s="343">
        <v>650</v>
      </c>
      <c r="G31" s="340">
        <f t="shared" si="1"/>
        <v>1307</v>
      </c>
      <c r="H31" s="343">
        <v>53</v>
      </c>
      <c r="I31" s="343">
        <v>28</v>
      </c>
      <c r="J31" s="346">
        <v>2</v>
      </c>
      <c r="K31" s="338"/>
      <c r="L31" s="341">
        <v>4</v>
      </c>
      <c r="M31" s="338"/>
      <c r="N31" s="341">
        <v>66</v>
      </c>
      <c r="O31" s="345"/>
      <c r="P31" s="341">
        <v>31</v>
      </c>
    </row>
    <row r="32" spans="1:16" ht="15" customHeight="1">
      <c r="A32" s="248"/>
      <c r="B32" s="1132" t="s">
        <v>168</v>
      </c>
      <c r="C32" s="1133"/>
      <c r="D32" s="2" t="s">
        <v>2</v>
      </c>
      <c r="E32" s="343">
        <v>5992</v>
      </c>
      <c r="F32" s="343">
        <v>6006</v>
      </c>
      <c r="G32" s="340">
        <f t="shared" si="1"/>
        <v>11998</v>
      </c>
      <c r="H32" s="343">
        <v>490</v>
      </c>
      <c r="I32" s="343">
        <v>300</v>
      </c>
      <c r="J32" s="346">
        <v>102</v>
      </c>
      <c r="K32" s="338"/>
      <c r="L32" s="341">
        <v>159</v>
      </c>
      <c r="M32" s="338"/>
      <c r="N32" s="341">
        <v>507</v>
      </c>
      <c r="O32" s="345"/>
      <c r="P32" s="341">
        <v>322</v>
      </c>
    </row>
    <row r="33" spans="1:16" ht="15" customHeight="1">
      <c r="A33" s="248"/>
      <c r="B33" s="1132" t="s">
        <v>169</v>
      </c>
      <c r="C33" s="1133"/>
      <c r="D33" s="2" t="s">
        <v>2</v>
      </c>
      <c r="E33" s="343">
        <v>2088</v>
      </c>
      <c r="F33" s="343">
        <v>2130</v>
      </c>
      <c r="G33" s="340">
        <f t="shared" si="1"/>
        <v>4218</v>
      </c>
      <c r="H33" s="343">
        <v>153</v>
      </c>
      <c r="I33" s="343">
        <v>92</v>
      </c>
      <c r="J33" s="346">
        <v>21</v>
      </c>
      <c r="K33" s="338"/>
      <c r="L33" s="341">
        <v>22</v>
      </c>
      <c r="M33" s="338"/>
      <c r="N33" s="341">
        <v>177</v>
      </c>
      <c r="O33" s="345"/>
      <c r="P33" s="341">
        <v>78</v>
      </c>
    </row>
    <row r="34" spans="1:16" ht="15" customHeight="1">
      <c r="A34" s="248"/>
      <c r="B34" s="1132" t="s">
        <v>170</v>
      </c>
      <c r="C34" s="1133"/>
      <c r="D34" s="2" t="s">
        <v>2</v>
      </c>
      <c r="E34" s="343">
        <v>623</v>
      </c>
      <c r="F34" s="343">
        <v>593</v>
      </c>
      <c r="G34" s="340">
        <f t="shared" si="1"/>
        <v>1216</v>
      </c>
      <c r="H34" s="343">
        <v>50</v>
      </c>
      <c r="I34" s="343">
        <v>28</v>
      </c>
      <c r="J34" s="346">
        <v>7</v>
      </c>
      <c r="K34" s="338"/>
      <c r="L34" s="341">
        <v>13</v>
      </c>
      <c r="M34" s="338"/>
      <c r="N34" s="341">
        <v>55</v>
      </c>
      <c r="O34" s="345"/>
      <c r="P34" s="341">
        <v>41</v>
      </c>
    </row>
    <row r="35" spans="1:16" ht="15" customHeight="1">
      <c r="A35" s="248"/>
      <c r="B35" s="1132" t="s">
        <v>171</v>
      </c>
      <c r="C35" s="1133"/>
      <c r="D35" s="2" t="s">
        <v>2</v>
      </c>
      <c r="E35" s="343">
        <v>425</v>
      </c>
      <c r="F35" s="343">
        <v>419</v>
      </c>
      <c r="G35" s="340">
        <f t="shared" si="1"/>
        <v>844</v>
      </c>
      <c r="H35" s="343">
        <v>27</v>
      </c>
      <c r="I35" s="343">
        <v>23</v>
      </c>
      <c r="J35" s="346">
        <v>5</v>
      </c>
      <c r="K35" s="338"/>
      <c r="L35" s="341">
        <v>9</v>
      </c>
      <c r="M35" s="338"/>
      <c r="N35" s="341">
        <v>33</v>
      </c>
      <c r="O35" s="345"/>
      <c r="P35" s="341">
        <v>22</v>
      </c>
    </row>
    <row r="36" spans="1:16" ht="15" customHeight="1">
      <c r="A36" s="248"/>
      <c r="B36" s="255" t="s">
        <v>249</v>
      </c>
      <c r="C36" s="2"/>
      <c r="D36" s="2" t="s">
        <v>2</v>
      </c>
      <c r="E36" s="343"/>
      <c r="F36" s="343"/>
      <c r="G36" s="340"/>
      <c r="H36" s="340"/>
      <c r="I36" s="340"/>
      <c r="J36" s="346"/>
      <c r="K36" s="338"/>
      <c r="L36" s="341"/>
      <c r="M36" s="338"/>
      <c r="N36" s="341"/>
      <c r="O36" s="345"/>
      <c r="P36" s="341"/>
    </row>
    <row r="37" spans="1:16" ht="15" customHeight="1">
      <c r="A37" s="248"/>
      <c r="B37" s="248"/>
      <c r="C37" s="347" t="s">
        <v>220</v>
      </c>
      <c r="D37" s="2" t="s">
        <v>2</v>
      </c>
      <c r="E37" s="343">
        <v>3601</v>
      </c>
      <c r="F37" s="343">
        <v>3649</v>
      </c>
      <c r="G37" s="340">
        <f>SUM(E37:F37)</f>
        <v>7250</v>
      </c>
      <c r="H37" s="343">
        <v>363</v>
      </c>
      <c r="I37" s="343">
        <v>242</v>
      </c>
      <c r="J37" s="346">
        <v>26</v>
      </c>
      <c r="K37" s="338"/>
      <c r="L37" s="341">
        <v>41</v>
      </c>
      <c r="M37" s="338"/>
      <c r="N37" s="341">
        <v>397</v>
      </c>
      <c r="O37" s="345"/>
      <c r="P37" s="341">
        <v>200</v>
      </c>
    </row>
    <row r="38" spans="1:16" ht="15" customHeight="1">
      <c r="A38" s="248"/>
      <c r="B38" s="1082" t="s">
        <v>173</v>
      </c>
      <c r="C38" s="1077"/>
      <c r="D38" s="2" t="s">
        <v>2</v>
      </c>
      <c r="E38" s="343">
        <v>42351</v>
      </c>
      <c r="F38" s="343">
        <v>41114</v>
      </c>
      <c r="G38" s="340">
        <f>SUM(E38:F38)</f>
        <v>83465</v>
      </c>
      <c r="H38" s="343">
        <v>3370</v>
      </c>
      <c r="I38" s="343">
        <v>2065</v>
      </c>
      <c r="J38" s="346">
        <v>317</v>
      </c>
      <c r="K38" s="338"/>
      <c r="L38" s="341">
        <v>545</v>
      </c>
      <c r="M38" s="338"/>
      <c r="N38" s="341">
        <v>3454</v>
      </c>
      <c r="O38" s="345"/>
      <c r="P38" s="341">
        <v>2015</v>
      </c>
    </row>
    <row r="39" spans="1:16" ht="11.25">
      <c r="A39" s="960"/>
      <c r="B39" s="960"/>
      <c r="C39" s="960"/>
      <c r="D39" s="2" t="s">
        <v>2</v>
      </c>
      <c r="E39" s="343"/>
      <c r="F39" s="343"/>
      <c r="G39" s="340"/>
      <c r="H39" s="340"/>
      <c r="I39" s="340"/>
      <c r="J39" s="346"/>
      <c r="K39" s="338"/>
      <c r="L39" s="341"/>
      <c r="M39" s="338"/>
      <c r="N39" s="341"/>
      <c r="O39" s="345"/>
      <c r="P39" s="341"/>
    </row>
    <row r="40" spans="1:16" ht="15" customHeight="1">
      <c r="A40" s="255" t="s">
        <v>210</v>
      </c>
      <c r="B40" s="2"/>
      <c r="C40" s="2"/>
      <c r="D40" s="2" t="s">
        <v>2</v>
      </c>
      <c r="E40" s="343"/>
      <c r="F40" s="343"/>
      <c r="G40" s="340"/>
      <c r="H40" s="340"/>
      <c r="I40" s="340"/>
      <c r="J40" s="346"/>
      <c r="K40" s="338"/>
      <c r="L40" s="341"/>
      <c r="M40" s="338"/>
      <c r="N40" s="341"/>
      <c r="O40" s="345"/>
      <c r="P40" s="341"/>
    </row>
    <row r="41" spans="1:16" ht="15" customHeight="1">
      <c r="A41" s="2"/>
      <c r="B41" s="1093" t="s">
        <v>4</v>
      </c>
      <c r="C41" s="1077"/>
      <c r="D41" s="2" t="s">
        <v>2</v>
      </c>
      <c r="E41" s="343">
        <v>2124</v>
      </c>
      <c r="F41" s="343">
        <v>2092</v>
      </c>
      <c r="G41" s="340">
        <f>SUM(E41:F41)</f>
        <v>4216</v>
      </c>
      <c r="H41" s="343">
        <v>281</v>
      </c>
      <c r="I41" s="343">
        <v>175</v>
      </c>
      <c r="J41" s="346">
        <v>50</v>
      </c>
      <c r="K41" s="342"/>
      <c r="L41" s="341">
        <v>73</v>
      </c>
      <c r="M41" s="338"/>
      <c r="N41" s="341">
        <v>105</v>
      </c>
      <c r="O41" s="345"/>
      <c r="P41" s="341">
        <v>57</v>
      </c>
    </row>
    <row r="42" spans="1:16" ht="4.5" customHeight="1">
      <c r="A42" s="38" t="s">
        <v>10</v>
      </c>
      <c r="D42" s="2" t="s">
        <v>2</v>
      </c>
      <c r="E42" s="340"/>
      <c r="F42" s="340"/>
      <c r="G42" s="340"/>
      <c r="H42" s="340"/>
      <c r="I42" s="340"/>
      <c r="J42" s="339"/>
      <c r="K42" s="338"/>
      <c r="L42" s="58"/>
      <c r="M42" s="338"/>
      <c r="N42" s="58"/>
      <c r="O42" s="345"/>
      <c r="P42" s="58"/>
    </row>
    <row r="43" spans="1:16" ht="24.95" customHeight="1">
      <c r="A43" s="1149" t="s">
        <v>742</v>
      </c>
      <c r="B43" s="1150"/>
      <c r="C43" s="1150"/>
      <c r="D43" s="1150"/>
      <c r="E43" s="1150"/>
      <c r="F43" s="1150"/>
      <c r="G43" s="1150"/>
      <c r="H43" s="1150"/>
      <c r="I43" s="1150"/>
      <c r="J43" s="1150"/>
      <c r="K43" s="1150"/>
      <c r="L43" s="1150"/>
      <c r="M43" s="1150"/>
      <c r="N43" s="1150"/>
      <c r="O43" s="1150"/>
      <c r="P43" s="1150"/>
    </row>
    <row r="44" spans="1:16" ht="10.5" customHeight="1">
      <c r="A44" s="337"/>
      <c r="B44" s="337"/>
      <c r="C44" s="337"/>
      <c r="D44" s="337"/>
      <c r="E44" s="337"/>
      <c r="F44" s="337"/>
      <c r="G44" s="337"/>
      <c r="H44" s="337"/>
      <c r="I44" s="337"/>
      <c r="J44" s="337"/>
      <c r="K44" s="337"/>
      <c r="L44" s="337"/>
      <c r="M44" s="337"/>
      <c r="N44" s="337"/>
      <c r="O44" s="337"/>
      <c r="P44" s="337"/>
    </row>
    <row r="45" ht="9" customHeight="1"/>
    <row r="46" ht="26.25" customHeight="1"/>
    <row r="47" ht="4.5" customHeight="1"/>
    <row r="48" ht="11.25" customHeight="1">
      <c r="F48" s="336"/>
    </row>
    <row r="49" ht="12" customHeight="1"/>
    <row r="50" ht="2.25" customHeight="1"/>
    <row r="51" s="315" customFormat="1" ht="20.1" customHeight="1">
      <c r="Q51" s="335"/>
    </row>
    <row r="52" ht="12.95" customHeight="1">
      <c r="Q52" s="211"/>
    </row>
    <row r="53" ht="12.95" customHeight="1">
      <c r="Q53" s="211"/>
    </row>
    <row r="54" ht="12.95" customHeight="1">
      <c r="Q54" s="211"/>
    </row>
    <row r="55" ht="12.95" customHeight="1">
      <c r="Q55" s="211"/>
    </row>
    <row r="56" ht="12.95" customHeight="1">
      <c r="Q56" s="211"/>
    </row>
    <row r="57" ht="12.95" customHeight="1">
      <c r="Q57" s="211"/>
    </row>
    <row r="58" ht="12.95" customHeight="1"/>
    <row r="59" ht="12.95" customHeight="1">
      <c r="Q59" s="211"/>
    </row>
    <row r="60" ht="12.95" customHeight="1">
      <c r="Q60" s="211"/>
    </row>
    <row r="61" ht="12.95" customHeight="1"/>
    <row r="62" ht="12.95" customHeight="1"/>
    <row r="63" ht="12.95" customHeight="1"/>
    <row r="64" ht="12.95" customHeight="1"/>
    <row r="65" ht="12.95" customHeight="1"/>
    <row r="66" ht="12.95" customHeight="1">
      <c r="Q66" s="211"/>
    </row>
    <row r="67" ht="12.95" customHeight="1">
      <c r="Q67" s="211"/>
    </row>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c r="Q80" s="211"/>
    </row>
    <row r="81" ht="12.95" customHeight="1">
      <c r="Q81" s="211"/>
    </row>
    <row r="82" ht="12.95" customHeight="1"/>
    <row r="83" ht="12.95" customHeight="1">
      <c r="Q83" s="211"/>
    </row>
    <row r="84" ht="12.95" customHeight="1">
      <c r="Q84" s="211"/>
    </row>
    <row r="85" ht="12.95" customHeight="1"/>
    <row r="86" ht="12.95" customHeight="1"/>
    <row r="87" ht="12.95" customHeight="1"/>
    <row r="88" ht="12.95" customHeight="1"/>
    <row r="89" ht="12.95" customHeight="1"/>
    <row r="90" ht="15" customHeight="1"/>
  </sheetData>
  <mergeCells count="41">
    <mergeCell ref="A43:P43"/>
    <mergeCell ref="A39:C39"/>
    <mergeCell ref="B41:C41"/>
    <mergeCell ref="A27:C27"/>
    <mergeCell ref="B34:C34"/>
    <mergeCell ref="B38:C38"/>
    <mergeCell ref="B35:C35"/>
    <mergeCell ref="B32:C32"/>
    <mergeCell ref="B33:C33"/>
    <mergeCell ref="B31:C31"/>
    <mergeCell ref="N6:P9"/>
    <mergeCell ref="G7:G10"/>
    <mergeCell ref="A20:C20"/>
    <mergeCell ref="A6:C10"/>
    <mergeCell ref="D6:D10"/>
    <mergeCell ref="E7:E10"/>
    <mergeCell ref="A24:C24"/>
    <mergeCell ref="A26:C26"/>
    <mergeCell ref="A25:C25"/>
    <mergeCell ref="A11:C11"/>
    <mergeCell ref="A18:C18"/>
    <mergeCell ref="A12:C12"/>
    <mergeCell ref="A14:C14"/>
    <mergeCell ref="A16:C16"/>
    <mergeCell ref="A22:C22"/>
    <mergeCell ref="A2:P2"/>
    <mergeCell ref="A4:P4"/>
    <mergeCell ref="B28:C28"/>
    <mergeCell ref="B29:C29"/>
    <mergeCell ref="B30:C30"/>
    <mergeCell ref="F7:F10"/>
    <mergeCell ref="H7:M7"/>
    <mergeCell ref="E6:M6"/>
    <mergeCell ref="N26:O26"/>
    <mergeCell ref="L10:M10"/>
    <mergeCell ref="N10:O10"/>
    <mergeCell ref="J26:K26"/>
    <mergeCell ref="L26:M26"/>
    <mergeCell ref="H8:I9"/>
    <mergeCell ref="J10:K10"/>
    <mergeCell ref="J8:M9"/>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&amp;C22</oddFooter>
  </headerFooter>
  <ignoredErrors>
    <ignoredError sqref="E25:P25 G12 G14 G16 G18 G20 G22 E27:P27 E26:F26 H26:P26 M12 M14 M16 M18 M20 M22 G24 M24 G36 G28 G29:G35 G39:G40 G37 G38 G41 M28 M29:M35 M37 M38 M36 M39:M40 M41" unlockedFormula="1"/>
    <ignoredError sqref="G26"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Q59"/>
  <sheetViews>
    <sheetView zoomScaleSheetLayoutView="100" workbookViewId="0" topLeftCell="A1">
      <selection activeCell="Q1" sqref="Q1"/>
    </sheetView>
  </sheetViews>
  <sheetFormatPr defaultColWidth="12" defaultRowHeight="11.25"/>
  <cols>
    <col min="1" max="1" width="0.82421875" style="788" customWidth="1"/>
    <col min="2" max="2" width="20.16015625" style="788" customWidth="1"/>
    <col min="3" max="3" width="0.4921875" style="788" customWidth="1"/>
    <col min="4" max="4" width="10.33203125" style="788" customWidth="1"/>
    <col min="5" max="5" width="9.33203125" style="788" customWidth="1"/>
    <col min="6" max="9" width="8.33203125" style="788" customWidth="1"/>
    <col min="10" max="15" width="7.33203125" style="788" customWidth="1"/>
    <col min="16" max="16" width="0.4921875" style="788" customWidth="1"/>
    <col min="17" max="16384" width="12" style="788" customWidth="1"/>
  </cols>
  <sheetData>
    <row r="1" ht="9" customHeight="1"/>
    <row r="2" spans="1:15" ht="12.75" customHeight="1">
      <c r="A2" s="1151" t="s">
        <v>702</v>
      </c>
      <c r="B2" s="1152"/>
      <c r="C2" s="1152"/>
      <c r="D2" s="1152"/>
      <c r="E2" s="1152"/>
      <c r="F2" s="1152"/>
      <c r="G2" s="1152"/>
      <c r="H2" s="1152"/>
      <c r="I2" s="1152"/>
      <c r="J2" s="1152"/>
      <c r="K2" s="1152"/>
      <c r="L2" s="1152"/>
      <c r="M2" s="1152"/>
      <c r="N2" s="1152"/>
      <c r="O2" s="1152"/>
    </row>
    <row r="3" ht="3" customHeight="1"/>
    <row r="4" spans="1:15" ht="26.25" customHeight="1">
      <c r="A4" s="1131" t="s">
        <v>792</v>
      </c>
      <c r="B4" s="1038"/>
      <c r="C4" s="1038"/>
      <c r="D4" s="1038"/>
      <c r="E4" s="1038"/>
      <c r="F4" s="1038"/>
      <c r="G4" s="1038"/>
      <c r="H4" s="1038"/>
      <c r="I4" s="1038"/>
      <c r="J4" s="1038"/>
      <c r="K4" s="1038"/>
      <c r="L4" s="1038"/>
      <c r="M4" s="1038"/>
      <c r="N4" s="1038"/>
      <c r="O4" s="1038"/>
    </row>
    <row r="5" spans="1:15" ht="4.5" customHeight="1">
      <c r="A5" s="789"/>
      <c r="B5" s="789"/>
      <c r="C5" s="789"/>
      <c r="D5" s="789"/>
      <c r="E5" s="789"/>
      <c r="F5" s="789"/>
      <c r="G5" s="789"/>
      <c r="H5" s="789"/>
      <c r="I5" s="789"/>
      <c r="J5" s="789"/>
      <c r="K5" s="789"/>
      <c r="L5" s="789"/>
      <c r="M5" s="789"/>
      <c r="N5" s="789"/>
      <c r="O5" s="789"/>
    </row>
    <row r="6" spans="1:15" ht="20.25" customHeight="1">
      <c r="A6" s="1155" t="s">
        <v>617</v>
      </c>
      <c r="B6" s="1155"/>
      <c r="C6" s="1156"/>
      <c r="D6" s="1159" t="s">
        <v>235</v>
      </c>
      <c r="E6" s="1160" t="s">
        <v>255</v>
      </c>
      <c r="F6" s="1162" t="s">
        <v>618</v>
      </c>
      <c r="G6" s="1163"/>
      <c r="H6" s="1163"/>
      <c r="I6" s="1163"/>
      <c r="J6" s="1163"/>
      <c r="K6" s="1163"/>
      <c r="L6" s="1163"/>
      <c r="M6" s="1163"/>
      <c r="N6" s="1163"/>
      <c r="O6" s="1163"/>
    </row>
    <row r="7" spans="1:15" ht="20.25" customHeight="1">
      <c r="A7" s="1157"/>
      <c r="B7" s="1157"/>
      <c r="C7" s="1158"/>
      <c r="D7" s="1158"/>
      <c r="E7" s="1161"/>
      <c r="F7" s="790">
        <v>1</v>
      </c>
      <c r="G7" s="790" t="s">
        <v>239</v>
      </c>
      <c r="H7" s="790">
        <v>3</v>
      </c>
      <c r="I7" s="791">
        <v>4</v>
      </c>
      <c r="J7" s="792">
        <v>5</v>
      </c>
      <c r="K7" s="792">
        <v>6</v>
      </c>
      <c r="L7" s="792">
        <v>7</v>
      </c>
      <c r="M7" s="792">
        <v>8</v>
      </c>
      <c r="N7" s="793" t="s">
        <v>144</v>
      </c>
      <c r="O7" s="791">
        <v>10</v>
      </c>
    </row>
    <row r="8" spans="1:17" s="802" customFormat="1" ht="20.1" customHeight="1">
      <c r="A8" s="794" t="s">
        <v>619</v>
      </c>
      <c r="B8" s="795"/>
      <c r="C8" s="796"/>
      <c r="D8" s="797"/>
      <c r="E8" s="798"/>
      <c r="F8" s="798"/>
      <c r="G8" s="798"/>
      <c r="H8" s="798"/>
      <c r="I8" s="799"/>
      <c r="J8" s="800"/>
      <c r="K8" s="800"/>
      <c r="L8" s="800"/>
      <c r="M8" s="800"/>
      <c r="N8" s="800"/>
      <c r="O8" s="800"/>
      <c r="P8" s="801"/>
      <c r="Q8" s="801"/>
    </row>
    <row r="9" spans="1:17" ht="12.95" customHeight="1">
      <c r="A9" s="794"/>
      <c r="B9" s="794" t="s">
        <v>620</v>
      </c>
      <c r="C9" s="803"/>
      <c r="D9" s="797"/>
      <c r="E9" s="798"/>
      <c r="F9" s="798"/>
      <c r="G9" s="798"/>
      <c r="H9" s="798"/>
      <c r="I9" s="799"/>
      <c r="J9" s="800"/>
      <c r="K9" s="800"/>
      <c r="L9" s="800"/>
      <c r="M9" s="800"/>
      <c r="N9" s="800"/>
      <c r="O9" s="800"/>
      <c r="P9" s="804"/>
      <c r="Q9" s="804"/>
    </row>
    <row r="10" spans="1:17" ht="12.95" customHeight="1">
      <c r="A10" s="794"/>
      <c r="B10" s="805" t="s">
        <v>621</v>
      </c>
      <c r="C10" s="803"/>
      <c r="D10" s="921" t="s">
        <v>241</v>
      </c>
      <c r="E10" s="806">
        <f>SUM(F10:O10)</f>
        <v>324832</v>
      </c>
      <c r="F10" s="806">
        <v>59018</v>
      </c>
      <c r="G10" s="806">
        <v>55360</v>
      </c>
      <c r="H10" s="806">
        <v>55081</v>
      </c>
      <c r="I10" s="806">
        <v>55889</v>
      </c>
      <c r="J10" s="806">
        <v>16342</v>
      </c>
      <c r="K10" s="806">
        <v>17033</v>
      </c>
      <c r="L10" s="806">
        <v>17656</v>
      </c>
      <c r="M10" s="806">
        <v>18651</v>
      </c>
      <c r="N10" s="806">
        <v>22084</v>
      </c>
      <c r="O10" s="806">
        <v>7718</v>
      </c>
      <c r="P10" s="836"/>
      <c r="Q10" s="804"/>
    </row>
    <row r="11" spans="1:17" ht="12.95" customHeight="1">
      <c r="A11" s="795"/>
      <c r="B11" s="807"/>
      <c r="C11" s="808"/>
      <c r="D11" s="922" t="s">
        <v>242</v>
      </c>
      <c r="E11" s="806">
        <f>SUM(F11:O11)</f>
        <v>303214</v>
      </c>
      <c r="F11" s="806">
        <v>57742</v>
      </c>
      <c r="G11" s="806">
        <v>54879</v>
      </c>
      <c r="H11" s="806">
        <v>54041</v>
      </c>
      <c r="I11" s="806">
        <v>54065</v>
      </c>
      <c r="J11" s="806">
        <v>14070</v>
      </c>
      <c r="K11" s="806">
        <v>14224</v>
      </c>
      <c r="L11" s="806">
        <v>14282</v>
      </c>
      <c r="M11" s="806">
        <v>15245</v>
      </c>
      <c r="N11" s="806">
        <v>17227</v>
      </c>
      <c r="O11" s="806">
        <v>7439</v>
      </c>
      <c r="P11" s="836"/>
      <c r="Q11" s="804"/>
    </row>
    <row r="12" spans="1:17" ht="12.95" customHeight="1">
      <c r="A12" s="795"/>
      <c r="B12" s="795"/>
      <c r="C12" s="796"/>
      <c r="D12" s="922" t="s">
        <v>745</v>
      </c>
      <c r="E12" s="806">
        <f>IF(SUM(F12:O12)=SUM(E10:E11),SUM(E10:E11),"FEHLER")</f>
        <v>628046</v>
      </c>
      <c r="F12" s="806">
        <f>SUM(F10:F11)</f>
        <v>116760</v>
      </c>
      <c r="G12" s="806">
        <f aca="true" t="shared" si="0" ref="G12:O12">SUM(G10:G11)</f>
        <v>110239</v>
      </c>
      <c r="H12" s="806">
        <f t="shared" si="0"/>
        <v>109122</v>
      </c>
      <c r="I12" s="806">
        <f t="shared" si="0"/>
        <v>109954</v>
      </c>
      <c r="J12" s="806">
        <f t="shared" si="0"/>
        <v>30412</v>
      </c>
      <c r="K12" s="806">
        <f t="shared" si="0"/>
        <v>31257</v>
      </c>
      <c r="L12" s="806">
        <f t="shared" si="0"/>
        <v>31938</v>
      </c>
      <c r="M12" s="806">
        <f t="shared" si="0"/>
        <v>33896</v>
      </c>
      <c r="N12" s="806">
        <f t="shared" si="0"/>
        <v>39311</v>
      </c>
      <c r="O12" s="806">
        <f t="shared" si="0"/>
        <v>15157</v>
      </c>
      <c r="Q12" s="804"/>
    </row>
    <row r="13" spans="1:17" ht="12.95" customHeight="1">
      <c r="A13" s="795"/>
      <c r="B13" s="795"/>
      <c r="C13" s="796"/>
      <c r="D13" s="797"/>
      <c r="E13" s="806"/>
      <c r="F13" s="806"/>
      <c r="G13" s="806"/>
      <c r="H13" s="806"/>
      <c r="I13" s="806"/>
      <c r="J13" s="806"/>
      <c r="K13" s="806"/>
      <c r="L13" s="806"/>
      <c r="M13" s="806"/>
      <c r="N13" s="806"/>
      <c r="O13" s="806"/>
      <c r="Q13" s="804"/>
    </row>
    <row r="14" spans="1:17" ht="12.95" customHeight="1">
      <c r="A14" s="1153" t="s">
        <v>622</v>
      </c>
      <c r="B14" s="1154"/>
      <c r="C14" s="796"/>
      <c r="D14" s="921" t="s">
        <v>241</v>
      </c>
      <c r="E14" s="806">
        <f>SUM(F14:O14)</f>
        <v>1967</v>
      </c>
      <c r="F14" s="806">
        <v>56</v>
      </c>
      <c r="G14" s="806">
        <v>237</v>
      </c>
      <c r="H14" s="806">
        <v>391</v>
      </c>
      <c r="I14" s="806">
        <v>85</v>
      </c>
      <c r="J14" s="806">
        <v>643</v>
      </c>
      <c r="K14" s="806">
        <v>166</v>
      </c>
      <c r="L14" s="806">
        <v>168</v>
      </c>
      <c r="M14" s="806">
        <v>71</v>
      </c>
      <c r="N14" s="806">
        <v>138</v>
      </c>
      <c r="O14" s="806">
        <v>12</v>
      </c>
      <c r="Q14" s="804"/>
    </row>
    <row r="15" spans="1:17" ht="12.95" customHeight="1">
      <c r="A15" s="795"/>
      <c r="B15" s="807"/>
      <c r="C15" s="809"/>
      <c r="D15" s="922" t="s">
        <v>242</v>
      </c>
      <c r="E15" s="806">
        <f>SUM(F15:O15)</f>
        <v>917</v>
      </c>
      <c r="F15" s="806">
        <v>17</v>
      </c>
      <c r="G15" s="806">
        <v>99</v>
      </c>
      <c r="H15" s="806">
        <v>177</v>
      </c>
      <c r="I15" s="806">
        <v>37</v>
      </c>
      <c r="J15" s="806">
        <v>291</v>
      </c>
      <c r="K15" s="806">
        <v>88</v>
      </c>
      <c r="L15" s="806">
        <v>95</v>
      </c>
      <c r="M15" s="806">
        <v>45</v>
      </c>
      <c r="N15" s="806">
        <v>61</v>
      </c>
      <c r="O15" s="806">
        <v>7</v>
      </c>
      <c r="Q15" s="804"/>
    </row>
    <row r="16" spans="1:15" ht="12.95" customHeight="1">
      <c r="A16" s="795"/>
      <c r="B16" s="795"/>
      <c r="C16" s="796"/>
      <c r="D16" s="922" t="s">
        <v>745</v>
      </c>
      <c r="E16" s="806">
        <f>IF(SUM(F16:O16)=SUM(E14:E15),SUM(E14:E15),"FEHLER")</f>
        <v>2884</v>
      </c>
      <c r="F16" s="806">
        <f>SUM(F14:F15)</f>
        <v>73</v>
      </c>
      <c r="G16" s="806">
        <f aca="true" t="shared" si="1" ref="G16:O16">SUM(G14:G15)</f>
        <v>336</v>
      </c>
      <c r="H16" s="806">
        <f t="shared" si="1"/>
        <v>568</v>
      </c>
      <c r="I16" s="806">
        <f t="shared" si="1"/>
        <v>122</v>
      </c>
      <c r="J16" s="806">
        <f t="shared" si="1"/>
        <v>934</v>
      </c>
      <c r="K16" s="806">
        <f t="shared" si="1"/>
        <v>254</v>
      </c>
      <c r="L16" s="806">
        <f t="shared" si="1"/>
        <v>263</v>
      </c>
      <c r="M16" s="806">
        <f t="shared" si="1"/>
        <v>116</v>
      </c>
      <c r="N16" s="806">
        <f t="shared" si="1"/>
        <v>199</v>
      </c>
      <c r="O16" s="806">
        <f t="shared" si="1"/>
        <v>19</v>
      </c>
    </row>
    <row r="17" spans="1:15" ht="12.95" customHeight="1">
      <c r="A17" s="795"/>
      <c r="B17" s="795"/>
      <c r="C17" s="796"/>
      <c r="D17" s="797"/>
      <c r="E17" s="806"/>
      <c r="F17" s="806"/>
      <c r="G17" s="806"/>
      <c r="H17" s="806"/>
      <c r="I17" s="806"/>
      <c r="J17" s="806"/>
      <c r="K17" s="806"/>
      <c r="L17" s="806"/>
      <c r="M17" s="806"/>
      <c r="N17" s="806"/>
      <c r="O17" s="806"/>
    </row>
    <row r="18" spans="1:17" ht="12.95" customHeight="1">
      <c r="A18" s="1153" t="s">
        <v>623</v>
      </c>
      <c r="B18" s="1154"/>
      <c r="C18" s="796"/>
      <c r="D18" s="921" t="s">
        <v>241</v>
      </c>
      <c r="E18" s="806">
        <f>SUM(F18:O18)</f>
        <v>1990</v>
      </c>
      <c r="F18" s="806">
        <v>0</v>
      </c>
      <c r="G18" s="806">
        <v>0</v>
      </c>
      <c r="H18" s="806">
        <v>0</v>
      </c>
      <c r="I18" s="806">
        <v>0</v>
      </c>
      <c r="J18" s="806">
        <v>6</v>
      </c>
      <c r="K18" s="806">
        <v>225</v>
      </c>
      <c r="L18" s="806">
        <v>447</v>
      </c>
      <c r="M18" s="806">
        <v>507</v>
      </c>
      <c r="N18" s="806">
        <v>616</v>
      </c>
      <c r="O18" s="806">
        <v>189</v>
      </c>
      <c r="Q18" s="804"/>
    </row>
    <row r="19" spans="1:17" ht="12.95" customHeight="1">
      <c r="A19" s="795"/>
      <c r="B19" s="807"/>
      <c r="C19" s="809"/>
      <c r="D19" s="922" t="s">
        <v>242</v>
      </c>
      <c r="E19" s="806">
        <f>SUM(F19:O19)</f>
        <v>1304</v>
      </c>
      <c r="F19" s="806">
        <v>0</v>
      </c>
      <c r="G19" s="806">
        <v>0</v>
      </c>
      <c r="H19" s="806">
        <v>0</v>
      </c>
      <c r="I19" s="806">
        <v>0</v>
      </c>
      <c r="J19" s="806">
        <v>4</v>
      </c>
      <c r="K19" s="806">
        <v>151</v>
      </c>
      <c r="L19" s="806">
        <v>318</v>
      </c>
      <c r="M19" s="806">
        <v>322</v>
      </c>
      <c r="N19" s="806">
        <v>371</v>
      </c>
      <c r="O19" s="806">
        <v>138</v>
      </c>
      <c r="Q19" s="804"/>
    </row>
    <row r="20" spans="1:15" ht="12.95" customHeight="1">
      <c r="A20" s="795"/>
      <c r="B20" s="795"/>
      <c r="C20" s="796"/>
      <c r="D20" s="922" t="s">
        <v>745</v>
      </c>
      <c r="E20" s="806">
        <f>IF(SUM(F20:O20)=SUM(E18:E19),SUM(E18:E19),"FEHLER")</f>
        <v>3294</v>
      </c>
      <c r="F20" s="806">
        <f>SUM(F18:F19)</f>
        <v>0</v>
      </c>
      <c r="G20" s="806">
        <f aca="true" t="shared" si="2" ref="G20:O20">SUM(G18:G19)</f>
        <v>0</v>
      </c>
      <c r="H20" s="806">
        <f t="shared" si="2"/>
        <v>0</v>
      </c>
      <c r="I20" s="806">
        <f t="shared" si="2"/>
        <v>0</v>
      </c>
      <c r="J20" s="806">
        <f t="shared" si="2"/>
        <v>10</v>
      </c>
      <c r="K20" s="806">
        <f t="shared" si="2"/>
        <v>376</v>
      </c>
      <c r="L20" s="806">
        <f t="shared" si="2"/>
        <v>765</v>
      </c>
      <c r="M20" s="806">
        <f t="shared" si="2"/>
        <v>829</v>
      </c>
      <c r="N20" s="806">
        <f t="shared" si="2"/>
        <v>987</v>
      </c>
      <c r="O20" s="806">
        <f t="shared" si="2"/>
        <v>327</v>
      </c>
    </row>
    <row r="21" spans="1:15" ht="12.95" customHeight="1">
      <c r="A21" s="795" t="s">
        <v>624</v>
      </c>
      <c r="B21" s="795"/>
      <c r="C21" s="796"/>
      <c r="D21" s="797"/>
      <c r="E21" s="806"/>
      <c r="F21" s="806"/>
      <c r="G21" s="806"/>
      <c r="H21" s="806"/>
      <c r="I21" s="806"/>
      <c r="J21" s="806"/>
      <c r="K21" s="806"/>
      <c r="L21" s="806"/>
      <c r="M21" s="806"/>
      <c r="N21" s="806"/>
      <c r="O21" s="806"/>
    </row>
    <row r="22" spans="1:16" ht="12.95" customHeight="1">
      <c r="A22" s="795"/>
      <c r="B22" s="807" t="s">
        <v>625</v>
      </c>
      <c r="C22" s="796"/>
      <c r="D22" s="921" t="s">
        <v>241</v>
      </c>
      <c r="E22" s="806">
        <f>SUM(F22:O22)</f>
        <v>3</v>
      </c>
      <c r="F22" s="806">
        <v>0</v>
      </c>
      <c r="G22" s="806">
        <v>0</v>
      </c>
      <c r="H22" s="806">
        <v>0</v>
      </c>
      <c r="I22" s="806">
        <v>0</v>
      </c>
      <c r="J22" s="806">
        <v>0</v>
      </c>
      <c r="K22" s="806">
        <v>1</v>
      </c>
      <c r="L22" s="806">
        <v>0</v>
      </c>
      <c r="M22" s="806">
        <v>1</v>
      </c>
      <c r="N22" s="806">
        <v>1</v>
      </c>
      <c r="O22" s="806">
        <v>0</v>
      </c>
      <c r="P22" s="836"/>
    </row>
    <row r="23" spans="1:16" ht="12.95" customHeight="1">
      <c r="A23" s="795"/>
      <c r="B23" s="807"/>
      <c r="C23" s="796"/>
      <c r="D23" s="922" t="s">
        <v>242</v>
      </c>
      <c r="E23" s="806">
        <f>SUM(F23:O23)</f>
        <v>2</v>
      </c>
      <c r="F23" s="806">
        <v>0</v>
      </c>
      <c r="G23" s="806">
        <v>0</v>
      </c>
      <c r="H23" s="806">
        <v>0</v>
      </c>
      <c r="I23" s="806">
        <v>0</v>
      </c>
      <c r="J23" s="806">
        <v>0</v>
      </c>
      <c r="K23" s="806">
        <v>0</v>
      </c>
      <c r="L23" s="806">
        <v>0</v>
      </c>
      <c r="M23" s="806">
        <v>1</v>
      </c>
      <c r="N23" s="806">
        <v>1</v>
      </c>
      <c r="O23" s="806">
        <v>0</v>
      </c>
      <c r="P23" s="836"/>
    </row>
    <row r="24" spans="1:15" ht="12.95" customHeight="1">
      <c r="A24" s="795"/>
      <c r="B24" s="795"/>
      <c r="C24" s="796"/>
      <c r="D24" s="922" t="s">
        <v>745</v>
      </c>
      <c r="E24" s="806">
        <f>IF(SUM(F24:O24)=SUM(E22:E23),SUM(E22:E23),"FEHLER")</f>
        <v>5</v>
      </c>
      <c r="F24" s="806">
        <f>SUM(F22:F23)</f>
        <v>0</v>
      </c>
      <c r="G24" s="806">
        <f aca="true" t="shared" si="3" ref="G24:O24">SUM(G22:G23)</f>
        <v>0</v>
      </c>
      <c r="H24" s="806">
        <f t="shared" si="3"/>
        <v>0</v>
      </c>
      <c r="I24" s="806">
        <f t="shared" si="3"/>
        <v>0</v>
      </c>
      <c r="J24" s="806">
        <f t="shared" si="3"/>
        <v>0</v>
      </c>
      <c r="K24" s="806">
        <f t="shared" si="3"/>
        <v>1</v>
      </c>
      <c r="L24" s="806">
        <f t="shared" si="3"/>
        <v>0</v>
      </c>
      <c r="M24" s="806">
        <f t="shared" si="3"/>
        <v>2</v>
      </c>
      <c r="N24" s="806">
        <f t="shared" si="3"/>
        <v>2</v>
      </c>
      <c r="O24" s="806">
        <f t="shared" si="3"/>
        <v>0</v>
      </c>
    </row>
    <row r="25" spans="1:15" ht="12.95" customHeight="1">
      <c r="A25" s="795"/>
      <c r="B25" s="795"/>
      <c r="C25" s="796"/>
      <c r="D25" s="797"/>
      <c r="E25" s="806"/>
      <c r="F25" s="806"/>
      <c r="G25" s="806"/>
      <c r="H25" s="806"/>
      <c r="I25" s="806"/>
      <c r="J25" s="806"/>
      <c r="K25" s="806"/>
      <c r="L25" s="806"/>
      <c r="M25" s="806"/>
      <c r="N25" s="806"/>
      <c r="O25" s="806"/>
    </row>
    <row r="26" spans="1:17" ht="12.95" customHeight="1">
      <c r="A26" s="1153" t="s">
        <v>626</v>
      </c>
      <c r="B26" s="1154"/>
      <c r="C26" s="796"/>
      <c r="D26" s="921" t="s">
        <v>241</v>
      </c>
      <c r="E26" s="806">
        <f>SUM(F26:O26)</f>
        <v>359</v>
      </c>
      <c r="F26" s="806">
        <v>0</v>
      </c>
      <c r="G26" s="806">
        <v>0</v>
      </c>
      <c r="H26" s="806">
        <v>0</v>
      </c>
      <c r="I26" s="806">
        <v>0</v>
      </c>
      <c r="J26" s="806">
        <v>2</v>
      </c>
      <c r="K26" s="806">
        <v>55</v>
      </c>
      <c r="L26" s="806">
        <v>74</v>
      </c>
      <c r="M26" s="806">
        <v>53</v>
      </c>
      <c r="N26" s="806">
        <v>87</v>
      </c>
      <c r="O26" s="806">
        <v>88</v>
      </c>
      <c r="Q26" s="804"/>
    </row>
    <row r="27" spans="1:17" ht="12.95" customHeight="1">
      <c r="A27" s="795"/>
      <c r="B27" s="810"/>
      <c r="C27" s="796"/>
      <c r="D27" s="922" t="s">
        <v>242</v>
      </c>
      <c r="E27" s="806">
        <f>SUM(F27:O27)</f>
        <v>270</v>
      </c>
      <c r="F27" s="806">
        <v>0</v>
      </c>
      <c r="G27" s="806">
        <v>0</v>
      </c>
      <c r="H27" s="806">
        <v>0</v>
      </c>
      <c r="I27" s="806">
        <v>0</v>
      </c>
      <c r="J27" s="806">
        <v>4</v>
      </c>
      <c r="K27" s="806">
        <v>40</v>
      </c>
      <c r="L27" s="806">
        <v>68</v>
      </c>
      <c r="M27" s="806">
        <v>45</v>
      </c>
      <c r="N27" s="806">
        <v>57</v>
      </c>
      <c r="O27" s="806">
        <v>56</v>
      </c>
      <c r="Q27" s="804"/>
    </row>
    <row r="28" spans="1:15" ht="12.95" customHeight="1">
      <c r="A28" s="795"/>
      <c r="B28" s="807"/>
      <c r="C28" s="809"/>
      <c r="D28" s="922" t="s">
        <v>745</v>
      </c>
      <c r="E28" s="806">
        <f>IF(SUM(F28:O28)=SUM(E26:E27),SUM(E26:E27),"FEHLER")</f>
        <v>629</v>
      </c>
      <c r="F28" s="806">
        <f aca="true" t="shared" si="4" ref="F28:O28">SUM(F26:F27)</f>
        <v>0</v>
      </c>
      <c r="G28" s="806">
        <f t="shared" si="4"/>
        <v>0</v>
      </c>
      <c r="H28" s="806">
        <f t="shared" si="4"/>
        <v>0</v>
      </c>
      <c r="I28" s="806">
        <f t="shared" si="4"/>
        <v>0</v>
      </c>
      <c r="J28" s="806">
        <f t="shared" si="4"/>
        <v>6</v>
      </c>
      <c r="K28" s="806">
        <f t="shared" si="4"/>
        <v>95</v>
      </c>
      <c r="L28" s="806">
        <f t="shared" si="4"/>
        <v>142</v>
      </c>
      <c r="M28" s="806">
        <f t="shared" si="4"/>
        <v>98</v>
      </c>
      <c r="N28" s="806">
        <f t="shared" si="4"/>
        <v>144</v>
      </c>
      <c r="O28" s="806">
        <f t="shared" si="4"/>
        <v>144</v>
      </c>
    </row>
    <row r="29" spans="1:15" ht="12.95" customHeight="1">
      <c r="A29" s="795" t="s">
        <v>627</v>
      </c>
      <c r="B29" s="795"/>
      <c r="C29" s="809"/>
      <c r="D29" s="797"/>
      <c r="E29" s="806"/>
      <c r="F29" s="806"/>
      <c r="G29" s="806"/>
      <c r="H29" s="806"/>
      <c r="I29" s="806"/>
      <c r="J29" s="806"/>
      <c r="K29" s="806"/>
      <c r="L29" s="806"/>
      <c r="M29" s="806"/>
      <c r="N29" s="806"/>
      <c r="O29" s="806"/>
    </row>
    <row r="30" spans="1:15" ht="12.95" customHeight="1">
      <c r="A30" s="811"/>
      <c r="B30" s="812" t="s">
        <v>628</v>
      </c>
      <c r="C30" s="809"/>
      <c r="D30" s="921" t="s">
        <v>241</v>
      </c>
      <c r="E30" s="806">
        <f>SUM(F30:O30)</f>
        <v>97</v>
      </c>
      <c r="F30" s="806">
        <v>1</v>
      </c>
      <c r="G30" s="806">
        <v>11</v>
      </c>
      <c r="H30" s="806">
        <v>9</v>
      </c>
      <c r="I30" s="806">
        <v>14</v>
      </c>
      <c r="J30" s="806">
        <v>20</v>
      </c>
      <c r="K30" s="806">
        <v>7</v>
      </c>
      <c r="L30" s="806">
        <v>13</v>
      </c>
      <c r="M30" s="806">
        <v>6</v>
      </c>
      <c r="N30" s="806">
        <v>12</v>
      </c>
      <c r="O30" s="806">
        <v>4</v>
      </c>
    </row>
    <row r="31" spans="1:15" ht="12.95" customHeight="1">
      <c r="A31" s="795"/>
      <c r="B31" s="807"/>
      <c r="C31" s="809"/>
      <c r="D31" s="922" t="s">
        <v>242</v>
      </c>
      <c r="E31" s="806">
        <f>SUM(F31:O31)</f>
        <v>80</v>
      </c>
      <c r="F31" s="806">
        <v>0</v>
      </c>
      <c r="G31" s="806">
        <v>11</v>
      </c>
      <c r="H31" s="806">
        <v>14</v>
      </c>
      <c r="I31" s="806">
        <v>3</v>
      </c>
      <c r="J31" s="806">
        <v>13</v>
      </c>
      <c r="K31" s="806">
        <v>6</v>
      </c>
      <c r="L31" s="806">
        <v>11</v>
      </c>
      <c r="M31" s="806">
        <v>7</v>
      </c>
      <c r="N31" s="806">
        <v>11</v>
      </c>
      <c r="O31" s="806">
        <v>4</v>
      </c>
    </row>
    <row r="32" spans="1:15" ht="12.95" customHeight="1">
      <c r="A32" s="795"/>
      <c r="B32" s="807"/>
      <c r="C32" s="809"/>
      <c r="D32" s="922" t="s">
        <v>745</v>
      </c>
      <c r="E32" s="806">
        <f>IF(SUM(F32:O32)=SUM(E29:E31),SUM(E29:E31),"FEHLER")</f>
        <v>177</v>
      </c>
      <c r="F32" s="806">
        <f>SUM(F29:F31)</f>
        <v>1</v>
      </c>
      <c r="G32" s="806">
        <f aca="true" t="shared" si="5" ref="G32:O32">SUM(G29:G31)</f>
        <v>22</v>
      </c>
      <c r="H32" s="806">
        <f t="shared" si="5"/>
        <v>23</v>
      </c>
      <c r="I32" s="806">
        <f t="shared" si="5"/>
        <v>17</v>
      </c>
      <c r="J32" s="806">
        <f t="shared" si="5"/>
        <v>33</v>
      </c>
      <c r="K32" s="806">
        <f t="shared" si="5"/>
        <v>13</v>
      </c>
      <c r="L32" s="806">
        <f t="shared" si="5"/>
        <v>24</v>
      </c>
      <c r="M32" s="806">
        <f t="shared" si="5"/>
        <v>13</v>
      </c>
      <c r="N32" s="806">
        <f t="shared" si="5"/>
        <v>23</v>
      </c>
      <c r="O32" s="806">
        <f t="shared" si="5"/>
        <v>8</v>
      </c>
    </row>
    <row r="33" spans="1:15" ht="12.95" customHeight="1">
      <c r="A33" s="795" t="s">
        <v>629</v>
      </c>
      <c r="B33" s="807"/>
      <c r="C33" s="809"/>
      <c r="D33" s="797"/>
      <c r="E33" s="806"/>
      <c r="F33" s="806"/>
      <c r="G33" s="806"/>
      <c r="H33" s="806"/>
      <c r="I33" s="806"/>
      <c r="J33" s="806"/>
      <c r="K33" s="806"/>
      <c r="L33" s="806"/>
      <c r="M33" s="806"/>
      <c r="N33" s="806"/>
      <c r="O33" s="806"/>
    </row>
    <row r="34" spans="1:15" ht="12.95" customHeight="1">
      <c r="A34" s="795"/>
      <c r="B34" s="805" t="s">
        <v>630</v>
      </c>
      <c r="C34" s="803"/>
      <c r="D34" s="921" t="s">
        <v>241</v>
      </c>
      <c r="E34" s="806">
        <f>SUM(F34:O34)</f>
        <v>50</v>
      </c>
      <c r="F34" s="806">
        <v>0</v>
      </c>
      <c r="G34" s="806">
        <v>0</v>
      </c>
      <c r="H34" s="806">
        <v>0</v>
      </c>
      <c r="I34" s="806">
        <v>0</v>
      </c>
      <c r="J34" s="806">
        <v>1</v>
      </c>
      <c r="K34" s="806">
        <v>8</v>
      </c>
      <c r="L34" s="806">
        <v>13</v>
      </c>
      <c r="M34" s="806">
        <v>9</v>
      </c>
      <c r="N34" s="806">
        <v>11</v>
      </c>
      <c r="O34" s="806">
        <v>8</v>
      </c>
    </row>
    <row r="35" spans="1:15" ht="12.95" customHeight="1">
      <c r="A35" s="795"/>
      <c r="B35" s="807"/>
      <c r="C35" s="809"/>
      <c r="D35" s="922" t="s">
        <v>242</v>
      </c>
      <c r="E35" s="806">
        <f>SUM(F35:O35)</f>
        <v>46</v>
      </c>
      <c r="F35" s="806">
        <v>0</v>
      </c>
      <c r="G35" s="806">
        <v>0</v>
      </c>
      <c r="H35" s="806">
        <v>0</v>
      </c>
      <c r="I35" s="806">
        <v>0</v>
      </c>
      <c r="J35" s="806">
        <v>2</v>
      </c>
      <c r="K35" s="806">
        <v>10</v>
      </c>
      <c r="L35" s="806">
        <v>5</v>
      </c>
      <c r="M35" s="806">
        <v>8</v>
      </c>
      <c r="N35" s="806">
        <v>15</v>
      </c>
      <c r="O35" s="806">
        <v>6</v>
      </c>
    </row>
    <row r="36" spans="1:15" ht="12.95" customHeight="1">
      <c r="A36" s="795"/>
      <c r="B36" s="807"/>
      <c r="C36" s="809"/>
      <c r="D36" s="922" t="s">
        <v>745</v>
      </c>
      <c r="E36" s="806">
        <f>IF(SUM(F36:O36)=SUM(E34:E35),SUM(E34:E35),"FEHLER")</f>
        <v>96</v>
      </c>
      <c r="F36" s="806">
        <f>SUM(F34:F35)</f>
        <v>0</v>
      </c>
      <c r="G36" s="806">
        <f aca="true" t="shared" si="6" ref="G36:O36">SUM(G34:G35)</f>
        <v>0</v>
      </c>
      <c r="H36" s="806">
        <f t="shared" si="6"/>
        <v>0</v>
      </c>
      <c r="I36" s="806">
        <f t="shared" si="6"/>
        <v>0</v>
      </c>
      <c r="J36" s="806">
        <f t="shared" si="6"/>
        <v>3</v>
      </c>
      <c r="K36" s="806">
        <f t="shared" si="6"/>
        <v>18</v>
      </c>
      <c r="L36" s="806">
        <f t="shared" si="6"/>
        <v>18</v>
      </c>
      <c r="M36" s="806">
        <f t="shared" si="6"/>
        <v>17</v>
      </c>
      <c r="N36" s="806">
        <f t="shared" si="6"/>
        <v>26</v>
      </c>
      <c r="O36" s="806">
        <f t="shared" si="6"/>
        <v>14</v>
      </c>
    </row>
    <row r="37" spans="1:15" ht="12.95" customHeight="1">
      <c r="A37" s="795" t="s">
        <v>631</v>
      </c>
      <c r="B37" s="807"/>
      <c r="C37" s="809"/>
      <c r="D37" s="797"/>
      <c r="E37" s="806"/>
      <c r="F37" s="806"/>
      <c r="G37" s="806"/>
      <c r="H37" s="806"/>
      <c r="I37" s="806"/>
      <c r="J37" s="806"/>
      <c r="K37" s="806"/>
      <c r="L37" s="806"/>
      <c r="M37" s="806"/>
      <c r="N37" s="806"/>
      <c r="O37" s="806"/>
    </row>
    <row r="38" spans="1:15" ht="12.95" customHeight="1">
      <c r="A38" s="795"/>
      <c r="B38" s="805" t="s">
        <v>632</v>
      </c>
      <c r="C38" s="809"/>
      <c r="D38" s="921" t="s">
        <v>241</v>
      </c>
      <c r="E38" s="806">
        <f>SUM(F38:O38)</f>
        <v>83</v>
      </c>
      <c r="F38" s="806">
        <v>0</v>
      </c>
      <c r="G38" s="806">
        <v>0</v>
      </c>
      <c r="H38" s="806">
        <v>0</v>
      </c>
      <c r="I38" s="806">
        <v>0</v>
      </c>
      <c r="J38" s="806">
        <v>1</v>
      </c>
      <c r="K38" s="806">
        <v>9</v>
      </c>
      <c r="L38" s="806">
        <v>73</v>
      </c>
      <c r="M38" s="806">
        <v>0</v>
      </c>
      <c r="N38" s="806">
        <v>0</v>
      </c>
      <c r="O38" s="806">
        <v>0</v>
      </c>
    </row>
    <row r="39" spans="1:15" ht="12.95" customHeight="1">
      <c r="A39" s="795"/>
      <c r="B39" s="807"/>
      <c r="C39" s="809"/>
      <c r="D39" s="922" t="s">
        <v>242</v>
      </c>
      <c r="E39" s="806">
        <f>SUM(F39:O39)</f>
        <v>62</v>
      </c>
      <c r="F39" s="806">
        <v>0</v>
      </c>
      <c r="G39" s="806">
        <v>0</v>
      </c>
      <c r="H39" s="806">
        <v>0</v>
      </c>
      <c r="I39" s="806">
        <v>0</v>
      </c>
      <c r="J39" s="806">
        <v>0</v>
      </c>
      <c r="K39" s="806">
        <v>1</v>
      </c>
      <c r="L39" s="806">
        <v>61</v>
      </c>
      <c r="M39" s="806">
        <v>0</v>
      </c>
      <c r="N39" s="806">
        <v>0</v>
      </c>
      <c r="O39" s="806">
        <v>0</v>
      </c>
    </row>
    <row r="40" spans="1:15" ht="12.95" customHeight="1">
      <c r="A40" s="795"/>
      <c r="B40" s="807"/>
      <c r="C40" s="809"/>
      <c r="D40" s="922" t="s">
        <v>745</v>
      </c>
      <c r="E40" s="806">
        <f>IF(SUM(F40:O40)=SUM(E38:E39),SUM(E38:E39),"FEHLER")</f>
        <v>145</v>
      </c>
      <c r="F40" s="806">
        <f>SUM(F38:F39)</f>
        <v>0</v>
      </c>
      <c r="G40" s="806">
        <f aca="true" t="shared" si="7" ref="G40:O40">SUM(G38:G39)</f>
        <v>0</v>
      </c>
      <c r="H40" s="806">
        <f t="shared" si="7"/>
        <v>0</v>
      </c>
      <c r="I40" s="806">
        <f t="shared" si="7"/>
        <v>0</v>
      </c>
      <c r="J40" s="806">
        <f t="shared" si="7"/>
        <v>1</v>
      </c>
      <c r="K40" s="806">
        <f t="shared" si="7"/>
        <v>10</v>
      </c>
      <c r="L40" s="806">
        <f t="shared" si="7"/>
        <v>134</v>
      </c>
      <c r="M40" s="806">
        <f t="shared" si="7"/>
        <v>0</v>
      </c>
      <c r="N40" s="806">
        <f t="shared" si="7"/>
        <v>0</v>
      </c>
      <c r="O40" s="806">
        <f t="shared" si="7"/>
        <v>0</v>
      </c>
    </row>
    <row r="41" spans="1:15" ht="12.95" customHeight="1">
      <c r="A41" s="795"/>
      <c r="B41" s="807"/>
      <c r="C41" s="809"/>
      <c r="D41" s="797"/>
      <c r="E41" s="806"/>
      <c r="F41" s="806"/>
      <c r="G41" s="806"/>
      <c r="H41" s="806"/>
      <c r="I41" s="806"/>
      <c r="J41" s="806"/>
      <c r="K41" s="806"/>
      <c r="L41" s="806"/>
      <c r="M41" s="806"/>
      <c r="N41" s="806"/>
      <c r="O41" s="806"/>
    </row>
    <row r="42" spans="1:17" ht="12.95" customHeight="1">
      <c r="A42" s="1153" t="s">
        <v>633</v>
      </c>
      <c r="B42" s="1154"/>
      <c r="C42" s="796"/>
      <c r="D42" s="921" t="s">
        <v>241</v>
      </c>
      <c r="E42" s="806">
        <f>SUM(F42:O42)</f>
        <v>86</v>
      </c>
      <c r="F42" s="806">
        <v>0</v>
      </c>
      <c r="G42" s="806">
        <v>0</v>
      </c>
      <c r="H42" s="806">
        <v>0</v>
      </c>
      <c r="I42" s="806">
        <v>0</v>
      </c>
      <c r="J42" s="806">
        <v>0</v>
      </c>
      <c r="K42" s="806">
        <v>1</v>
      </c>
      <c r="L42" s="806">
        <v>8</v>
      </c>
      <c r="M42" s="806">
        <v>17</v>
      </c>
      <c r="N42" s="806">
        <v>47</v>
      </c>
      <c r="O42" s="806">
        <v>13</v>
      </c>
      <c r="Q42" s="804"/>
    </row>
    <row r="43" spans="1:17" ht="12.95" customHeight="1">
      <c r="A43" s="795"/>
      <c r="B43" s="795"/>
      <c r="C43" s="796"/>
      <c r="D43" s="922" t="s">
        <v>242</v>
      </c>
      <c r="E43" s="806">
        <f>SUM(F43:O43)</f>
        <v>84</v>
      </c>
      <c r="F43" s="806">
        <v>0</v>
      </c>
      <c r="G43" s="806">
        <v>0</v>
      </c>
      <c r="H43" s="806">
        <v>0</v>
      </c>
      <c r="I43" s="806">
        <v>0</v>
      </c>
      <c r="J43" s="806">
        <v>0</v>
      </c>
      <c r="K43" s="806">
        <v>0</v>
      </c>
      <c r="L43" s="806">
        <v>13</v>
      </c>
      <c r="M43" s="806">
        <v>21</v>
      </c>
      <c r="N43" s="806">
        <v>33</v>
      </c>
      <c r="O43" s="806">
        <v>17</v>
      </c>
      <c r="Q43" s="804"/>
    </row>
    <row r="44" spans="1:15" ht="12.95" customHeight="1">
      <c r="A44" s="795"/>
      <c r="B44" s="795"/>
      <c r="C44" s="796"/>
      <c r="D44" s="922" t="s">
        <v>745</v>
      </c>
      <c r="E44" s="806">
        <f>IF(SUM(F44:O44)=SUM(E42:E43),SUM(E42:E43),"FEHLER")</f>
        <v>170</v>
      </c>
      <c r="F44" s="806">
        <f>SUM(F42:F43)</f>
        <v>0</v>
      </c>
      <c r="G44" s="806">
        <f aca="true" t="shared" si="8" ref="G44:O44">SUM(G42:G43)</f>
        <v>0</v>
      </c>
      <c r="H44" s="806">
        <f t="shared" si="8"/>
        <v>0</v>
      </c>
      <c r="I44" s="806">
        <f t="shared" si="8"/>
        <v>0</v>
      </c>
      <c r="J44" s="806">
        <f t="shared" si="8"/>
        <v>0</v>
      </c>
      <c r="K44" s="806">
        <f t="shared" si="8"/>
        <v>1</v>
      </c>
      <c r="L44" s="806">
        <f t="shared" si="8"/>
        <v>21</v>
      </c>
      <c r="M44" s="806">
        <f t="shared" si="8"/>
        <v>38</v>
      </c>
      <c r="N44" s="806">
        <f t="shared" si="8"/>
        <v>80</v>
      </c>
      <c r="O44" s="806">
        <f t="shared" si="8"/>
        <v>30</v>
      </c>
    </row>
    <row r="45" spans="1:15" ht="12.95" customHeight="1">
      <c r="A45" s="795"/>
      <c r="B45" s="795"/>
      <c r="C45" s="796"/>
      <c r="D45" s="797"/>
      <c r="E45" s="806"/>
      <c r="F45" s="806"/>
      <c r="G45" s="806"/>
      <c r="H45" s="806"/>
      <c r="I45" s="806"/>
      <c r="J45" s="806"/>
      <c r="K45" s="806"/>
      <c r="L45" s="806"/>
      <c r="M45" s="806"/>
      <c r="N45" s="806"/>
      <c r="O45" s="806"/>
    </row>
    <row r="46" spans="1:17" ht="12.95" customHeight="1">
      <c r="A46" s="1153" t="s">
        <v>634</v>
      </c>
      <c r="B46" s="1154"/>
      <c r="C46" s="796"/>
      <c r="D46" s="921" t="s">
        <v>241</v>
      </c>
      <c r="E46" s="806">
        <f>SUM(F46:O46)</f>
        <v>111</v>
      </c>
      <c r="F46" s="806">
        <v>2</v>
      </c>
      <c r="G46" s="806">
        <v>9</v>
      </c>
      <c r="H46" s="806">
        <v>12</v>
      </c>
      <c r="I46" s="806">
        <v>18</v>
      </c>
      <c r="J46" s="806">
        <v>7</v>
      </c>
      <c r="K46" s="806">
        <v>12</v>
      </c>
      <c r="L46" s="806">
        <v>11</v>
      </c>
      <c r="M46" s="806">
        <v>10</v>
      </c>
      <c r="N46" s="806">
        <v>26</v>
      </c>
      <c r="O46" s="806">
        <v>4</v>
      </c>
      <c r="Q46" s="804"/>
    </row>
    <row r="47" spans="1:17" ht="12.95" customHeight="1">
      <c r="A47" s="795"/>
      <c r="B47" s="795"/>
      <c r="C47" s="796"/>
      <c r="D47" s="922" t="s">
        <v>242</v>
      </c>
      <c r="E47" s="806">
        <f>SUM(F47:O47)</f>
        <v>123</v>
      </c>
      <c r="F47" s="806">
        <v>0</v>
      </c>
      <c r="G47" s="806">
        <v>16</v>
      </c>
      <c r="H47" s="806">
        <v>9</v>
      </c>
      <c r="I47" s="806">
        <v>13</v>
      </c>
      <c r="J47" s="806">
        <v>11</v>
      </c>
      <c r="K47" s="806">
        <v>16</v>
      </c>
      <c r="L47" s="806">
        <v>16</v>
      </c>
      <c r="M47" s="806">
        <v>8</v>
      </c>
      <c r="N47" s="806">
        <v>26</v>
      </c>
      <c r="O47" s="806">
        <v>8</v>
      </c>
      <c r="Q47" s="804"/>
    </row>
    <row r="48" spans="1:15" ht="12.95" customHeight="1">
      <c r="A48" s="795"/>
      <c r="B48" s="795"/>
      <c r="C48" s="796"/>
      <c r="D48" s="922" t="s">
        <v>745</v>
      </c>
      <c r="E48" s="806">
        <f>IF(SUM(F48:O48)=SUM(E46:E47),SUM(E46:E47),"FEHLER")</f>
        <v>234</v>
      </c>
      <c r="F48" s="806">
        <f>SUM(F46:F47)</f>
        <v>2</v>
      </c>
      <c r="G48" s="806">
        <f aca="true" t="shared" si="9" ref="G48:O48">SUM(G46:G47)</f>
        <v>25</v>
      </c>
      <c r="H48" s="806">
        <f t="shared" si="9"/>
        <v>21</v>
      </c>
      <c r="I48" s="806">
        <f t="shared" si="9"/>
        <v>31</v>
      </c>
      <c r="J48" s="806">
        <f t="shared" si="9"/>
        <v>18</v>
      </c>
      <c r="K48" s="806">
        <f t="shared" si="9"/>
        <v>28</v>
      </c>
      <c r="L48" s="806">
        <f t="shared" si="9"/>
        <v>27</v>
      </c>
      <c r="M48" s="806">
        <f t="shared" si="9"/>
        <v>18</v>
      </c>
      <c r="N48" s="806">
        <f t="shared" si="9"/>
        <v>52</v>
      </c>
      <c r="O48" s="806">
        <f t="shared" si="9"/>
        <v>12</v>
      </c>
    </row>
    <row r="49" spans="1:15" ht="12.95" customHeight="1">
      <c r="A49" s="795" t="s">
        <v>635</v>
      </c>
      <c r="B49" s="795"/>
      <c r="C49" s="796"/>
      <c r="D49" s="797"/>
      <c r="E49" s="806"/>
      <c r="F49" s="806"/>
      <c r="G49" s="806"/>
      <c r="H49" s="806"/>
      <c r="I49" s="806"/>
      <c r="J49" s="806"/>
      <c r="K49" s="806"/>
      <c r="L49" s="806"/>
      <c r="M49" s="806"/>
      <c r="N49" s="806"/>
      <c r="O49" s="806"/>
    </row>
    <row r="50" spans="1:15" ht="12.95" customHeight="1">
      <c r="A50" s="795"/>
      <c r="B50" s="794" t="s">
        <v>636</v>
      </c>
      <c r="C50" s="808"/>
      <c r="D50" s="797"/>
      <c r="E50" s="806"/>
      <c r="F50" s="806"/>
      <c r="G50" s="806"/>
      <c r="H50" s="806"/>
      <c r="I50" s="806"/>
      <c r="J50" s="806"/>
      <c r="K50" s="806"/>
      <c r="L50" s="806"/>
      <c r="M50" s="806"/>
      <c r="N50" s="806"/>
      <c r="O50" s="806"/>
    </row>
    <row r="51" spans="1:16" ht="12.95" customHeight="1">
      <c r="A51" s="795"/>
      <c r="B51" s="805" t="s">
        <v>637</v>
      </c>
      <c r="C51" s="808"/>
      <c r="D51" s="921" t="s">
        <v>241</v>
      </c>
      <c r="E51" s="806">
        <f>SUM(F51:O51)</f>
        <v>3219</v>
      </c>
      <c r="F51" s="806">
        <v>216</v>
      </c>
      <c r="G51" s="806">
        <v>386</v>
      </c>
      <c r="H51" s="806">
        <v>361</v>
      </c>
      <c r="I51" s="806">
        <v>310</v>
      </c>
      <c r="J51" s="806">
        <v>363</v>
      </c>
      <c r="K51" s="806">
        <v>406</v>
      </c>
      <c r="L51" s="806">
        <v>416</v>
      </c>
      <c r="M51" s="806">
        <v>436</v>
      </c>
      <c r="N51" s="806">
        <v>306</v>
      </c>
      <c r="O51" s="806">
        <v>19</v>
      </c>
      <c r="P51" s="836"/>
    </row>
    <row r="52" spans="1:16" ht="12.95" customHeight="1">
      <c r="A52" s="795"/>
      <c r="B52" s="795"/>
      <c r="C52" s="796"/>
      <c r="D52" s="922" t="s">
        <v>242</v>
      </c>
      <c r="E52" s="806">
        <f>SUM(F52:O52)</f>
        <v>2908</v>
      </c>
      <c r="F52" s="806">
        <v>207</v>
      </c>
      <c r="G52" s="806">
        <v>369</v>
      </c>
      <c r="H52" s="806">
        <v>346</v>
      </c>
      <c r="I52" s="806">
        <v>299</v>
      </c>
      <c r="J52" s="806">
        <v>321</v>
      </c>
      <c r="K52" s="806">
        <v>315</v>
      </c>
      <c r="L52" s="806">
        <v>388</v>
      </c>
      <c r="M52" s="806">
        <v>382</v>
      </c>
      <c r="N52" s="806">
        <v>261</v>
      </c>
      <c r="O52" s="806">
        <v>20</v>
      </c>
      <c r="P52" s="836"/>
    </row>
    <row r="53" spans="1:15" ht="12.95" customHeight="1">
      <c r="A53" s="795"/>
      <c r="B53" s="795"/>
      <c r="C53" s="796"/>
      <c r="D53" s="922" t="s">
        <v>745</v>
      </c>
      <c r="E53" s="806">
        <f>IF(SUM(F53:O53)=SUM(E50:E52),SUM(E50:E52),"FEHLER")</f>
        <v>6127</v>
      </c>
      <c r="F53" s="806">
        <f aca="true" t="shared" si="10" ref="F53:O53">SUM(F50:F52)</f>
        <v>423</v>
      </c>
      <c r="G53" s="806">
        <f t="shared" si="10"/>
        <v>755</v>
      </c>
      <c r="H53" s="806">
        <f t="shared" si="10"/>
        <v>707</v>
      </c>
      <c r="I53" s="806">
        <f t="shared" si="10"/>
        <v>609</v>
      </c>
      <c r="J53" s="806">
        <f t="shared" si="10"/>
        <v>684</v>
      </c>
      <c r="K53" s="806">
        <f t="shared" si="10"/>
        <v>721</v>
      </c>
      <c r="L53" s="806">
        <f t="shared" si="10"/>
        <v>804</v>
      </c>
      <c r="M53" s="806">
        <f t="shared" si="10"/>
        <v>818</v>
      </c>
      <c r="N53" s="806">
        <f t="shared" si="10"/>
        <v>567</v>
      </c>
      <c r="O53" s="806">
        <f t="shared" si="10"/>
        <v>39</v>
      </c>
    </row>
    <row r="54" spans="1:15" ht="12.95" customHeight="1">
      <c r="A54" s="795"/>
      <c r="B54" s="795"/>
      <c r="C54" s="796"/>
      <c r="D54" s="797"/>
      <c r="E54" s="806"/>
      <c r="F54" s="806"/>
      <c r="G54" s="806"/>
      <c r="H54" s="806"/>
      <c r="I54" s="806"/>
      <c r="J54" s="806"/>
      <c r="K54" s="806"/>
      <c r="L54" s="806"/>
      <c r="M54" s="806"/>
      <c r="N54" s="806"/>
      <c r="O54" s="806"/>
    </row>
    <row r="55" spans="1:15" ht="15" customHeight="1">
      <c r="A55" s="795"/>
      <c r="B55" s="813" t="s">
        <v>73</v>
      </c>
      <c r="C55" s="796"/>
      <c r="D55" s="923" t="s">
        <v>241</v>
      </c>
      <c r="E55" s="814">
        <f>SUM(F55:O55)</f>
        <v>332797</v>
      </c>
      <c r="F55" s="814">
        <f aca="true" t="shared" si="11" ref="F55:O55">SUM(F10,F14,F18,F22,F26,F30,F34,F38,F42,F46,F51)</f>
        <v>59293</v>
      </c>
      <c r="G55" s="814">
        <f t="shared" si="11"/>
        <v>56003</v>
      </c>
      <c r="H55" s="814">
        <f t="shared" si="11"/>
        <v>55854</v>
      </c>
      <c r="I55" s="814">
        <f t="shared" si="11"/>
        <v>56316</v>
      </c>
      <c r="J55" s="814">
        <f t="shared" si="11"/>
        <v>17385</v>
      </c>
      <c r="K55" s="814">
        <f t="shared" si="11"/>
        <v>17923</v>
      </c>
      <c r="L55" s="814">
        <f t="shared" si="11"/>
        <v>18879</v>
      </c>
      <c r="M55" s="814">
        <f t="shared" si="11"/>
        <v>19761</v>
      </c>
      <c r="N55" s="814">
        <f t="shared" si="11"/>
        <v>23328</v>
      </c>
      <c r="O55" s="814">
        <f t="shared" si="11"/>
        <v>8055</v>
      </c>
    </row>
    <row r="56" spans="1:15" ht="11.25">
      <c r="A56" s="795"/>
      <c r="B56" s="797"/>
      <c r="C56" s="796"/>
      <c r="D56" s="923" t="s">
        <v>242</v>
      </c>
      <c r="E56" s="814">
        <f>SUM(F56:O56)</f>
        <v>309010</v>
      </c>
      <c r="F56" s="814">
        <f aca="true" t="shared" si="12" ref="F56:O56">SUM(F11,F15,F19,F23,F27,F31,F35,F39,F43,F47,F52)</f>
        <v>57966</v>
      </c>
      <c r="G56" s="814">
        <f t="shared" si="12"/>
        <v>55374</v>
      </c>
      <c r="H56" s="814">
        <f t="shared" si="12"/>
        <v>54587</v>
      </c>
      <c r="I56" s="814">
        <f t="shared" si="12"/>
        <v>54417</v>
      </c>
      <c r="J56" s="814">
        <f t="shared" si="12"/>
        <v>14716</v>
      </c>
      <c r="K56" s="814">
        <f t="shared" si="12"/>
        <v>14851</v>
      </c>
      <c r="L56" s="814">
        <f t="shared" si="12"/>
        <v>15257</v>
      </c>
      <c r="M56" s="814">
        <f t="shared" si="12"/>
        <v>16084</v>
      </c>
      <c r="N56" s="814">
        <f t="shared" si="12"/>
        <v>18063</v>
      </c>
      <c r="O56" s="814">
        <f t="shared" si="12"/>
        <v>7695</v>
      </c>
    </row>
    <row r="57" spans="1:15" ht="11.25">
      <c r="A57" s="795"/>
      <c r="B57" s="795"/>
      <c r="C57" s="796"/>
      <c r="D57" s="924" t="s">
        <v>746</v>
      </c>
      <c r="E57" s="814">
        <f>IF(SUM(F57:O57)=SUM(E55:E56),SUM(E55:E56),"FEHLER")</f>
        <v>641807</v>
      </c>
      <c r="F57" s="814">
        <f>IF(SUM(F12,F16,F20,F24,F28,F32,F36,F40,F44,F48,F53)=SUM(F55:F56),SUM(F55:F56),"FEHLER")</f>
        <v>117259</v>
      </c>
      <c r="G57" s="814">
        <f aca="true" t="shared" si="13" ref="G57:O57">IF(SUM(G12,G16,G20,G24,G28,G32,G36,G40,G44,G48,G53)=SUM(G55:G56),SUM(G55:G56),"FEHLER")</f>
        <v>111377</v>
      </c>
      <c r="H57" s="814">
        <f t="shared" si="13"/>
        <v>110441</v>
      </c>
      <c r="I57" s="814">
        <f t="shared" si="13"/>
        <v>110733</v>
      </c>
      <c r="J57" s="814">
        <f t="shared" si="13"/>
        <v>32101</v>
      </c>
      <c r="K57" s="814">
        <f t="shared" si="13"/>
        <v>32774</v>
      </c>
      <c r="L57" s="814">
        <f t="shared" si="13"/>
        <v>34136</v>
      </c>
      <c r="M57" s="814">
        <f t="shared" si="13"/>
        <v>35845</v>
      </c>
      <c r="N57" s="814">
        <f t="shared" si="13"/>
        <v>41391</v>
      </c>
      <c r="O57" s="814">
        <f t="shared" si="13"/>
        <v>15750</v>
      </c>
    </row>
    <row r="59" spans="9:15" ht="12">
      <c r="I59" s="815"/>
      <c r="O59" s="815"/>
    </row>
  </sheetData>
  <mergeCells count="11">
    <mergeCell ref="A2:O2"/>
    <mergeCell ref="A18:B18"/>
    <mergeCell ref="A26:B26"/>
    <mergeCell ref="A42:B42"/>
    <mergeCell ref="A46:B46"/>
    <mergeCell ref="A4:O4"/>
    <mergeCell ref="A6:C7"/>
    <mergeCell ref="D6:D7"/>
    <mergeCell ref="E6:E7"/>
    <mergeCell ref="F6:O6"/>
    <mergeCell ref="A14:B14"/>
  </mergeCells>
  <printOptions/>
  <pageMargins left="0.4724409448818898" right="0.4724409448818898" top="0.5905511811023623" bottom="0.7874015748031497" header="0.3937007874015748" footer="0"/>
  <pageSetup fitToHeight="0" horizontalDpi="600" verticalDpi="600" orientation="portrait" paperSize="9" r:id="rId1"/>
  <headerFooter alignWithMargins="0">
    <oddFooter>&amp;C23</oddFooter>
  </headerFooter>
  <ignoredErrors>
    <ignoredError sqref="E48:N50 E53 E12:N12 E16:N16 E20:N21 E28:N29 E44:N44 E14 E15 E18 E19 E24:N24 E22 E23 E26 E27 E32:N33 E30 E31 E36:N37 E34 E35 E40:N40 E38 E39 E42 E43 E46 E47 E52 E5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0"/>
  <sheetViews>
    <sheetView zoomScaleSheetLayoutView="100" workbookViewId="0" topLeftCell="A1">
      <selection activeCell="N1" sqref="N1"/>
    </sheetView>
  </sheetViews>
  <sheetFormatPr defaultColWidth="12" defaultRowHeight="11.25"/>
  <cols>
    <col min="1" max="1" width="24.83203125" style="158" customWidth="1"/>
    <col min="2" max="3" width="0.4921875" style="158" customWidth="1"/>
    <col min="4" max="4" width="11.66015625" style="158" customWidth="1"/>
    <col min="5" max="5" width="9.33203125" style="158" bestFit="1" customWidth="1"/>
    <col min="6" max="6" width="9.16015625" style="158" bestFit="1" customWidth="1"/>
    <col min="7" max="7" width="8.16015625" style="158" bestFit="1" customWidth="1"/>
    <col min="8" max="9" width="8.16015625" style="158" customWidth="1"/>
    <col min="10" max="12" width="10.16015625" style="158" customWidth="1"/>
    <col min="13" max="13" width="0.4921875" style="99" customWidth="1"/>
    <col min="14" max="14" width="2.16015625" style="99" customWidth="1"/>
    <col min="15" max="15" width="3.83203125" style="99" customWidth="1"/>
    <col min="16" max="16" width="29" style="99" customWidth="1"/>
    <col min="17" max="18" width="1.0078125" style="99" customWidth="1"/>
    <col min="19" max="19" width="11.66015625" style="99" customWidth="1"/>
    <col min="20" max="22" width="9" style="99" customWidth="1"/>
    <col min="23" max="26" width="9" style="96" customWidth="1"/>
    <col min="27" max="27" width="9.33203125" style="96" customWidth="1"/>
    <col min="28" max="28" width="2.16015625" style="96" customWidth="1"/>
    <col min="29" max="16384" width="12" style="96" customWidth="1"/>
  </cols>
  <sheetData>
    <row r="1" spans="1:12" ht="10.5" customHeight="1">
      <c r="A1" s="131"/>
      <c r="B1" s="132"/>
      <c r="C1" s="132"/>
      <c r="D1" s="132"/>
      <c r="E1" s="132"/>
      <c r="F1" s="132"/>
      <c r="G1" s="132"/>
      <c r="H1" s="132"/>
      <c r="I1" s="132"/>
      <c r="J1" s="132"/>
      <c r="K1" s="132"/>
      <c r="L1" s="132"/>
    </row>
    <row r="2" spans="1:12" ht="10.5" customHeight="1">
      <c r="A2" s="976" t="s">
        <v>705</v>
      </c>
      <c r="B2" s="976"/>
      <c r="C2" s="976"/>
      <c r="D2" s="976"/>
      <c r="E2" s="976"/>
      <c r="F2" s="976"/>
      <c r="G2" s="976"/>
      <c r="H2" s="976"/>
      <c r="I2" s="976"/>
      <c r="J2" s="976"/>
      <c r="K2" s="976"/>
      <c r="L2" s="976"/>
    </row>
    <row r="3" spans="1:12" ht="3" customHeight="1">
      <c r="A3" s="883"/>
      <c r="B3" s="883"/>
      <c r="C3" s="883"/>
      <c r="D3" s="883"/>
      <c r="E3" s="883"/>
      <c r="F3" s="883"/>
      <c r="G3" s="883"/>
      <c r="H3" s="883"/>
      <c r="I3" s="883"/>
      <c r="J3" s="883"/>
      <c r="K3" s="883"/>
      <c r="L3" s="883"/>
    </row>
    <row r="4" spans="1:22" s="135" customFormat="1" ht="13.5" customHeight="1">
      <c r="A4" s="978" t="s">
        <v>721</v>
      </c>
      <c r="B4" s="978"/>
      <c r="C4" s="978"/>
      <c r="D4" s="978"/>
      <c r="E4" s="978"/>
      <c r="F4" s="978"/>
      <c r="G4" s="978"/>
      <c r="H4" s="978"/>
      <c r="I4" s="978"/>
      <c r="J4" s="978"/>
      <c r="K4" s="978"/>
      <c r="L4" s="978"/>
      <c r="M4" s="133"/>
      <c r="N4" s="134"/>
      <c r="O4" s="134"/>
      <c r="P4" s="134"/>
      <c r="Q4" s="134"/>
      <c r="R4" s="134"/>
      <c r="S4" s="134"/>
      <c r="T4" s="134"/>
      <c r="U4" s="134"/>
      <c r="V4" s="134"/>
    </row>
    <row r="5" spans="1:22" s="135" customFormat="1" ht="13.5" customHeight="1">
      <c r="A5" s="978" t="s">
        <v>774</v>
      </c>
      <c r="B5" s="978"/>
      <c r="C5" s="978"/>
      <c r="D5" s="978"/>
      <c r="E5" s="978"/>
      <c r="F5" s="978"/>
      <c r="G5" s="978"/>
      <c r="H5" s="978"/>
      <c r="I5" s="978"/>
      <c r="J5" s="978"/>
      <c r="K5" s="978"/>
      <c r="L5" s="978"/>
      <c r="M5" s="133"/>
      <c r="N5" s="134"/>
      <c r="O5" s="134"/>
      <c r="P5" s="134"/>
      <c r="Q5" s="134"/>
      <c r="R5" s="134"/>
      <c r="S5" s="134"/>
      <c r="T5" s="134"/>
      <c r="U5" s="134"/>
      <c r="V5" s="134"/>
    </row>
    <row r="6" spans="1:12" ht="6" customHeight="1">
      <c r="A6" s="132"/>
      <c r="B6" s="132"/>
      <c r="C6" s="132"/>
      <c r="D6" s="132"/>
      <c r="E6" s="132"/>
      <c r="F6" s="132"/>
      <c r="G6" s="132"/>
      <c r="H6" s="132"/>
      <c r="I6" s="132"/>
      <c r="J6" s="132"/>
      <c r="K6" s="132"/>
      <c r="L6" s="132"/>
    </row>
    <row r="7" spans="1:13" ht="12.75" customHeight="1">
      <c r="A7" s="979" t="s">
        <v>76</v>
      </c>
      <c r="B7" s="981"/>
      <c r="C7" s="983" t="s">
        <v>77</v>
      </c>
      <c r="D7" s="984"/>
      <c r="E7" s="983" t="s">
        <v>78</v>
      </c>
      <c r="F7" s="161" t="s">
        <v>650</v>
      </c>
      <c r="G7" s="136"/>
      <c r="H7" s="136"/>
      <c r="I7" s="136"/>
      <c r="J7" s="136"/>
      <c r="K7" s="136"/>
      <c r="L7" s="136"/>
      <c r="M7" s="137"/>
    </row>
    <row r="8" spans="1:13" ht="26.25" customHeight="1">
      <c r="A8" s="980"/>
      <c r="B8" s="982"/>
      <c r="C8" s="985"/>
      <c r="D8" s="986"/>
      <c r="E8" s="985"/>
      <c r="F8" s="138" t="s">
        <v>80</v>
      </c>
      <c r="G8" s="138" t="s">
        <v>81</v>
      </c>
      <c r="H8" s="138" t="s">
        <v>82</v>
      </c>
      <c r="I8" s="138" t="s">
        <v>83</v>
      </c>
      <c r="J8" s="138" t="s">
        <v>84</v>
      </c>
      <c r="K8" s="138" t="s">
        <v>85</v>
      </c>
      <c r="L8" s="139" t="s">
        <v>47</v>
      </c>
      <c r="M8" s="137"/>
    </row>
    <row r="9" spans="1:13" ht="6.75" customHeight="1">
      <c r="A9" s="140"/>
      <c r="B9" s="140"/>
      <c r="C9" s="141"/>
      <c r="D9" s="140"/>
      <c r="E9" s="141"/>
      <c r="F9" s="141"/>
      <c r="G9" s="141"/>
      <c r="H9" s="141"/>
      <c r="I9" s="141"/>
      <c r="J9" s="141"/>
      <c r="K9" s="141"/>
      <c r="L9" s="141"/>
      <c r="M9" s="121"/>
    </row>
    <row r="10" spans="1:13" ht="11.25">
      <c r="A10" s="142" t="s">
        <v>86</v>
      </c>
      <c r="B10" s="132"/>
      <c r="C10" s="143"/>
      <c r="D10" s="132" t="s">
        <v>4</v>
      </c>
      <c r="E10" s="144">
        <f>SUM(F10:L10)</f>
        <v>2219</v>
      </c>
      <c r="F10" s="145">
        <v>749</v>
      </c>
      <c r="G10" s="145">
        <v>221</v>
      </c>
      <c r="H10" s="145">
        <v>231</v>
      </c>
      <c r="I10" s="145">
        <v>221</v>
      </c>
      <c r="J10" s="145">
        <v>280</v>
      </c>
      <c r="K10" s="145">
        <v>218</v>
      </c>
      <c r="L10" s="145">
        <v>299</v>
      </c>
      <c r="M10" s="121"/>
    </row>
    <row r="11" spans="1:13" ht="11.25">
      <c r="A11" s="146"/>
      <c r="B11" s="132"/>
      <c r="C11" s="143"/>
      <c r="D11" s="132" t="s">
        <v>5</v>
      </c>
      <c r="E11" s="144">
        <f>SUM(F11:L11)</f>
        <v>22022</v>
      </c>
      <c r="F11" s="145">
        <v>8444</v>
      </c>
      <c r="G11" s="145">
        <v>1829</v>
      </c>
      <c r="H11" s="145">
        <v>1859</v>
      </c>
      <c r="I11" s="145">
        <v>1690</v>
      </c>
      <c r="J11" s="145">
        <v>3253</v>
      </c>
      <c r="K11" s="145">
        <v>1871</v>
      </c>
      <c r="L11" s="145">
        <v>3076</v>
      </c>
      <c r="M11" s="121"/>
    </row>
    <row r="12" spans="1:13" ht="11.25">
      <c r="A12" s="146"/>
      <c r="B12" s="132"/>
      <c r="C12" s="143"/>
      <c r="D12" s="132" t="s">
        <v>6</v>
      </c>
      <c r="E12" s="144">
        <f>SUM(F12:L12)</f>
        <v>456667</v>
      </c>
      <c r="F12" s="145">
        <v>177807</v>
      </c>
      <c r="G12" s="145">
        <v>37653</v>
      </c>
      <c r="H12" s="145">
        <v>38757</v>
      </c>
      <c r="I12" s="145">
        <v>34229</v>
      </c>
      <c r="J12" s="145">
        <v>68327</v>
      </c>
      <c r="K12" s="145">
        <v>37651</v>
      </c>
      <c r="L12" s="145">
        <v>62243</v>
      </c>
      <c r="M12" s="121"/>
    </row>
    <row r="13" spans="1:13" ht="11.25">
      <c r="A13" s="146"/>
      <c r="B13" s="132"/>
      <c r="C13" s="143"/>
      <c r="D13" s="132" t="s">
        <v>87</v>
      </c>
      <c r="E13" s="144">
        <f>SUM(F13:L13)</f>
        <v>30786</v>
      </c>
      <c r="F13" s="145">
        <v>11653</v>
      </c>
      <c r="G13" s="145">
        <v>2574</v>
      </c>
      <c r="H13" s="145">
        <v>2609</v>
      </c>
      <c r="I13" s="145">
        <v>2350</v>
      </c>
      <c r="J13" s="145">
        <v>4698</v>
      </c>
      <c r="K13" s="145">
        <v>2613</v>
      </c>
      <c r="L13" s="145">
        <v>4289</v>
      </c>
      <c r="M13" s="121"/>
    </row>
    <row r="14" spans="1:13" ht="11.25">
      <c r="A14" s="146"/>
      <c r="B14" s="132"/>
      <c r="C14" s="143"/>
      <c r="D14" s="132"/>
      <c r="E14" s="147"/>
      <c r="F14" s="143"/>
      <c r="G14" s="143"/>
      <c r="H14" s="143"/>
      <c r="I14" s="143"/>
      <c r="J14" s="143"/>
      <c r="K14" s="143"/>
      <c r="L14" s="143"/>
      <c r="M14" s="148"/>
    </row>
    <row r="15" spans="1:13" ht="11.25">
      <c r="A15" s="142" t="s">
        <v>88</v>
      </c>
      <c r="B15" s="132"/>
      <c r="C15" s="143"/>
      <c r="D15" s="132" t="s">
        <v>4</v>
      </c>
      <c r="E15" s="144">
        <f>SUM(F15:L15)</f>
        <v>742</v>
      </c>
      <c r="F15" s="144">
        <v>147</v>
      </c>
      <c r="G15" s="144">
        <v>139</v>
      </c>
      <c r="H15" s="144">
        <v>82</v>
      </c>
      <c r="I15" s="144">
        <v>66</v>
      </c>
      <c r="J15" s="144">
        <v>74</v>
      </c>
      <c r="K15" s="144">
        <v>96</v>
      </c>
      <c r="L15" s="144">
        <v>138</v>
      </c>
      <c r="M15" s="121"/>
    </row>
    <row r="16" spans="1:13" ht="11.25">
      <c r="A16" s="146"/>
      <c r="B16" s="132"/>
      <c r="C16" s="143"/>
      <c r="D16" s="132" t="s">
        <v>5</v>
      </c>
      <c r="E16" s="144">
        <f>SUM(F16:L16)</f>
        <v>6276</v>
      </c>
      <c r="F16" s="144">
        <v>1451</v>
      </c>
      <c r="G16" s="144">
        <v>1031</v>
      </c>
      <c r="H16" s="144">
        <v>605</v>
      </c>
      <c r="I16" s="144">
        <v>519</v>
      </c>
      <c r="J16" s="144">
        <v>661</v>
      </c>
      <c r="K16" s="144">
        <v>799</v>
      </c>
      <c r="L16" s="144">
        <v>1210</v>
      </c>
      <c r="M16" s="121"/>
    </row>
    <row r="17" spans="1:13" ht="11.25">
      <c r="A17" s="146"/>
      <c r="B17" s="132"/>
      <c r="C17" s="143"/>
      <c r="D17" s="132" t="s">
        <v>6</v>
      </c>
      <c r="E17" s="144">
        <f>SUM(F17:L17)</f>
        <v>126943</v>
      </c>
      <c r="F17" s="144">
        <v>29823</v>
      </c>
      <c r="G17" s="144">
        <v>20953</v>
      </c>
      <c r="H17" s="144">
        <v>12294</v>
      </c>
      <c r="I17" s="144">
        <v>10254</v>
      </c>
      <c r="J17" s="144">
        <v>13556</v>
      </c>
      <c r="K17" s="144">
        <v>16014</v>
      </c>
      <c r="L17" s="144">
        <v>24049</v>
      </c>
      <c r="M17" s="121"/>
    </row>
    <row r="18" spans="1:13" ht="11.25">
      <c r="A18" s="146"/>
      <c r="B18" s="132"/>
      <c r="C18" s="143"/>
      <c r="D18" s="132" t="s">
        <v>87</v>
      </c>
      <c r="E18" s="144">
        <f>SUM(F18:L18)</f>
        <v>9171</v>
      </c>
      <c r="F18" s="144">
        <v>2103</v>
      </c>
      <c r="G18" s="144">
        <v>1582</v>
      </c>
      <c r="H18" s="144">
        <v>903</v>
      </c>
      <c r="I18" s="144">
        <v>757</v>
      </c>
      <c r="J18" s="144">
        <v>966</v>
      </c>
      <c r="K18" s="144">
        <v>1136</v>
      </c>
      <c r="L18" s="144">
        <v>1724</v>
      </c>
      <c r="M18" s="121"/>
    </row>
    <row r="19" spans="1:13" ht="11.25">
      <c r="A19" s="146"/>
      <c r="B19" s="132"/>
      <c r="C19" s="143"/>
      <c r="D19" s="132"/>
      <c r="E19" s="144"/>
      <c r="F19" s="145"/>
      <c r="G19" s="145"/>
      <c r="H19" s="145"/>
      <c r="I19" s="145"/>
      <c r="J19" s="145"/>
      <c r="K19" s="145"/>
      <c r="L19" s="145"/>
      <c r="M19" s="121"/>
    </row>
    <row r="20" spans="1:13" ht="11.25">
      <c r="A20" s="142" t="s">
        <v>89</v>
      </c>
      <c r="B20" s="132"/>
      <c r="C20" s="143"/>
      <c r="D20" s="132" t="s">
        <v>4</v>
      </c>
      <c r="E20" s="144">
        <f>SUM(F20:L20)</f>
        <v>57</v>
      </c>
      <c r="F20" s="145">
        <v>13</v>
      </c>
      <c r="G20" s="145">
        <v>4</v>
      </c>
      <c r="H20" s="145">
        <v>8</v>
      </c>
      <c r="I20" s="145">
        <v>7</v>
      </c>
      <c r="J20" s="145">
        <v>8</v>
      </c>
      <c r="K20" s="145">
        <v>9</v>
      </c>
      <c r="L20" s="145">
        <v>8</v>
      </c>
      <c r="M20" s="121"/>
    </row>
    <row r="21" spans="1:13" ht="11.25">
      <c r="A21" s="146"/>
      <c r="B21" s="132"/>
      <c r="C21" s="143"/>
      <c r="D21" s="132" t="s">
        <v>5</v>
      </c>
      <c r="E21" s="144">
        <f>SUM(F21:L21)</f>
        <v>464</v>
      </c>
      <c r="F21" s="145">
        <v>109</v>
      </c>
      <c r="G21" s="145">
        <v>26</v>
      </c>
      <c r="H21" s="145">
        <v>60</v>
      </c>
      <c r="I21" s="145">
        <v>54</v>
      </c>
      <c r="J21" s="145">
        <v>68</v>
      </c>
      <c r="K21" s="145">
        <v>68</v>
      </c>
      <c r="L21" s="145">
        <v>79</v>
      </c>
      <c r="M21" s="121"/>
    </row>
    <row r="22" spans="1:13" ht="11.25">
      <c r="A22" s="146"/>
      <c r="B22" s="132"/>
      <c r="C22" s="143"/>
      <c r="D22" s="132" t="s">
        <v>6</v>
      </c>
      <c r="E22" s="144">
        <f>SUM(F22:L22)</f>
        <v>9600</v>
      </c>
      <c r="F22" s="145">
        <v>2259</v>
      </c>
      <c r="G22" s="145">
        <v>535</v>
      </c>
      <c r="H22" s="145">
        <v>1254</v>
      </c>
      <c r="I22" s="145">
        <v>1131</v>
      </c>
      <c r="J22" s="145">
        <v>1374</v>
      </c>
      <c r="K22" s="145">
        <v>1372</v>
      </c>
      <c r="L22" s="145">
        <v>1675</v>
      </c>
      <c r="M22" s="121"/>
    </row>
    <row r="23" spans="1:13" ht="11.25">
      <c r="A23" s="146"/>
      <c r="B23" s="132"/>
      <c r="C23" s="143"/>
      <c r="D23" s="132" t="s">
        <v>87</v>
      </c>
      <c r="E23" s="144">
        <f>SUM(F23:L23)</f>
        <v>634</v>
      </c>
      <c r="F23" s="145">
        <v>144</v>
      </c>
      <c r="G23" s="145">
        <v>37</v>
      </c>
      <c r="H23" s="145">
        <v>88</v>
      </c>
      <c r="I23" s="145">
        <v>74</v>
      </c>
      <c r="J23" s="145">
        <v>89</v>
      </c>
      <c r="K23" s="145">
        <v>94</v>
      </c>
      <c r="L23" s="145">
        <v>108</v>
      </c>
      <c r="M23" s="121"/>
    </row>
    <row r="24" spans="1:13" ht="11.25">
      <c r="A24" s="146"/>
      <c r="B24" s="132"/>
      <c r="C24" s="143"/>
      <c r="D24" s="132"/>
      <c r="E24" s="143"/>
      <c r="F24" s="143"/>
      <c r="G24" s="143"/>
      <c r="H24" s="143"/>
      <c r="I24" s="143"/>
      <c r="J24" s="143"/>
      <c r="K24" s="143"/>
      <c r="L24" s="143"/>
      <c r="M24" s="121"/>
    </row>
    <row r="25" spans="1:13" ht="11.25">
      <c r="A25" s="149" t="s">
        <v>90</v>
      </c>
      <c r="B25" s="132"/>
      <c r="C25" s="143"/>
      <c r="D25" s="132"/>
      <c r="E25" s="143"/>
      <c r="F25" s="143"/>
      <c r="G25" s="143"/>
      <c r="H25" s="143"/>
      <c r="I25" s="143"/>
      <c r="J25" s="143"/>
      <c r="K25" s="143"/>
      <c r="L25" s="143"/>
      <c r="M25" s="121"/>
    </row>
    <row r="26" spans="1:13" ht="11.25">
      <c r="A26" s="150" t="s">
        <v>91</v>
      </c>
      <c r="B26" s="132"/>
      <c r="C26" s="143"/>
      <c r="D26" s="132" t="s">
        <v>4</v>
      </c>
      <c r="E26" s="144">
        <f aca="true" t="shared" si="0" ref="E26:E34">SUM(F26:L26)</f>
        <v>87</v>
      </c>
      <c r="F26" s="145">
        <v>25</v>
      </c>
      <c r="G26" s="145">
        <v>6</v>
      </c>
      <c r="H26" s="145">
        <v>0</v>
      </c>
      <c r="I26" s="145">
        <v>9</v>
      </c>
      <c r="J26" s="145">
        <v>0</v>
      </c>
      <c r="K26" s="145">
        <v>25</v>
      </c>
      <c r="L26" s="145">
        <v>22</v>
      </c>
      <c r="M26" s="121"/>
    </row>
    <row r="27" spans="1:13" ht="11.25">
      <c r="A27" s="146"/>
      <c r="B27" s="132"/>
      <c r="C27" s="143"/>
      <c r="D27" s="132" t="s">
        <v>5</v>
      </c>
      <c r="E27" s="144">
        <f t="shared" si="0"/>
        <v>865</v>
      </c>
      <c r="F27" s="145">
        <v>269</v>
      </c>
      <c r="G27" s="145">
        <v>26</v>
      </c>
      <c r="H27" s="145">
        <v>0</v>
      </c>
      <c r="I27" s="145">
        <v>55</v>
      </c>
      <c r="J27" s="145">
        <v>0</v>
      </c>
      <c r="K27" s="145">
        <v>222</v>
      </c>
      <c r="L27" s="145">
        <v>293</v>
      </c>
      <c r="M27" s="121"/>
    </row>
    <row r="28" spans="1:13" ht="11.25">
      <c r="A28" s="146"/>
      <c r="B28" s="132"/>
      <c r="C28" s="143"/>
      <c r="D28" s="132" t="s">
        <v>6</v>
      </c>
      <c r="E28" s="144">
        <f t="shared" si="0"/>
        <v>17382</v>
      </c>
      <c r="F28" s="145">
        <v>5562</v>
      </c>
      <c r="G28" s="145">
        <v>536</v>
      </c>
      <c r="H28" s="145">
        <v>0</v>
      </c>
      <c r="I28" s="145">
        <v>1117</v>
      </c>
      <c r="J28" s="145">
        <v>0</v>
      </c>
      <c r="K28" s="145">
        <v>4378</v>
      </c>
      <c r="L28" s="145">
        <v>5789</v>
      </c>
      <c r="M28" s="121"/>
    </row>
    <row r="29" spans="1:13" ht="11.25">
      <c r="A29" s="146"/>
      <c r="B29" s="132"/>
      <c r="C29" s="143"/>
      <c r="D29" s="132" t="s">
        <v>87</v>
      </c>
      <c r="E29" s="144">
        <f t="shared" si="0"/>
        <v>1283</v>
      </c>
      <c r="F29" s="145">
        <v>396</v>
      </c>
      <c r="G29" s="145">
        <v>33</v>
      </c>
      <c r="H29" s="145">
        <v>0</v>
      </c>
      <c r="I29" s="145">
        <v>67</v>
      </c>
      <c r="J29" s="145">
        <v>0</v>
      </c>
      <c r="K29" s="145">
        <v>349</v>
      </c>
      <c r="L29" s="145">
        <v>438</v>
      </c>
      <c r="M29" s="121"/>
    </row>
    <row r="30" spans="1:13" ht="11.25">
      <c r="A30" s="146"/>
      <c r="B30" s="132"/>
      <c r="C30" s="143"/>
      <c r="D30" s="132"/>
      <c r="E30" s="143"/>
      <c r="F30" s="143"/>
      <c r="G30" s="143"/>
      <c r="H30" s="143"/>
      <c r="I30" s="143"/>
      <c r="J30" s="143"/>
      <c r="K30" s="143"/>
      <c r="L30" s="143"/>
      <c r="M30" s="121"/>
    </row>
    <row r="31" spans="1:13" ht="11.25">
      <c r="A31" s="142" t="s">
        <v>92</v>
      </c>
      <c r="B31" s="132"/>
      <c r="C31" s="143"/>
      <c r="D31" s="132" t="s">
        <v>4</v>
      </c>
      <c r="E31" s="144">
        <f t="shared" si="0"/>
        <v>189</v>
      </c>
      <c r="F31" s="145">
        <v>79</v>
      </c>
      <c r="G31" s="145">
        <v>17</v>
      </c>
      <c r="H31" s="145">
        <v>14</v>
      </c>
      <c r="I31" s="145">
        <v>11</v>
      </c>
      <c r="J31" s="145">
        <v>30</v>
      </c>
      <c r="K31" s="145">
        <v>17</v>
      </c>
      <c r="L31" s="145">
        <v>21</v>
      </c>
      <c r="M31" s="121"/>
    </row>
    <row r="32" spans="1:13" ht="11.25">
      <c r="A32" s="146"/>
      <c r="B32" s="132"/>
      <c r="C32" s="143"/>
      <c r="D32" s="132" t="s">
        <v>5</v>
      </c>
      <c r="E32" s="144">
        <f t="shared" si="0"/>
        <v>1478</v>
      </c>
      <c r="F32" s="145">
        <v>704</v>
      </c>
      <c r="G32" s="145">
        <v>116</v>
      </c>
      <c r="H32" s="145">
        <v>86</v>
      </c>
      <c r="I32" s="145">
        <v>86</v>
      </c>
      <c r="J32" s="145">
        <v>218</v>
      </c>
      <c r="K32" s="145">
        <v>109</v>
      </c>
      <c r="L32" s="145">
        <v>159</v>
      </c>
      <c r="M32" s="121"/>
    </row>
    <row r="33" spans="1:13" ht="11.25">
      <c r="A33" s="146"/>
      <c r="B33" s="132"/>
      <c r="C33" s="143"/>
      <c r="D33" s="132" t="s">
        <v>6</v>
      </c>
      <c r="E33" s="144">
        <f t="shared" si="0"/>
        <v>31215</v>
      </c>
      <c r="F33" s="145">
        <v>14845</v>
      </c>
      <c r="G33" s="145">
        <v>2577</v>
      </c>
      <c r="H33" s="145">
        <v>1852</v>
      </c>
      <c r="I33" s="145">
        <v>1657</v>
      </c>
      <c r="J33" s="145">
        <v>4825</v>
      </c>
      <c r="K33" s="145">
        <v>2141</v>
      </c>
      <c r="L33" s="145">
        <v>3318</v>
      </c>
      <c r="M33" s="121"/>
    </row>
    <row r="34" spans="1:13" ht="11.25">
      <c r="A34" s="146"/>
      <c r="B34" s="132"/>
      <c r="C34" s="143"/>
      <c r="D34" s="132" t="s">
        <v>87</v>
      </c>
      <c r="E34" s="144">
        <f t="shared" si="0"/>
        <v>2431</v>
      </c>
      <c r="F34" s="145">
        <v>1280</v>
      </c>
      <c r="G34" s="145">
        <v>167</v>
      </c>
      <c r="H34" s="145">
        <v>126</v>
      </c>
      <c r="I34" s="145">
        <v>114</v>
      </c>
      <c r="J34" s="145">
        <v>341</v>
      </c>
      <c r="K34" s="145">
        <v>162</v>
      </c>
      <c r="L34" s="145">
        <v>241</v>
      </c>
      <c r="M34" s="121"/>
    </row>
    <row r="35" spans="1:13" ht="11.25">
      <c r="A35" s="146"/>
      <c r="B35" s="132"/>
      <c r="C35" s="143"/>
      <c r="D35" s="132"/>
      <c r="E35" s="143"/>
      <c r="F35" s="143"/>
      <c r="G35" s="143"/>
      <c r="H35" s="143"/>
      <c r="I35" s="143"/>
      <c r="J35" s="143"/>
      <c r="K35" s="143"/>
      <c r="L35" s="143"/>
      <c r="M35" s="121"/>
    </row>
    <row r="36" spans="1:13" ht="11.25">
      <c r="A36" s="151" t="s">
        <v>93</v>
      </c>
      <c r="B36" s="132"/>
      <c r="C36" s="143"/>
      <c r="D36" s="96"/>
      <c r="E36" s="144"/>
      <c r="F36" s="145"/>
      <c r="G36" s="145"/>
      <c r="H36" s="145"/>
      <c r="I36" s="145"/>
      <c r="J36" s="145"/>
      <c r="K36" s="145"/>
      <c r="L36" s="145"/>
      <c r="M36" s="121"/>
    </row>
    <row r="37" spans="1:13" ht="11.25">
      <c r="A37" s="152" t="s">
        <v>94</v>
      </c>
      <c r="B37" s="132"/>
      <c r="C37" s="143"/>
      <c r="D37" s="132" t="s">
        <v>4</v>
      </c>
      <c r="E37" s="144">
        <f aca="true" t="shared" si="1" ref="E37:E40">SUM(F37:L37)</f>
        <v>53</v>
      </c>
      <c r="F37" s="145">
        <v>19</v>
      </c>
      <c r="G37" s="145">
        <v>5</v>
      </c>
      <c r="H37" s="145">
        <v>5</v>
      </c>
      <c r="I37" s="145">
        <v>3</v>
      </c>
      <c r="J37" s="145">
        <v>9</v>
      </c>
      <c r="K37" s="145">
        <v>7</v>
      </c>
      <c r="L37" s="145">
        <v>5</v>
      </c>
      <c r="M37" s="121"/>
    </row>
    <row r="38" spans="1:13" ht="11.25">
      <c r="A38" s="146"/>
      <c r="B38" s="132"/>
      <c r="C38" s="143"/>
      <c r="D38" s="132" t="s">
        <v>5</v>
      </c>
      <c r="E38" s="144">
        <f t="shared" si="1"/>
        <v>433</v>
      </c>
      <c r="F38" s="145">
        <v>168</v>
      </c>
      <c r="G38" s="145">
        <v>52</v>
      </c>
      <c r="H38" s="145">
        <v>39</v>
      </c>
      <c r="I38" s="145">
        <v>14</v>
      </c>
      <c r="J38" s="145">
        <v>78</v>
      </c>
      <c r="K38" s="145">
        <v>43</v>
      </c>
      <c r="L38" s="145">
        <v>39</v>
      </c>
      <c r="M38" s="121"/>
    </row>
    <row r="39" spans="1:13" ht="11.25">
      <c r="A39" s="146"/>
      <c r="B39" s="132"/>
      <c r="C39" s="143"/>
      <c r="D39" s="132" t="s">
        <v>6</v>
      </c>
      <c r="E39" s="144">
        <f t="shared" si="1"/>
        <v>9194</v>
      </c>
      <c r="F39" s="145">
        <v>3402</v>
      </c>
      <c r="G39" s="145">
        <v>1171</v>
      </c>
      <c r="H39" s="145">
        <v>891</v>
      </c>
      <c r="I39" s="145">
        <v>268</v>
      </c>
      <c r="J39" s="145">
        <v>1712</v>
      </c>
      <c r="K39" s="145">
        <v>861</v>
      </c>
      <c r="L39" s="145">
        <v>889</v>
      </c>
      <c r="M39" s="121"/>
    </row>
    <row r="40" spans="1:13" ht="11.25">
      <c r="A40" s="146"/>
      <c r="B40" s="132"/>
      <c r="C40" s="143"/>
      <c r="D40" s="132" t="s">
        <v>87</v>
      </c>
      <c r="E40" s="144">
        <f t="shared" si="1"/>
        <v>636</v>
      </c>
      <c r="F40" s="145">
        <v>236</v>
      </c>
      <c r="G40" s="145">
        <v>80</v>
      </c>
      <c r="H40" s="145">
        <v>64</v>
      </c>
      <c r="I40" s="145">
        <v>20</v>
      </c>
      <c r="J40" s="145">
        <v>116</v>
      </c>
      <c r="K40" s="145">
        <v>64</v>
      </c>
      <c r="L40" s="145">
        <v>56</v>
      </c>
      <c r="M40" s="121"/>
    </row>
    <row r="41" spans="1:13" ht="11.25">
      <c r="A41" s="146"/>
      <c r="B41" s="132"/>
      <c r="C41" s="143"/>
      <c r="D41" s="132"/>
      <c r="E41" s="144"/>
      <c r="F41" s="145"/>
      <c r="G41" s="145"/>
      <c r="H41" s="145"/>
      <c r="I41" s="145"/>
      <c r="J41" s="145"/>
      <c r="K41" s="145"/>
      <c r="L41" s="145"/>
      <c r="M41" s="121"/>
    </row>
    <row r="42" spans="1:13" ht="11.25">
      <c r="A42" s="828" t="s">
        <v>73</v>
      </c>
      <c r="B42" s="132"/>
      <c r="C42" s="143"/>
      <c r="D42" s="153" t="s">
        <v>4</v>
      </c>
      <c r="E42" s="85">
        <f>SUM(E10,E15,E20,E26,E31)</f>
        <v>3294</v>
      </c>
      <c r="F42" s="85">
        <f>SUM(F10,F15,F20,F26,F31)</f>
        <v>1013</v>
      </c>
      <c r="G42" s="85">
        <f aca="true" t="shared" si="2" ref="G42:L42">SUM(G10,G15,G20,G26,G31)</f>
        <v>387</v>
      </c>
      <c r="H42" s="85">
        <f t="shared" si="2"/>
        <v>335</v>
      </c>
      <c r="I42" s="85">
        <f t="shared" si="2"/>
        <v>314</v>
      </c>
      <c r="J42" s="85">
        <f t="shared" si="2"/>
        <v>392</v>
      </c>
      <c r="K42" s="85">
        <f t="shared" si="2"/>
        <v>365</v>
      </c>
      <c r="L42" s="85">
        <f t="shared" si="2"/>
        <v>488</v>
      </c>
      <c r="M42" s="154"/>
    </row>
    <row r="43" spans="1:13" ht="11.25">
      <c r="A43" s="146"/>
      <c r="B43" s="132"/>
      <c r="C43" s="143"/>
      <c r="D43" s="153" t="s">
        <v>5</v>
      </c>
      <c r="E43" s="85">
        <f>SUM(E11,E16,E21,E27,E32)</f>
        <v>31105</v>
      </c>
      <c r="F43" s="85">
        <f aca="true" t="shared" si="3" ref="F43:L45">SUM(F11,F16,F21,F27,F32)</f>
        <v>10977</v>
      </c>
      <c r="G43" s="85">
        <f t="shared" si="3"/>
        <v>3028</v>
      </c>
      <c r="H43" s="85">
        <f t="shared" si="3"/>
        <v>2610</v>
      </c>
      <c r="I43" s="85">
        <f t="shared" si="3"/>
        <v>2404</v>
      </c>
      <c r="J43" s="85">
        <f t="shared" si="3"/>
        <v>4200</v>
      </c>
      <c r="K43" s="85">
        <f t="shared" si="3"/>
        <v>3069</v>
      </c>
      <c r="L43" s="85">
        <f t="shared" si="3"/>
        <v>4817</v>
      </c>
      <c r="M43" s="154"/>
    </row>
    <row r="44" spans="1:13" ht="11.25">
      <c r="A44" s="146"/>
      <c r="B44" s="132"/>
      <c r="C44" s="143"/>
      <c r="D44" s="153" t="s">
        <v>6</v>
      </c>
      <c r="E44" s="85">
        <f>SUM(E12,E17,E22,E28,E33)</f>
        <v>641807</v>
      </c>
      <c r="F44" s="85">
        <f t="shared" si="3"/>
        <v>230296</v>
      </c>
      <c r="G44" s="85">
        <f t="shared" si="3"/>
        <v>62254</v>
      </c>
      <c r="H44" s="85">
        <f t="shared" si="3"/>
        <v>54157</v>
      </c>
      <c r="I44" s="85">
        <f t="shared" si="3"/>
        <v>48388</v>
      </c>
      <c r="J44" s="85">
        <f t="shared" si="3"/>
        <v>88082</v>
      </c>
      <c r="K44" s="85">
        <f t="shared" si="3"/>
        <v>61556</v>
      </c>
      <c r="L44" s="85">
        <f t="shared" si="3"/>
        <v>97074</v>
      </c>
      <c r="M44" s="154"/>
    </row>
    <row r="45" spans="1:13" ht="11.25">
      <c r="A45" s="146"/>
      <c r="B45" s="132"/>
      <c r="C45" s="143"/>
      <c r="D45" s="153" t="s">
        <v>95</v>
      </c>
      <c r="E45" s="85">
        <f>SUM(E13,E18,E23,E29,E34)</f>
        <v>44305</v>
      </c>
      <c r="F45" s="85">
        <f>SUM(F13,F18,F23,F29,F34)</f>
        <v>15576</v>
      </c>
      <c r="G45" s="85">
        <f t="shared" si="3"/>
        <v>4393</v>
      </c>
      <c r="H45" s="85">
        <f t="shared" si="3"/>
        <v>3726</v>
      </c>
      <c r="I45" s="85">
        <f t="shared" si="3"/>
        <v>3362</v>
      </c>
      <c r="J45" s="85">
        <f t="shared" si="3"/>
        <v>6094</v>
      </c>
      <c r="K45" s="85">
        <f t="shared" si="3"/>
        <v>4354</v>
      </c>
      <c r="L45" s="85">
        <f t="shared" si="3"/>
        <v>6800</v>
      </c>
      <c r="M45" s="154"/>
    </row>
    <row r="46" spans="1:13" ht="9" customHeight="1">
      <c r="A46" s="146"/>
      <c r="B46" s="132"/>
      <c r="C46" s="146"/>
      <c r="D46" s="146"/>
      <c r="E46" s="146"/>
      <c r="F46" s="146"/>
      <c r="G46" s="146"/>
      <c r="H46" s="146"/>
      <c r="I46" s="146"/>
      <c r="J46" s="146"/>
      <c r="K46" s="146"/>
      <c r="L46" s="146"/>
      <c r="M46" s="121"/>
    </row>
    <row r="47" spans="1:24" ht="6" customHeight="1">
      <c r="A47" s="155" t="s">
        <v>10</v>
      </c>
      <c r="B47" s="156"/>
      <c r="C47" s="146"/>
      <c r="D47" s="146"/>
      <c r="E47" s="146"/>
      <c r="F47" s="146"/>
      <c r="G47" s="146"/>
      <c r="H47" s="146"/>
      <c r="I47" s="146"/>
      <c r="J47" s="146"/>
      <c r="K47" s="146"/>
      <c r="L47" s="146"/>
      <c r="W47" s="122"/>
      <c r="X47" s="122"/>
    </row>
    <row r="48" spans="1:13" ht="11.25">
      <c r="A48" s="977" t="s">
        <v>96</v>
      </c>
      <c r="B48" s="977"/>
      <c r="C48" s="977"/>
      <c r="D48" s="977"/>
      <c r="E48" s="977"/>
      <c r="F48" s="977"/>
      <c r="G48" s="977"/>
      <c r="H48" s="977"/>
      <c r="I48" s="977"/>
      <c r="J48" s="977"/>
      <c r="K48" s="977"/>
      <c r="L48" s="977"/>
      <c r="M48" s="157"/>
    </row>
    <row r="49" spans="1:13" ht="11.25">
      <c r="A49" s="977"/>
      <c r="B49" s="977"/>
      <c r="C49" s="977"/>
      <c r="D49" s="977"/>
      <c r="E49" s="977"/>
      <c r="F49" s="977"/>
      <c r="G49" s="977"/>
      <c r="H49" s="977"/>
      <c r="I49" s="977"/>
      <c r="J49" s="977"/>
      <c r="K49" s="977"/>
      <c r="L49" s="977"/>
      <c r="M49" s="157"/>
    </row>
    <row r="50" spans="1:13" ht="11.25">
      <c r="A50" s="977"/>
      <c r="B50" s="977"/>
      <c r="C50" s="977"/>
      <c r="D50" s="977"/>
      <c r="E50" s="977"/>
      <c r="F50" s="977"/>
      <c r="G50" s="977"/>
      <c r="H50" s="977"/>
      <c r="I50" s="977"/>
      <c r="J50" s="977"/>
      <c r="K50" s="977"/>
      <c r="L50" s="977"/>
      <c r="M50" s="157"/>
    </row>
    <row r="51" ht="6" customHeight="1"/>
  </sheetData>
  <mergeCells count="8">
    <mergeCell ref="A2:L2"/>
    <mergeCell ref="A48:L50"/>
    <mergeCell ref="A4:L4"/>
    <mergeCell ref="A5:L5"/>
    <mergeCell ref="A7:A8"/>
    <mergeCell ref="B7:B8"/>
    <mergeCell ref="C7:D8"/>
    <mergeCell ref="E7:E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73"/>
  <sheetViews>
    <sheetView zoomScaleSheetLayoutView="100" workbookViewId="0" topLeftCell="A1">
      <selection activeCell="P1" sqref="P1"/>
    </sheetView>
  </sheetViews>
  <sheetFormatPr defaultColWidth="12" defaultRowHeight="11.25"/>
  <cols>
    <col min="1" max="1" width="3.83203125" style="1" customWidth="1"/>
    <col min="2" max="2" width="11.5" style="1" customWidth="1"/>
    <col min="3" max="3" width="0.4921875" style="1" customWidth="1"/>
    <col min="4" max="4" width="11" style="1" customWidth="1"/>
    <col min="5" max="7" width="8.66015625" style="1" customWidth="1"/>
    <col min="8" max="8" width="9" style="1" customWidth="1"/>
    <col min="9" max="10" width="8" style="1" customWidth="1"/>
    <col min="11" max="14" width="7.83203125" style="1" customWidth="1"/>
    <col min="15" max="15" width="9.16015625" style="1" customWidth="1"/>
    <col min="16" max="16384" width="12" style="1" customWidth="1"/>
  </cols>
  <sheetData>
    <row r="1" spans="1:15" ht="10.5" customHeight="1">
      <c r="A1" s="2"/>
      <c r="B1" s="309"/>
      <c r="C1" s="309"/>
      <c r="D1" s="2"/>
      <c r="E1" s="2"/>
      <c r="F1" s="2"/>
      <c r="G1" s="2"/>
      <c r="H1" s="2"/>
      <c r="I1" s="2"/>
      <c r="J1" s="2"/>
      <c r="K1" s="2"/>
      <c r="L1" s="2"/>
      <c r="M1" s="2"/>
      <c r="N1" s="2"/>
      <c r="O1" s="294"/>
    </row>
    <row r="2" spans="1:15" ht="10.5" customHeight="1">
      <c r="A2" s="960" t="s">
        <v>702</v>
      </c>
      <c r="B2" s="960"/>
      <c r="C2" s="960"/>
      <c r="D2" s="960"/>
      <c r="E2" s="960"/>
      <c r="F2" s="960"/>
      <c r="G2" s="960"/>
      <c r="H2" s="960"/>
      <c r="I2" s="960"/>
      <c r="J2" s="960"/>
      <c r="K2" s="960"/>
      <c r="L2" s="960"/>
      <c r="M2" s="960"/>
      <c r="N2" s="960"/>
      <c r="O2" s="960"/>
    </row>
    <row r="3" spans="1:15" ht="3" customHeight="1">
      <c r="A3" s="2"/>
      <c r="B3" s="309"/>
      <c r="C3" s="309"/>
      <c r="D3" s="2"/>
      <c r="E3" s="2"/>
      <c r="F3" s="2"/>
      <c r="G3" s="2"/>
      <c r="H3" s="2"/>
      <c r="I3" s="2"/>
      <c r="J3" s="2"/>
      <c r="K3" s="2"/>
      <c r="L3" s="2"/>
      <c r="M3" s="2"/>
      <c r="N3" s="2"/>
      <c r="O3" s="294"/>
    </row>
    <row r="4" spans="1:15" ht="12.95" customHeight="1">
      <c r="A4" s="959" t="s">
        <v>793</v>
      </c>
      <c r="B4" s="978"/>
      <c r="C4" s="978"/>
      <c r="D4" s="978"/>
      <c r="E4" s="978"/>
      <c r="F4" s="978"/>
      <c r="G4" s="978"/>
      <c r="H4" s="978"/>
      <c r="I4" s="978"/>
      <c r="J4" s="978"/>
      <c r="K4" s="978"/>
      <c r="L4" s="978"/>
      <c r="M4" s="978"/>
      <c r="N4" s="978"/>
      <c r="O4" s="978"/>
    </row>
    <row r="5" spans="1:15" ht="12.95" customHeight="1">
      <c r="A5" s="959" t="s">
        <v>233</v>
      </c>
      <c r="B5" s="1164"/>
      <c r="C5" s="1164"/>
      <c r="D5" s="1164"/>
      <c r="E5" s="1164"/>
      <c r="F5" s="1164"/>
      <c r="G5" s="1164"/>
      <c r="H5" s="1164"/>
      <c r="I5" s="1164"/>
      <c r="J5" s="1164"/>
      <c r="K5" s="1164"/>
      <c r="L5" s="1164"/>
      <c r="M5" s="1164"/>
      <c r="N5" s="1164"/>
      <c r="O5" s="1164"/>
    </row>
    <row r="6" spans="1:15" ht="4.5" customHeight="1">
      <c r="A6" s="2"/>
      <c r="B6" s="2"/>
      <c r="C6" s="2"/>
      <c r="D6" s="2"/>
      <c r="E6" s="2"/>
      <c r="F6" s="2"/>
      <c r="G6" s="2"/>
      <c r="H6" s="2"/>
      <c r="I6" s="2"/>
      <c r="J6" s="2"/>
      <c r="K6" s="2"/>
      <c r="L6" s="2"/>
      <c r="M6" s="2"/>
      <c r="N6" s="2"/>
      <c r="O6" s="2"/>
    </row>
    <row r="7" spans="1:15" ht="9.75" customHeight="1">
      <c r="A7" s="1075" t="s">
        <v>234</v>
      </c>
      <c r="B7" s="961"/>
      <c r="C7" s="964"/>
      <c r="D7" s="969" t="s">
        <v>235</v>
      </c>
      <c r="E7" s="1080" t="s">
        <v>236</v>
      </c>
      <c r="F7" s="1075"/>
      <c r="G7" s="1075"/>
      <c r="H7" s="1075"/>
      <c r="I7" s="1075"/>
      <c r="J7" s="1075"/>
      <c r="K7" s="1075"/>
      <c r="L7" s="1075"/>
      <c r="M7" s="1075"/>
      <c r="N7" s="969"/>
      <c r="O7" s="1080" t="s">
        <v>237</v>
      </c>
    </row>
    <row r="8" spans="1:15" ht="5.25" customHeight="1">
      <c r="A8" s="965" t="s">
        <v>238</v>
      </c>
      <c r="B8" s="965"/>
      <c r="C8" s="966"/>
      <c r="D8" s="972"/>
      <c r="E8" s="1081"/>
      <c r="F8" s="1076"/>
      <c r="G8" s="1076"/>
      <c r="H8" s="1076"/>
      <c r="I8" s="1076"/>
      <c r="J8" s="1076"/>
      <c r="K8" s="1076"/>
      <c r="L8" s="1076"/>
      <c r="M8" s="1076"/>
      <c r="N8" s="1079"/>
      <c r="O8" s="970"/>
    </row>
    <row r="9" spans="1:15" ht="9.75" customHeight="1">
      <c r="A9" s="965" t="s">
        <v>51</v>
      </c>
      <c r="B9" s="965"/>
      <c r="C9" s="966"/>
      <c r="D9" s="972"/>
      <c r="E9" s="957">
        <v>1</v>
      </c>
      <c r="F9" s="1067" t="s">
        <v>239</v>
      </c>
      <c r="G9" s="957">
        <v>3</v>
      </c>
      <c r="H9" s="957">
        <v>4</v>
      </c>
      <c r="I9" s="957">
        <v>5</v>
      </c>
      <c r="J9" s="957">
        <v>6</v>
      </c>
      <c r="K9" s="957">
        <v>7</v>
      </c>
      <c r="L9" s="957">
        <v>8</v>
      </c>
      <c r="M9" s="1067" t="s">
        <v>144</v>
      </c>
      <c r="N9" s="957">
        <v>10</v>
      </c>
      <c r="O9" s="970"/>
    </row>
    <row r="10" spans="1:15" ht="5.25" customHeight="1">
      <c r="A10" s="965" t="s">
        <v>238</v>
      </c>
      <c r="B10" s="965"/>
      <c r="C10" s="966"/>
      <c r="D10" s="972"/>
      <c r="E10" s="1065"/>
      <c r="F10" s="1122"/>
      <c r="G10" s="1065"/>
      <c r="H10" s="1065"/>
      <c r="I10" s="1065"/>
      <c r="J10" s="1065"/>
      <c r="K10" s="1065"/>
      <c r="L10" s="1065"/>
      <c r="M10" s="1065"/>
      <c r="N10" s="1065"/>
      <c r="O10" s="970"/>
    </row>
    <row r="11" spans="1:15" ht="9" customHeight="1">
      <c r="A11" s="963" t="s">
        <v>240</v>
      </c>
      <c r="B11" s="963"/>
      <c r="C11" s="967"/>
      <c r="D11" s="1079"/>
      <c r="E11" s="1066"/>
      <c r="F11" s="1116"/>
      <c r="G11" s="1066"/>
      <c r="H11" s="1066"/>
      <c r="I11" s="1066"/>
      <c r="J11" s="1066"/>
      <c r="K11" s="1066"/>
      <c r="L11" s="1066"/>
      <c r="M11" s="1066"/>
      <c r="N11" s="1066"/>
      <c r="O11" s="1081"/>
    </row>
    <row r="12" spans="1:15" s="315" customFormat="1" ht="15" customHeight="1">
      <c r="A12" s="1165" t="s">
        <v>794</v>
      </c>
      <c r="B12" s="1166"/>
      <c r="C12" s="311"/>
      <c r="D12" s="312" t="s">
        <v>241</v>
      </c>
      <c r="E12" s="313">
        <v>25</v>
      </c>
      <c r="F12" s="313">
        <v>0</v>
      </c>
      <c r="G12" s="313">
        <v>0</v>
      </c>
      <c r="H12" s="313">
        <v>0</v>
      </c>
      <c r="I12" s="313">
        <v>0</v>
      </c>
      <c r="J12" s="313">
        <v>0</v>
      </c>
      <c r="K12" s="313">
        <v>0</v>
      </c>
      <c r="L12" s="313">
        <v>0</v>
      </c>
      <c r="M12" s="313">
        <v>0</v>
      </c>
      <c r="N12" s="313">
        <v>0</v>
      </c>
      <c r="O12" s="314">
        <f>SUM(E12:N12)</f>
        <v>25</v>
      </c>
    </row>
    <row r="13" spans="1:15" ht="11.25" customHeight="1">
      <c r="A13" s="316"/>
      <c r="B13" s="316"/>
      <c r="C13" s="317"/>
      <c r="D13" s="312" t="s">
        <v>242</v>
      </c>
      <c r="E13" s="313">
        <v>49</v>
      </c>
      <c r="F13" s="313">
        <v>0</v>
      </c>
      <c r="G13" s="313">
        <v>0</v>
      </c>
      <c r="H13" s="313">
        <v>0</v>
      </c>
      <c r="I13" s="313">
        <v>0</v>
      </c>
      <c r="J13" s="313">
        <v>0</v>
      </c>
      <c r="K13" s="313">
        <v>0</v>
      </c>
      <c r="L13" s="313">
        <v>0</v>
      </c>
      <c r="M13" s="313">
        <v>0</v>
      </c>
      <c r="N13" s="313">
        <v>0</v>
      </c>
      <c r="O13" s="314">
        <f>SUM(E13:N13)</f>
        <v>49</v>
      </c>
    </row>
    <row r="14" spans="1:15" ht="12.95" customHeight="1">
      <c r="A14" s="1165" t="s">
        <v>795</v>
      </c>
      <c r="B14" s="1166"/>
      <c r="C14" s="311"/>
      <c r="D14" s="312" t="s">
        <v>241</v>
      </c>
      <c r="E14" s="313">
        <v>31432</v>
      </c>
      <c r="F14" s="313">
        <v>39</v>
      </c>
      <c r="G14" s="313">
        <v>1</v>
      </c>
      <c r="H14" s="313">
        <v>0</v>
      </c>
      <c r="I14" s="313">
        <v>0</v>
      </c>
      <c r="J14" s="313">
        <v>0</v>
      </c>
      <c r="K14" s="313">
        <v>0</v>
      </c>
      <c r="L14" s="313">
        <v>0</v>
      </c>
      <c r="M14" s="313">
        <v>0</v>
      </c>
      <c r="N14" s="313">
        <v>0</v>
      </c>
      <c r="O14" s="314">
        <f aca="true" t="shared" si="0" ref="O14:O37">SUM(E14:N14)</f>
        <v>31472</v>
      </c>
    </row>
    <row r="15" spans="1:15" ht="11.25" customHeight="1">
      <c r="A15" s="316"/>
      <c r="B15" s="316"/>
      <c r="C15" s="317"/>
      <c r="D15" s="312" t="s">
        <v>242</v>
      </c>
      <c r="E15" s="313">
        <v>34743</v>
      </c>
      <c r="F15" s="313">
        <v>58</v>
      </c>
      <c r="G15" s="313">
        <v>4</v>
      </c>
      <c r="H15" s="313">
        <v>0</v>
      </c>
      <c r="I15" s="313">
        <v>0</v>
      </c>
      <c r="J15" s="313">
        <v>0</v>
      </c>
      <c r="K15" s="313">
        <v>0</v>
      </c>
      <c r="L15" s="313">
        <v>0</v>
      </c>
      <c r="M15" s="313">
        <v>0</v>
      </c>
      <c r="N15" s="313">
        <v>0</v>
      </c>
      <c r="O15" s="314">
        <f t="shared" si="0"/>
        <v>34805</v>
      </c>
    </row>
    <row r="16" spans="1:15" ht="12.95" customHeight="1">
      <c r="A16" s="1165" t="s">
        <v>796</v>
      </c>
      <c r="B16" s="1166"/>
      <c r="C16" s="311"/>
      <c r="D16" s="312" t="s">
        <v>241</v>
      </c>
      <c r="E16" s="313">
        <v>27178</v>
      </c>
      <c r="F16" s="313">
        <v>30892</v>
      </c>
      <c r="G16" s="313">
        <v>118</v>
      </c>
      <c r="H16" s="313">
        <v>1</v>
      </c>
      <c r="I16" s="313">
        <v>0</v>
      </c>
      <c r="J16" s="313">
        <v>0</v>
      </c>
      <c r="K16" s="313">
        <v>0</v>
      </c>
      <c r="L16" s="313">
        <v>0</v>
      </c>
      <c r="M16" s="313">
        <v>0</v>
      </c>
      <c r="N16" s="313">
        <v>0</v>
      </c>
      <c r="O16" s="314">
        <f t="shared" si="0"/>
        <v>58189</v>
      </c>
    </row>
    <row r="17" spans="1:15" ht="11.25" customHeight="1">
      <c r="A17" s="316"/>
      <c r="B17" s="316"/>
      <c r="C17" s="317"/>
      <c r="D17" s="312" t="s">
        <v>242</v>
      </c>
      <c r="E17" s="313">
        <v>22675</v>
      </c>
      <c r="F17" s="313">
        <v>33847</v>
      </c>
      <c r="G17" s="313">
        <v>120</v>
      </c>
      <c r="H17" s="313">
        <v>2</v>
      </c>
      <c r="I17" s="313">
        <v>0</v>
      </c>
      <c r="J17" s="313">
        <v>0</v>
      </c>
      <c r="K17" s="313">
        <v>0</v>
      </c>
      <c r="L17" s="313">
        <v>0</v>
      </c>
      <c r="M17" s="313">
        <v>0</v>
      </c>
      <c r="N17" s="313">
        <v>0</v>
      </c>
      <c r="O17" s="314">
        <f t="shared" si="0"/>
        <v>56644</v>
      </c>
    </row>
    <row r="18" spans="1:15" ht="12.95" customHeight="1">
      <c r="A18" s="1165" t="s">
        <v>797</v>
      </c>
      <c r="B18" s="1166"/>
      <c r="C18" s="311"/>
      <c r="D18" s="312" t="s">
        <v>241</v>
      </c>
      <c r="E18" s="313">
        <v>632</v>
      </c>
      <c r="F18" s="313">
        <v>24019</v>
      </c>
      <c r="G18" s="313">
        <v>31209</v>
      </c>
      <c r="H18" s="313">
        <v>177</v>
      </c>
      <c r="I18" s="313">
        <v>0</v>
      </c>
      <c r="J18" s="313">
        <v>0</v>
      </c>
      <c r="K18" s="313">
        <v>0</v>
      </c>
      <c r="L18" s="313">
        <v>0</v>
      </c>
      <c r="M18" s="313">
        <v>0</v>
      </c>
      <c r="N18" s="313">
        <v>0</v>
      </c>
      <c r="O18" s="314">
        <f t="shared" si="0"/>
        <v>56037</v>
      </c>
    </row>
    <row r="19" spans="1:15" ht="11.25" customHeight="1">
      <c r="A19" s="316"/>
      <c r="B19" s="316"/>
      <c r="C19" s="317"/>
      <c r="D19" s="312" t="s">
        <v>242</v>
      </c>
      <c r="E19" s="313">
        <v>474</v>
      </c>
      <c r="F19" s="313">
        <v>20469</v>
      </c>
      <c r="G19" s="313">
        <v>34307</v>
      </c>
      <c r="H19" s="313">
        <v>141</v>
      </c>
      <c r="I19" s="313">
        <v>0</v>
      </c>
      <c r="J19" s="313">
        <v>0</v>
      </c>
      <c r="K19" s="313">
        <v>0</v>
      </c>
      <c r="L19" s="313">
        <v>0</v>
      </c>
      <c r="M19" s="313">
        <v>0</v>
      </c>
      <c r="N19" s="313">
        <v>0</v>
      </c>
      <c r="O19" s="314">
        <f t="shared" si="0"/>
        <v>55391</v>
      </c>
    </row>
    <row r="20" spans="1:15" ht="12.95" customHeight="1">
      <c r="A20" s="1165" t="s">
        <v>798</v>
      </c>
      <c r="B20" s="1166"/>
      <c r="C20" s="311"/>
      <c r="D20" s="312" t="s">
        <v>241</v>
      </c>
      <c r="E20" s="313">
        <v>23</v>
      </c>
      <c r="F20" s="313">
        <v>1006</v>
      </c>
      <c r="G20" s="313">
        <v>23001</v>
      </c>
      <c r="H20" s="313">
        <v>31965</v>
      </c>
      <c r="I20" s="313">
        <v>7</v>
      </c>
      <c r="J20" s="313">
        <v>2</v>
      </c>
      <c r="K20" s="313">
        <v>0</v>
      </c>
      <c r="L20" s="313">
        <v>0</v>
      </c>
      <c r="M20" s="313">
        <v>0</v>
      </c>
      <c r="N20" s="313">
        <v>0</v>
      </c>
      <c r="O20" s="314">
        <f t="shared" si="0"/>
        <v>56004</v>
      </c>
    </row>
    <row r="21" spans="1:15" ht="11.25" customHeight="1">
      <c r="A21" s="316"/>
      <c r="B21" s="316"/>
      <c r="C21" s="317"/>
      <c r="D21" s="312" t="s">
        <v>242</v>
      </c>
      <c r="E21" s="313">
        <v>23</v>
      </c>
      <c r="F21" s="313">
        <v>959</v>
      </c>
      <c r="G21" s="313">
        <v>19013</v>
      </c>
      <c r="H21" s="313">
        <v>34208</v>
      </c>
      <c r="I21" s="313">
        <v>14</v>
      </c>
      <c r="J21" s="313">
        <v>1</v>
      </c>
      <c r="K21" s="313">
        <v>0</v>
      </c>
      <c r="L21" s="313">
        <v>0</v>
      </c>
      <c r="M21" s="313">
        <v>0</v>
      </c>
      <c r="N21" s="313">
        <v>0</v>
      </c>
      <c r="O21" s="314">
        <f t="shared" si="0"/>
        <v>54218</v>
      </c>
    </row>
    <row r="22" spans="1:15" ht="12.95" customHeight="1">
      <c r="A22" s="1165" t="s">
        <v>799</v>
      </c>
      <c r="B22" s="1166"/>
      <c r="C22" s="311"/>
      <c r="D22" s="312" t="s">
        <v>241</v>
      </c>
      <c r="E22" s="313">
        <v>3</v>
      </c>
      <c r="F22" s="313">
        <v>42</v>
      </c>
      <c r="G22" s="313">
        <v>1438</v>
      </c>
      <c r="H22" s="313">
        <v>22448</v>
      </c>
      <c r="I22" s="313">
        <v>7213</v>
      </c>
      <c r="J22" s="313">
        <v>23</v>
      </c>
      <c r="K22" s="313">
        <v>2</v>
      </c>
      <c r="L22" s="313">
        <v>0</v>
      </c>
      <c r="M22" s="313">
        <v>0</v>
      </c>
      <c r="N22" s="313">
        <v>0</v>
      </c>
      <c r="O22" s="314">
        <f t="shared" si="0"/>
        <v>31169</v>
      </c>
    </row>
    <row r="23" spans="1:15" ht="11.25" customHeight="1">
      <c r="A23" s="316"/>
      <c r="B23" s="316"/>
      <c r="C23" s="317"/>
      <c r="D23" s="312" t="s">
        <v>242</v>
      </c>
      <c r="E23" s="313">
        <v>2</v>
      </c>
      <c r="F23" s="313">
        <v>40</v>
      </c>
      <c r="G23" s="313">
        <v>1091</v>
      </c>
      <c r="H23" s="313">
        <v>18708</v>
      </c>
      <c r="I23" s="313">
        <v>7079</v>
      </c>
      <c r="J23" s="313">
        <v>21</v>
      </c>
      <c r="K23" s="313">
        <v>7</v>
      </c>
      <c r="L23" s="313">
        <v>0</v>
      </c>
      <c r="M23" s="313">
        <v>0</v>
      </c>
      <c r="N23" s="313">
        <v>0</v>
      </c>
      <c r="O23" s="314">
        <f t="shared" si="0"/>
        <v>26948</v>
      </c>
    </row>
    <row r="24" spans="1:15" ht="12.95" customHeight="1">
      <c r="A24" s="1165" t="s">
        <v>800</v>
      </c>
      <c r="B24" s="1166"/>
      <c r="C24" s="311"/>
      <c r="D24" s="312" t="s">
        <v>241</v>
      </c>
      <c r="E24" s="313">
        <v>0</v>
      </c>
      <c r="F24" s="313">
        <v>5</v>
      </c>
      <c r="G24" s="313">
        <v>86</v>
      </c>
      <c r="H24" s="313">
        <v>1658</v>
      </c>
      <c r="I24" s="313">
        <v>8230</v>
      </c>
      <c r="J24" s="313">
        <v>7346</v>
      </c>
      <c r="K24" s="313">
        <v>29</v>
      </c>
      <c r="L24" s="313">
        <v>6</v>
      </c>
      <c r="M24" s="313">
        <v>0</v>
      </c>
      <c r="N24" s="313">
        <v>0</v>
      </c>
      <c r="O24" s="314">
        <f t="shared" si="0"/>
        <v>17360</v>
      </c>
    </row>
    <row r="25" spans="1:15" ht="11.25" customHeight="1">
      <c r="A25" s="316"/>
      <c r="B25" s="316"/>
      <c r="C25" s="317"/>
      <c r="D25" s="312" t="s">
        <v>242</v>
      </c>
      <c r="E25" s="313">
        <v>0</v>
      </c>
      <c r="F25" s="313">
        <v>1</v>
      </c>
      <c r="G25" s="313">
        <v>49</v>
      </c>
      <c r="H25" s="313">
        <v>1281</v>
      </c>
      <c r="I25" s="313">
        <v>6268</v>
      </c>
      <c r="J25" s="313">
        <v>7061</v>
      </c>
      <c r="K25" s="313">
        <v>21</v>
      </c>
      <c r="L25" s="313">
        <v>1</v>
      </c>
      <c r="M25" s="313">
        <v>0</v>
      </c>
      <c r="N25" s="313">
        <v>0</v>
      </c>
      <c r="O25" s="314">
        <f t="shared" si="0"/>
        <v>14682</v>
      </c>
    </row>
    <row r="26" spans="1:15" ht="12.95" customHeight="1">
      <c r="A26" s="1165" t="s">
        <v>801</v>
      </c>
      <c r="B26" s="1166"/>
      <c r="C26" s="311"/>
      <c r="D26" s="312" t="s">
        <v>241</v>
      </c>
      <c r="E26" s="313">
        <v>0</v>
      </c>
      <c r="F26" s="313">
        <v>0</v>
      </c>
      <c r="G26" s="313">
        <v>1</v>
      </c>
      <c r="H26" s="313">
        <v>63</v>
      </c>
      <c r="I26" s="313">
        <v>1736</v>
      </c>
      <c r="J26" s="313">
        <v>8351</v>
      </c>
      <c r="K26" s="313">
        <v>7339</v>
      </c>
      <c r="L26" s="313">
        <v>32</v>
      </c>
      <c r="M26" s="313">
        <v>4</v>
      </c>
      <c r="N26" s="313">
        <v>0</v>
      </c>
      <c r="O26" s="314">
        <f t="shared" si="0"/>
        <v>17526</v>
      </c>
    </row>
    <row r="27" spans="1:15" ht="11.25" customHeight="1">
      <c r="A27" s="316"/>
      <c r="B27" s="316"/>
      <c r="C27" s="317"/>
      <c r="D27" s="312" t="s">
        <v>242</v>
      </c>
      <c r="E27" s="313">
        <v>0</v>
      </c>
      <c r="F27" s="313">
        <v>0</v>
      </c>
      <c r="G27" s="313">
        <v>3</v>
      </c>
      <c r="H27" s="313">
        <v>74</v>
      </c>
      <c r="I27" s="313">
        <v>1193</v>
      </c>
      <c r="J27" s="313">
        <v>6256</v>
      </c>
      <c r="K27" s="313">
        <v>6901</v>
      </c>
      <c r="L27" s="313">
        <v>33</v>
      </c>
      <c r="M27" s="313">
        <v>3</v>
      </c>
      <c r="N27" s="313">
        <v>0</v>
      </c>
      <c r="O27" s="314">
        <f t="shared" si="0"/>
        <v>14463</v>
      </c>
    </row>
    <row r="28" spans="1:15" ht="12.95" customHeight="1">
      <c r="A28" s="1165" t="s">
        <v>802</v>
      </c>
      <c r="B28" s="1166"/>
      <c r="C28" s="311"/>
      <c r="D28" s="312" t="s">
        <v>241</v>
      </c>
      <c r="E28" s="313">
        <v>0</v>
      </c>
      <c r="F28" s="313">
        <v>0</v>
      </c>
      <c r="G28" s="313">
        <v>0</v>
      </c>
      <c r="H28" s="313">
        <v>4</v>
      </c>
      <c r="I28" s="313">
        <v>189</v>
      </c>
      <c r="J28" s="313">
        <v>1989</v>
      </c>
      <c r="K28" s="313">
        <v>8785</v>
      </c>
      <c r="L28" s="313">
        <v>7457</v>
      </c>
      <c r="M28" s="313">
        <v>36</v>
      </c>
      <c r="N28" s="313">
        <v>0</v>
      </c>
      <c r="O28" s="314">
        <f t="shared" si="0"/>
        <v>18460</v>
      </c>
    </row>
    <row r="29" spans="1:15" ht="11.25" customHeight="1">
      <c r="A29" s="316"/>
      <c r="B29" s="316"/>
      <c r="C29" s="317"/>
      <c r="D29" s="312" t="s">
        <v>242</v>
      </c>
      <c r="E29" s="313">
        <v>0</v>
      </c>
      <c r="F29" s="313">
        <v>0</v>
      </c>
      <c r="G29" s="313">
        <v>0</v>
      </c>
      <c r="H29" s="313">
        <v>1</v>
      </c>
      <c r="I29" s="313">
        <v>140</v>
      </c>
      <c r="J29" s="313">
        <v>1371</v>
      </c>
      <c r="K29" s="313">
        <v>6484</v>
      </c>
      <c r="L29" s="313">
        <v>7152</v>
      </c>
      <c r="M29" s="313">
        <v>34</v>
      </c>
      <c r="N29" s="313">
        <v>1</v>
      </c>
      <c r="O29" s="314">
        <f t="shared" si="0"/>
        <v>15183</v>
      </c>
    </row>
    <row r="30" spans="1:15" ht="12.95" customHeight="1">
      <c r="A30" s="1165" t="s">
        <v>803</v>
      </c>
      <c r="B30" s="1166"/>
      <c r="C30" s="311"/>
      <c r="D30" s="312" t="s">
        <v>241</v>
      </c>
      <c r="E30" s="313">
        <v>0</v>
      </c>
      <c r="F30" s="313">
        <v>0</v>
      </c>
      <c r="G30" s="313">
        <v>0</v>
      </c>
      <c r="H30" s="313">
        <v>0</v>
      </c>
      <c r="I30" s="313">
        <v>8</v>
      </c>
      <c r="J30" s="313">
        <v>190</v>
      </c>
      <c r="K30" s="313">
        <v>2407</v>
      </c>
      <c r="L30" s="313">
        <v>9246</v>
      </c>
      <c r="M30" s="313">
        <v>7502</v>
      </c>
      <c r="N30" s="313">
        <v>12</v>
      </c>
      <c r="O30" s="314">
        <f t="shared" si="0"/>
        <v>19365</v>
      </c>
    </row>
    <row r="31" spans="1:15" ht="11.25" customHeight="1">
      <c r="A31" s="316"/>
      <c r="B31" s="316"/>
      <c r="C31" s="317"/>
      <c r="D31" s="312" t="s">
        <v>242</v>
      </c>
      <c r="E31" s="313">
        <v>0</v>
      </c>
      <c r="F31" s="313">
        <v>0</v>
      </c>
      <c r="G31" s="313">
        <v>0</v>
      </c>
      <c r="H31" s="313">
        <v>0</v>
      </c>
      <c r="I31" s="313">
        <v>14</v>
      </c>
      <c r="J31" s="313">
        <v>133</v>
      </c>
      <c r="K31" s="313">
        <v>1633</v>
      </c>
      <c r="L31" s="313">
        <v>6892</v>
      </c>
      <c r="M31" s="313">
        <v>6713</v>
      </c>
      <c r="N31" s="313">
        <v>7</v>
      </c>
      <c r="O31" s="314">
        <f t="shared" si="0"/>
        <v>15392</v>
      </c>
    </row>
    <row r="32" spans="1:15" ht="12.95" customHeight="1">
      <c r="A32" s="1165" t="s">
        <v>804</v>
      </c>
      <c r="B32" s="1166"/>
      <c r="C32" s="311"/>
      <c r="D32" s="312" t="s">
        <v>241</v>
      </c>
      <c r="E32" s="313">
        <v>0</v>
      </c>
      <c r="F32" s="313">
        <v>0</v>
      </c>
      <c r="G32" s="313">
        <v>0</v>
      </c>
      <c r="H32" s="313">
        <v>0</v>
      </c>
      <c r="I32" s="313">
        <v>1</v>
      </c>
      <c r="J32" s="313">
        <v>21</v>
      </c>
      <c r="K32" s="313">
        <v>285</v>
      </c>
      <c r="L32" s="313">
        <v>2653</v>
      </c>
      <c r="M32" s="313">
        <v>10467</v>
      </c>
      <c r="N32" s="313">
        <v>2609</v>
      </c>
      <c r="O32" s="314">
        <f t="shared" si="0"/>
        <v>16036</v>
      </c>
    </row>
    <row r="33" spans="1:15" ht="11.25" customHeight="1">
      <c r="A33" s="316"/>
      <c r="B33" s="316"/>
      <c r="C33" s="317"/>
      <c r="D33" s="312" t="s">
        <v>242</v>
      </c>
      <c r="E33" s="313">
        <v>0</v>
      </c>
      <c r="F33" s="313">
        <v>0</v>
      </c>
      <c r="G33" s="313">
        <v>0</v>
      </c>
      <c r="H33" s="313">
        <v>2</v>
      </c>
      <c r="I33" s="313">
        <v>6</v>
      </c>
      <c r="J33" s="313">
        <v>8</v>
      </c>
      <c r="K33" s="313">
        <v>178</v>
      </c>
      <c r="L33" s="313">
        <v>1749</v>
      </c>
      <c r="M33" s="313">
        <v>7615</v>
      </c>
      <c r="N33" s="313">
        <v>3076</v>
      </c>
      <c r="O33" s="314">
        <f t="shared" si="0"/>
        <v>12634</v>
      </c>
    </row>
    <row r="34" spans="1:15" ht="12.95" customHeight="1">
      <c r="A34" s="1165" t="s">
        <v>805</v>
      </c>
      <c r="B34" s="1166"/>
      <c r="C34" s="311"/>
      <c r="D34" s="312" t="s">
        <v>241</v>
      </c>
      <c r="E34" s="313">
        <v>0</v>
      </c>
      <c r="F34" s="313">
        <v>0</v>
      </c>
      <c r="G34" s="313">
        <v>0</v>
      </c>
      <c r="H34" s="313">
        <v>0</v>
      </c>
      <c r="I34" s="313">
        <v>1</v>
      </c>
      <c r="J34" s="313">
        <v>1</v>
      </c>
      <c r="K34" s="313">
        <v>24</v>
      </c>
      <c r="L34" s="313">
        <v>341</v>
      </c>
      <c r="M34" s="313">
        <v>4397</v>
      </c>
      <c r="N34" s="313">
        <v>3435</v>
      </c>
      <c r="O34" s="314">
        <f t="shared" si="0"/>
        <v>8199</v>
      </c>
    </row>
    <row r="35" spans="1:15" ht="11.25" customHeight="1">
      <c r="A35" s="316"/>
      <c r="B35" s="316"/>
      <c r="C35" s="317"/>
      <c r="D35" s="312" t="s">
        <v>242</v>
      </c>
      <c r="E35" s="313">
        <v>0</v>
      </c>
      <c r="F35" s="313">
        <v>0</v>
      </c>
      <c r="G35" s="313">
        <v>0</v>
      </c>
      <c r="H35" s="313">
        <v>0</v>
      </c>
      <c r="I35" s="313">
        <v>2</v>
      </c>
      <c r="J35" s="313">
        <v>0</v>
      </c>
      <c r="K35" s="313">
        <v>26</v>
      </c>
      <c r="L35" s="313">
        <v>233</v>
      </c>
      <c r="M35" s="313">
        <v>2996</v>
      </c>
      <c r="N35" s="313">
        <v>3099</v>
      </c>
      <c r="O35" s="314">
        <f t="shared" si="0"/>
        <v>6356</v>
      </c>
    </row>
    <row r="36" spans="1:15" ht="12.95" customHeight="1">
      <c r="A36" s="1169" t="s">
        <v>806</v>
      </c>
      <c r="B36" s="1166"/>
      <c r="C36" s="319"/>
      <c r="D36" s="312" t="s">
        <v>241</v>
      </c>
      <c r="E36" s="313">
        <v>0</v>
      </c>
      <c r="F36" s="313">
        <v>0</v>
      </c>
      <c r="G36" s="313">
        <v>0</v>
      </c>
      <c r="H36" s="313">
        <v>0</v>
      </c>
      <c r="I36" s="313">
        <v>0</v>
      </c>
      <c r="J36" s="313">
        <v>0</v>
      </c>
      <c r="K36" s="313">
        <v>8</v>
      </c>
      <c r="L36" s="313">
        <v>26</v>
      </c>
      <c r="M36" s="313">
        <v>922</v>
      </c>
      <c r="N36" s="313">
        <v>1999</v>
      </c>
      <c r="O36" s="314">
        <f t="shared" si="0"/>
        <v>2955</v>
      </c>
    </row>
    <row r="37" spans="3:15" ht="11.25" customHeight="1">
      <c r="C37" s="311"/>
      <c r="D37" s="312" t="s">
        <v>242</v>
      </c>
      <c r="E37" s="313">
        <v>0</v>
      </c>
      <c r="F37" s="313">
        <v>0</v>
      </c>
      <c r="G37" s="313">
        <v>0</v>
      </c>
      <c r="H37" s="313">
        <v>0</v>
      </c>
      <c r="I37" s="313">
        <v>0</v>
      </c>
      <c r="J37" s="313">
        <v>0</v>
      </c>
      <c r="K37" s="313">
        <v>7</v>
      </c>
      <c r="L37" s="313">
        <v>24</v>
      </c>
      <c r="M37" s="313">
        <v>702</v>
      </c>
      <c r="N37" s="313">
        <v>1512</v>
      </c>
      <c r="O37" s="314">
        <f t="shared" si="0"/>
        <v>2245</v>
      </c>
    </row>
    <row r="38" spans="1:15" ht="15" customHeight="1">
      <c r="A38" s="1167" t="s">
        <v>73</v>
      </c>
      <c r="B38" s="1167"/>
      <c r="C38" s="320"/>
      <c r="D38" s="321" t="s">
        <v>241</v>
      </c>
      <c r="E38" s="322">
        <f aca="true" t="shared" si="1" ref="E38:N38">SUM(E12,E14,E16,E18,E20,E22,E24,E26,E28,E30,E32,E34,E36)</f>
        <v>59293</v>
      </c>
      <c r="F38" s="322">
        <f t="shared" si="1"/>
        <v>56003</v>
      </c>
      <c r="G38" s="322">
        <f t="shared" si="1"/>
        <v>55854</v>
      </c>
      <c r="H38" s="322">
        <f t="shared" si="1"/>
        <v>56316</v>
      </c>
      <c r="I38" s="322">
        <f t="shared" si="1"/>
        <v>17385</v>
      </c>
      <c r="J38" s="322">
        <f t="shared" si="1"/>
        <v>17923</v>
      </c>
      <c r="K38" s="322">
        <f t="shared" si="1"/>
        <v>18879</v>
      </c>
      <c r="L38" s="322">
        <f t="shared" si="1"/>
        <v>19761</v>
      </c>
      <c r="M38" s="322">
        <f t="shared" si="1"/>
        <v>23328</v>
      </c>
      <c r="N38" s="322">
        <f t="shared" si="1"/>
        <v>8055</v>
      </c>
      <c r="O38" s="322">
        <f>IF(SUM(O12,O14,O16,O18,O20,O22,O24,O26,O28,O30,O32,O34,O36)=SUM(E38:N38),SUM(E38:N38),"FEHLER")</f>
        <v>332797</v>
      </c>
    </row>
    <row r="39" spans="1:15" ht="11.25" customHeight="1">
      <c r="A39" s="321"/>
      <c r="B39" s="321"/>
      <c r="C39" s="323"/>
      <c r="D39" s="321" t="s">
        <v>242</v>
      </c>
      <c r="E39" s="322">
        <f aca="true" t="shared" si="2" ref="E39:N39">SUM(E13,E15,E17,E19,E21,E23,E25,E27,E29,E31,E33,E35,E37)</f>
        <v>57966</v>
      </c>
      <c r="F39" s="322">
        <f t="shared" si="2"/>
        <v>55374</v>
      </c>
      <c r="G39" s="322">
        <f t="shared" si="2"/>
        <v>54587</v>
      </c>
      <c r="H39" s="322">
        <f t="shared" si="2"/>
        <v>54417</v>
      </c>
      <c r="I39" s="322">
        <f t="shared" si="2"/>
        <v>14716</v>
      </c>
      <c r="J39" s="322">
        <f t="shared" si="2"/>
        <v>14851</v>
      </c>
      <c r="K39" s="322">
        <f t="shared" si="2"/>
        <v>15257</v>
      </c>
      <c r="L39" s="322">
        <f t="shared" si="2"/>
        <v>16084</v>
      </c>
      <c r="M39" s="322">
        <f t="shared" si="2"/>
        <v>18063</v>
      </c>
      <c r="N39" s="322">
        <f t="shared" si="2"/>
        <v>7695</v>
      </c>
      <c r="O39" s="322">
        <f>IF(SUM(O13,O15,O17,O19,O21,O23,O25,O27,O29,O31,O33,O35,O37)=SUM(E39:N39),SUM(E39:N39),"FEHLER")</f>
        <v>309010</v>
      </c>
    </row>
    <row r="40" spans="1:15" ht="11.25" customHeight="1">
      <c r="A40" s="321"/>
      <c r="B40" s="321"/>
      <c r="C40" s="323"/>
      <c r="D40" s="321" t="s">
        <v>243</v>
      </c>
      <c r="E40" s="322">
        <f aca="true" t="shared" si="3" ref="E40:O40">IF(SUM(E12:E37)=SUM(E38:E39),SUM(E38:E39),"FEHLER")</f>
        <v>117259</v>
      </c>
      <c r="F40" s="322">
        <f t="shared" si="3"/>
        <v>111377</v>
      </c>
      <c r="G40" s="322">
        <f t="shared" si="3"/>
        <v>110441</v>
      </c>
      <c r="H40" s="322">
        <f t="shared" si="3"/>
        <v>110733</v>
      </c>
      <c r="I40" s="322">
        <f t="shared" si="3"/>
        <v>32101</v>
      </c>
      <c r="J40" s="322">
        <f t="shared" si="3"/>
        <v>32774</v>
      </c>
      <c r="K40" s="322">
        <f t="shared" si="3"/>
        <v>34136</v>
      </c>
      <c r="L40" s="322">
        <f t="shared" si="3"/>
        <v>35845</v>
      </c>
      <c r="M40" s="322">
        <f t="shared" si="3"/>
        <v>41391</v>
      </c>
      <c r="N40" s="322">
        <f t="shared" si="3"/>
        <v>15750</v>
      </c>
      <c r="O40" s="322">
        <f t="shared" si="3"/>
        <v>641807</v>
      </c>
    </row>
    <row r="41" spans="1:15" ht="12.95" customHeight="1">
      <c r="A41" s="312" t="s">
        <v>244</v>
      </c>
      <c r="B41" s="327" t="s">
        <v>662</v>
      </c>
      <c r="C41" s="324"/>
      <c r="D41" s="312" t="s">
        <v>241</v>
      </c>
      <c r="E41" s="313">
        <v>7671</v>
      </c>
      <c r="F41" s="313">
        <v>7253</v>
      </c>
      <c r="G41" s="313">
        <v>7272</v>
      </c>
      <c r="H41" s="313">
        <v>7193</v>
      </c>
      <c r="I41" s="313">
        <v>4629</v>
      </c>
      <c r="J41" s="313">
        <v>4648</v>
      </c>
      <c r="K41" s="313">
        <v>4807</v>
      </c>
      <c r="L41" s="313">
        <v>4798</v>
      </c>
      <c r="M41" s="313">
        <v>5551</v>
      </c>
      <c r="N41" s="313">
        <v>1412</v>
      </c>
      <c r="O41" s="314">
        <f>SUM(E41:N41)</f>
        <v>55234</v>
      </c>
    </row>
    <row r="42" spans="1:15" ht="11.25" customHeight="1">
      <c r="A42" s="310"/>
      <c r="B42" s="325"/>
      <c r="C42" s="326"/>
      <c r="D42" s="312" t="s">
        <v>242</v>
      </c>
      <c r="E42" s="313">
        <v>7537</v>
      </c>
      <c r="F42" s="313">
        <v>7409</v>
      </c>
      <c r="G42" s="313">
        <v>7208</v>
      </c>
      <c r="H42" s="313">
        <v>7252</v>
      </c>
      <c r="I42" s="313">
        <v>4116</v>
      </c>
      <c r="J42" s="313">
        <v>4080</v>
      </c>
      <c r="K42" s="313">
        <v>4155</v>
      </c>
      <c r="L42" s="313">
        <v>4107</v>
      </c>
      <c r="M42" s="313">
        <v>4747</v>
      </c>
      <c r="N42" s="313">
        <v>1434</v>
      </c>
      <c r="O42" s="314">
        <f>SUM(E42:N42)</f>
        <v>52045</v>
      </c>
    </row>
    <row r="43" spans="1:15" ht="11.25" customHeight="1">
      <c r="A43" s="310"/>
      <c r="B43" s="312" t="s">
        <v>245</v>
      </c>
      <c r="C43" s="326"/>
      <c r="D43" s="312"/>
      <c r="E43" s="313"/>
      <c r="F43" s="313"/>
      <c r="G43" s="313"/>
      <c r="H43" s="313"/>
      <c r="I43" s="313"/>
      <c r="J43" s="313"/>
      <c r="K43" s="313"/>
      <c r="L43" s="313"/>
      <c r="M43" s="313"/>
      <c r="N43" s="313"/>
      <c r="O43" s="314"/>
    </row>
    <row r="44" spans="1:15" ht="11.25" customHeight="1">
      <c r="A44" s="312"/>
      <c r="B44" s="327" t="s">
        <v>246</v>
      </c>
      <c r="C44" s="324"/>
      <c r="D44" s="312" t="s">
        <v>241</v>
      </c>
      <c r="E44" s="313">
        <v>2</v>
      </c>
      <c r="F44" s="313">
        <v>4</v>
      </c>
      <c r="G44" s="313">
        <v>7</v>
      </c>
      <c r="H44" s="313">
        <v>8</v>
      </c>
      <c r="I44" s="313">
        <v>6</v>
      </c>
      <c r="J44" s="313">
        <v>10</v>
      </c>
      <c r="K44" s="313">
        <v>10</v>
      </c>
      <c r="L44" s="313">
        <v>6</v>
      </c>
      <c r="M44" s="313">
        <v>7</v>
      </c>
      <c r="N44" s="313">
        <v>0</v>
      </c>
      <c r="O44" s="314">
        <f>SUM(E44:N44)</f>
        <v>60</v>
      </c>
    </row>
    <row r="45" spans="1:15" ht="11.25" customHeight="1">
      <c r="A45" s="312"/>
      <c r="C45" s="326"/>
      <c r="D45" s="312" t="s">
        <v>242</v>
      </c>
      <c r="E45" s="313">
        <v>3</v>
      </c>
      <c r="F45" s="313">
        <v>5</v>
      </c>
      <c r="G45" s="313">
        <v>12</v>
      </c>
      <c r="H45" s="313">
        <v>9</v>
      </c>
      <c r="I45" s="313">
        <v>4</v>
      </c>
      <c r="J45" s="313">
        <v>4</v>
      </c>
      <c r="K45" s="313">
        <v>12</v>
      </c>
      <c r="L45" s="313">
        <v>7</v>
      </c>
      <c r="M45" s="313">
        <v>4</v>
      </c>
      <c r="N45" s="313">
        <v>2</v>
      </c>
      <c r="O45" s="314">
        <f>SUM(E45:N45)</f>
        <v>62</v>
      </c>
    </row>
    <row r="46" spans="1:15" ht="6" customHeight="1">
      <c r="A46" s="38" t="s">
        <v>10</v>
      </c>
      <c r="B46" s="8"/>
      <c r="C46" s="8"/>
      <c r="D46" s="8"/>
      <c r="E46" s="8"/>
      <c r="F46" s="8"/>
      <c r="G46" s="8"/>
      <c r="H46" s="8"/>
      <c r="I46" s="8"/>
      <c r="J46" s="8"/>
      <c r="K46" s="8"/>
      <c r="L46" s="2"/>
      <c r="M46" s="2"/>
      <c r="N46" s="2"/>
      <c r="O46" s="2"/>
    </row>
    <row r="47" spans="1:15" s="328" customFormat="1" ht="21" customHeight="1">
      <c r="A47" s="1168" t="s">
        <v>807</v>
      </c>
      <c r="B47" s="1168"/>
      <c r="C47" s="1168"/>
      <c r="D47" s="1168"/>
      <c r="E47" s="1168"/>
      <c r="F47" s="1168"/>
      <c r="G47" s="1168"/>
      <c r="H47" s="1168"/>
      <c r="I47" s="1168"/>
      <c r="J47" s="1168"/>
      <c r="K47" s="1168"/>
      <c r="L47" s="1168"/>
      <c r="M47" s="1168"/>
      <c r="N47" s="1168"/>
      <c r="O47" s="1168"/>
    </row>
    <row r="48" spans="1:15" ht="6" customHeight="1">
      <c r="A48" s="329"/>
      <c r="B48" s="329"/>
      <c r="C48" s="329"/>
      <c r="D48" s="8"/>
      <c r="E48" s="2"/>
      <c r="F48" s="2"/>
      <c r="G48" s="2"/>
      <c r="H48" s="2"/>
      <c r="I48" s="2"/>
      <c r="J48" s="2"/>
      <c r="K48" s="2"/>
      <c r="L48" s="2"/>
      <c r="M48" s="2"/>
      <c r="N48" s="2"/>
      <c r="O48" s="2"/>
    </row>
    <row r="49" ht="13.5" customHeight="1">
      <c r="D49" s="211"/>
    </row>
    <row r="50" ht="14.25" customHeight="1">
      <c r="D50" s="211"/>
    </row>
    <row r="51" ht="3.75" customHeight="1">
      <c r="D51" s="211"/>
    </row>
    <row r="52" ht="12" customHeight="1">
      <c r="D52" s="211"/>
    </row>
    <row r="53" ht="12" customHeight="1">
      <c r="D53" s="211"/>
    </row>
    <row r="54" ht="12" customHeight="1">
      <c r="D54" s="211"/>
    </row>
    <row r="55" ht="15" customHeight="1">
      <c r="D55" s="211"/>
    </row>
    <row r="56" ht="10.5" customHeight="1">
      <c r="D56" s="211"/>
    </row>
    <row r="57" ht="12.95" customHeight="1">
      <c r="D57" s="211"/>
    </row>
    <row r="58" ht="10.5" customHeight="1">
      <c r="D58" s="211"/>
    </row>
    <row r="59" ht="12.95" customHeight="1"/>
    <row r="60" ht="10.5" customHeight="1"/>
    <row r="61" ht="12.95" customHeight="1"/>
    <row r="62" ht="10.5" customHeight="1"/>
    <row r="63" ht="12.95" customHeight="1"/>
    <row r="64" ht="10.5" customHeight="1"/>
    <row r="65" ht="12.95" customHeight="1"/>
    <row r="66" ht="10.5" customHeight="1"/>
    <row r="67" ht="12.95" customHeight="1"/>
    <row r="68" ht="10.5" customHeight="1"/>
    <row r="69" ht="14.1" customHeight="1"/>
    <row r="70" ht="10.5" customHeight="1"/>
    <row r="71" ht="10.5" customHeight="1"/>
    <row r="72" ht="10.5" customHeight="1"/>
    <row r="73" spans="1:2" ht="14.25" customHeight="1">
      <c r="A73" s="211"/>
      <c r="B73" s="211"/>
    </row>
  </sheetData>
  <mergeCells count="37">
    <mergeCell ref="A38:B38"/>
    <mergeCell ref="A47:O47"/>
    <mergeCell ref="A36:B36"/>
    <mergeCell ref="A14:B14"/>
    <mergeCell ref="A16:B16"/>
    <mergeCell ref="A18:B18"/>
    <mergeCell ref="A20:B20"/>
    <mergeCell ref="A22:B22"/>
    <mergeCell ref="A24:B24"/>
    <mergeCell ref="A26:B26"/>
    <mergeCell ref="A28:B28"/>
    <mergeCell ref="A30:B30"/>
    <mergeCell ref="A32:B32"/>
    <mergeCell ref="A34:B34"/>
    <mergeCell ref="A12:B12"/>
    <mergeCell ref="F9:F11"/>
    <mergeCell ref="G9:G11"/>
    <mergeCell ref="H9:H11"/>
    <mergeCell ref="I9:I11"/>
    <mergeCell ref="A10:B10"/>
    <mergeCell ref="A11:B11"/>
    <mergeCell ref="A2:O2"/>
    <mergeCell ref="A4:O4"/>
    <mergeCell ref="A5:O5"/>
    <mergeCell ref="A7:B7"/>
    <mergeCell ref="C7:C11"/>
    <mergeCell ref="D7:D11"/>
    <mergeCell ref="E7:N8"/>
    <mergeCell ref="O7:O11"/>
    <mergeCell ref="A8:B8"/>
    <mergeCell ref="A9:B9"/>
    <mergeCell ref="E9:E11"/>
    <mergeCell ref="L9:L11"/>
    <mergeCell ref="M9:M11"/>
    <mergeCell ref="N9:N11"/>
    <mergeCell ref="J9:J11"/>
    <mergeCell ref="K9:K11"/>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&amp;C24</oddFooter>
  </headerFooter>
  <ignoredErrors>
    <ignoredError sqref="O45 E38:O40 O42 O41 O44 O12 O14:O35" unlockedFormula="1"/>
    <ignoredError sqref="A13:B13 B12 A15:B15 B14 A17:B17 B16 A19:B19 B18 A21:B21 B20 A23:B23 B22 A25:B25 B24 A27:B27 B26 A29:B29 B28 A31:B31 B30 A33:B33 B32 B3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O26"/>
  <sheetViews>
    <sheetView showGridLines="0" zoomScaleSheetLayoutView="100" workbookViewId="0" topLeftCell="A1">
      <selection activeCell="P1" sqref="P1"/>
    </sheetView>
  </sheetViews>
  <sheetFormatPr defaultColWidth="12" defaultRowHeight="11.25"/>
  <cols>
    <col min="1" max="1" width="2.16015625" style="1" customWidth="1"/>
    <col min="2" max="2" width="13.5" style="1" customWidth="1"/>
    <col min="3" max="3" width="0.65625" style="1" customWidth="1"/>
    <col min="4" max="4" width="11.16015625" style="1" customWidth="1"/>
    <col min="5" max="8" width="8.33203125" style="1" customWidth="1"/>
    <col min="9" max="14" width="8" style="1" customWidth="1"/>
    <col min="15" max="15" width="9.5" style="1" customWidth="1"/>
    <col min="16" max="16384" width="12" style="1" customWidth="1"/>
  </cols>
  <sheetData>
    <row r="1" ht="10.5" customHeight="1"/>
    <row r="2" spans="1:15" ht="13.5" customHeight="1">
      <c r="A2" s="959" t="s">
        <v>808</v>
      </c>
      <c r="B2" s="978"/>
      <c r="C2" s="978"/>
      <c r="D2" s="978"/>
      <c r="E2" s="978"/>
      <c r="F2" s="978"/>
      <c r="G2" s="978"/>
      <c r="H2" s="978"/>
      <c r="I2" s="978"/>
      <c r="J2" s="978"/>
      <c r="K2" s="978"/>
      <c r="L2" s="978"/>
      <c r="M2" s="978"/>
      <c r="N2" s="978"/>
      <c r="O2" s="978"/>
    </row>
    <row r="3" spans="1:15" ht="14.25" customHeight="1">
      <c r="A3" s="1164" t="s">
        <v>247</v>
      </c>
      <c r="B3" s="1164"/>
      <c r="C3" s="1164"/>
      <c r="D3" s="1164"/>
      <c r="E3" s="1164"/>
      <c r="F3" s="1164"/>
      <c r="G3" s="1164"/>
      <c r="H3" s="1164"/>
      <c r="I3" s="1164"/>
      <c r="J3" s="1164"/>
      <c r="K3" s="1164"/>
      <c r="L3" s="1164"/>
      <c r="M3" s="1164"/>
      <c r="N3" s="1164"/>
      <c r="O3" s="1164"/>
    </row>
    <row r="4" spans="1:15" ht="3.75" customHeight="1">
      <c r="A4" s="2"/>
      <c r="B4" s="2"/>
      <c r="C4" s="2"/>
      <c r="D4" s="2"/>
      <c r="E4" s="2"/>
      <c r="F4" s="2"/>
      <c r="G4" s="2"/>
      <c r="H4" s="2"/>
      <c r="I4" s="2"/>
      <c r="J4" s="2"/>
      <c r="K4" s="2"/>
      <c r="L4" s="2"/>
      <c r="M4" s="2"/>
      <c r="N4" s="2"/>
      <c r="O4" s="2"/>
    </row>
    <row r="5" spans="1:15" ht="18" customHeight="1">
      <c r="A5" s="1075" t="s">
        <v>155</v>
      </c>
      <c r="B5" s="961"/>
      <c r="C5" s="964"/>
      <c r="D5" s="969" t="s">
        <v>235</v>
      </c>
      <c r="E5" s="1060" t="s">
        <v>236</v>
      </c>
      <c r="F5" s="1061"/>
      <c r="G5" s="1061"/>
      <c r="H5" s="1061"/>
      <c r="I5" s="1061"/>
      <c r="J5" s="1061"/>
      <c r="K5" s="1061"/>
      <c r="L5" s="1061"/>
      <c r="M5" s="1061"/>
      <c r="N5" s="1129"/>
      <c r="O5" s="1080" t="s">
        <v>248</v>
      </c>
    </row>
    <row r="6" spans="1:15" ht="12" customHeight="1">
      <c r="A6" s="960"/>
      <c r="B6" s="965"/>
      <c r="C6" s="966"/>
      <c r="D6" s="972"/>
      <c r="E6" s="957">
        <v>1</v>
      </c>
      <c r="F6" s="1067" t="s">
        <v>239</v>
      </c>
      <c r="G6" s="957">
        <v>3</v>
      </c>
      <c r="H6" s="957">
        <v>4</v>
      </c>
      <c r="I6" s="957">
        <v>5</v>
      </c>
      <c r="J6" s="957">
        <v>6</v>
      </c>
      <c r="K6" s="957">
        <v>7</v>
      </c>
      <c r="L6" s="957">
        <v>8</v>
      </c>
      <c r="M6" s="1067" t="s">
        <v>144</v>
      </c>
      <c r="N6" s="957">
        <v>10</v>
      </c>
      <c r="O6" s="970"/>
    </row>
    <row r="7" spans="1:15" ht="10.5" customHeight="1">
      <c r="A7" s="963"/>
      <c r="B7" s="963"/>
      <c r="C7" s="967"/>
      <c r="D7" s="1079"/>
      <c r="E7" s="1066"/>
      <c r="F7" s="1116"/>
      <c r="G7" s="1066"/>
      <c r="H7" s="1066"/>
      <c r="I7" s="1066"/>
      <c r="J7" s="1066"/>
      <c r="K7" s="1066"/>
      <c r="L7" s="1066"/>
      <c r="M7" s="1066"/>
      <c r="N7" s="1066"/>
      <c r="O7" s="1081"/>
    </row>
    <row r="8" spans="1:15" ht="15" customHeight="1">
      <c r="A8" s="1170" t="s">
        <v>41</v>
      </c>
      <c r="B8" s="1166"/>
      <c r="C8" s="358"/>
      <c r="D8" s="312" t="s">
        <v>241</v>
      </c>
      <c r="E8" s="313">
        <v>22140</v>
      </c>
      <c r="F8" s="313">
        <v>20779</v>
      </c>
      <c r="G8" s="313">
        <v>20770</v>
      </c>
      <c r="H8" s="313">
        <v>20968</v>
      </c>
      <c r="I8" s="313">
        <v>5703</v>
      </c>
      <c r="J8" s="313">
        <v>5853</v>
      </c>
      <c r="K8" s="313">
        <v>6190</v>
      </c>
      <c r="L8" s="313">
        <v>6507</v>
      </c>
      <c r="M8" s="313">
        <v>7793</v>
      </c>
      <c r="N8" s="313">
        <v>2689</v>
      </c>
      <c r="O8" s="314">
        <f>SUM(E8:N8)</f>
        <v>119392</v>
      </c>
    </row>
    <row r="9" spans="1:15" ht="10.5" customHeight="1">
      <c r="A9" s="318"/>
      <c r="B9" s="318"/>
      <c r="C9" s="319"/>
      <c r="D9" s="312" t="s">
        <v>242</v>
      </c>
      <c r="E9" s="313">
        <v>21357</v>
      </c>
      <c r="F9" s="313">
        <v>20711</v>
      </c>
      <c r="G9" s="313">
        <v>20178</v>
      </c>
      <c r="H9" s="313">
        <v>20383</v>
      </c>
      <c r="I9" s="313">
        <v>4813</v>
      </c>
      <c r="J9" s="313">
        <v>4814</v>
      </c>
      <c r="K9" s="313">
        <v>5068</v>
      </c>
      <c r="L9" s="313">
        <v>5178</v>
      </c>
      <c r="M9" s="313">
        <v>5803</v>
      </c>
      <c r="N9" s="313">
        <v>2599</v>
      </c>
      <c r="O9" s="314">
        <f aca="true" t="shared" si="0" ref="O9:O23">SUM(E9:N9)</f>
        <v>110904</v>
      </c>
    </row>
    <row r="10" spans="1:15" ht="12.95" customHeight="1">
      <c r="A10" s="1170" t="s">
        <v>42</v>
      </c>
      <c r="B10" s="1166"/>
      <c r="C10" s="358"/>
      <c r="D10" s="312" t="s">
        <v>241</v>
      </c>
      <c r="E10" s="313">
        <v>5409</v>
      </c>
      <c r="F10" s="313">
        <v>5277</v>
      </c>
      <c r="G10" s="313">
        <v>5164</v>
      </c>
      <c r="H10" s="313">
        <v>5260</v>
      </c>
      <c r="I10" s="313">
        <v>1935</v>
      </c>
      <c r="J10" s="313">
        <v>2018</v>
      </c>
      <c r="K10" s="313">
        <v>2044</v>
      </c>
      <c r="L10" s="313">
        <v>2205</v>
      </c>
      <c r="M10" s="313">
        <v>2454</v>
      </c>
      <c r="N10" s="313">
        <v>808</v>
      </c>
      <c r="O10" s="314">
        <f t="shared" si="0"/>
        <v>32574</v>
      </c>
    </row>
    <row r="11" spans="1:15" ht="10.5" customHeight="1">
      <c r="A11" s="318"/>
      <c r="B11" s="318"/>
      <c r="C11" s="319"/>
      <c r="D11" s="312" t="s">
        <v>242</v>
      </c>
      <c r="E11" s="313">
        <v>5265</v>
      </c>
      <c r="F11" s="313">
        <v>5151</v>
      </c>
      <c r="G11" s="313">
        <v>5144</v>
      </c>
      <c r="H11" s="313">
        <v>5014</v>
      </c>
      <c r="I11" s="313">
        <v>1547</v>
      </c>
      <c r="J11" s="313">
        <v>1551</v>
      </c>
      <c r="K11" s="313">
        <v>1643</v>
      </c>
      <c r="L11" s="313">
        <v>1740</v>
      </c>
      <c r="M11" s="313">
        <v>1855</v>
      </c>
      <c r="N11" s="313">
        <v>770</v>
      </c>
      <c r="O11" s="314">
        <f t="shared" si="0"/>
        <v>29680</v>
      </c>
    </row>
    <row r="12" spans="1:15" ht="12.95" customHeight="1">
      <c r="A12" s="1170" t="s">
        <v>43</v>
      </c>
      <c r="B12" s="1166"/>
      <c r="C12" s="358"/>
      <c r="D12" s="312" t="s">
        <v>241</v>
      </c>
      <c r="E12" s="313">
        <v>5026</v>
      </c>
      <c r="F12" s="313">
        <v>4570</v>
      </c>
      <c r="G12" s="313">
        <v>4540</v>
      </c>
      <c r="H12" s="313">
        <v>4685</v>
      </c>
      <c r="I12" s="313">
        <v>1553</v>
      </c>
      <c r="J12" s="313">
        <v>1612</v>
      </c>
      <c r="K12" s="313">
        <v>1703</v>
      </c>
      <c r="L12" s="313">
        <v>1679</v>
      </c>
      <c r="M12" s="313">
        <v>1983</v>
      </c>
      <c r="N12" s="313">
        <v>726</v>
      </c>
      <c r="O12" s="314">
        <f t="shared" si="0"/>
        <v>28077</v>
      </c>
    </row>
    <row r="13" spans="1:15" ht="10.5" customHeight="1">
      <c r="A13" s="318"/>
      <c r="B13" s="318"/>
      <c r="C13" s="319"/>
      <c r="D13" s="312" t="s">
        <v>242</v>
      </c>
      <c r="E13" s="313">
        <v>4784</v>
      </c>
      <c r="F13" s="313">
        <v>4518</v>
      </c>
      <c r="G13" s="313">
        <v>4542</v>
      </c>
      <c r="H13" s="313">
        <v>4512</v>
      </c>
      <c r="I13" s="313">
        <v>1347</v>
      </c>
      <c r="J13" s="313">
        <v>1329</v>
      </c>
      <c r="K13" s="313">
        <v>1263</v>
      </c>
      <c r="L13" s="313">
        <v>1509</v>
      </c>
      <c r="M13" s="313">
        <v>1593</v>
      </c>
      <c r="N13" s="313">
        <v>683</v>
      </c>
      <c r="O13" s="314">
        <f t="shared" si="0"/>
        <v>26080</v>
      </c>
    </row>
    <row r="14" spans="1:15" ht="12.95" customHeight="1">
      <c r="A14" s="1170" t="s">
        <v>44</v>
      </c>
      <c r="B14" s="1166"/>
      <c r="C14" s="358"/>
      <c r="D14" s="312" t="s">
        <v>241</v>
      </c>
      <c r="E14" s="313">
        <v>4412</v>
      </c>
      <c r="F14" s="313">
        <v>4179</v>
      </c>
      <c r="G14" s="313">
        <v>4111</v>
      </c>
      <c r="H14" s="313">
        <v>4250</v>
      </c>
      <c r="I14" s="313">
        <v>1327</v>
      </c>
      <c r="J14" s="313">
        <v>1346</v>
      </c>
      <c r="K14" s="313">
        <v>1498</v>
      </c>
      <c r="L14" s="313">
        <v>1496</v>
      </c>
      <c r="M14" s="313">
        <v>1788</v>
      </c>
      <c r="N14" s="313">
        <v>609</v>
      </c>
      <c r="O14" s="314">
        <f t="shared" si="0"/>
        <v>25016</v>
      </c>
    </row>
    <row r="15" spans="1:15" ht="10.5" customHeight="1">
      <c r="A15" s="318"/>
      <c r="B15" s="318"/>
      <c r="C15" s="319"/>
      <c r="D15" s="312" t="s">
        <v>242</v>
      </c>
      <c r="E15" s="313">
        <v>4346</v>
      </c>
      <c r="F15" s="313">
        <v>4117</v>
      </c>
      <c r="G15" s="313">
        <v>4071</v>
      </c>
      <c r="H15" s="313">
        <v>4132</v>
      </c>
      <c r="I15" s="313">
        <v>1170</v>
      </c>
      <c r="J15" s="313">
        <v>1195</v>
      </c>
      <c r="K15" s="313">
        <v>1151</v>
      </c>
      <c r="L15" s="313">
        <v>1195</v>
      </c>
      <c r="M15" s="313">
        <v>1373</v>
      </c>
      <c r="N15" s="313">
        <v>622</v>
      </c>
      <c r="O15" s="314">
        <f t="shared" si="0"/>
        <v>23372</v>
      </c>
    </row>
    <row r="16" spans="1:15" ht="12.95" customHeight="1">
      <c r="A16" s="1170" t="s">
        <v>45</v>
      </c>
      <c r="B16" s="1166"/>
      <c r="C16" s="358"/>
      <c r="D16" s="312" t="s">
        <v>241</v>
      </c>
      <c r="E16" s="313">
        <v>8010</v>
      </c>
      <c r="F16" s="313">
        <v>7423</v>
      </c>
      <c r="G16" s="313">
        <v>7686</v>
      </c>
      <c r="H16" s="313">
        <v>7481</v>
      </c>
      <c r="I16" s="313">
        <v>2428</v>
      </c>
      <c r="J16" s="313">
        <v>2557</v>
      </c>
      <c r="K16" s="313">
        <v>2627</v>
      </c>
      <c r="L16" s="313">
        <v>2751</v>
      </c>
      <c r="M16" s="313">
        <v>3369</v>
      </c>
      <c r="N16" s="313">
        <v>1173</v>
      </c>
      <c r="O16" s="314">
        <f t="shared" si="0"/>
        <v>45505</v>
      </c>
    </row>
    <row r="17" spans="1:15" ht="10.5" customHeight="1">
      <c r="A17" s="318"/>
      <c r="B17" s="318"/>
      <c r="C17" s="319"/>
      <c r="D17" s="312" t="s">
        <v>242</v>
      </c>
      <c r="E17" s="313">
        <v>7995</v>
      </c>
      <c r="F17" s="313">
        <v>7513</v>
      </c>
      <c r="G17" s="313">
        <v>7290</v>
      </c>
      <c r="H17" s="313">
        <v>7256</v>
      </c>
      <c r="I17" s="313">
        <v>2084</v>
      </c>
      <c r="J17" s="313">
        <v>2082</v>
      </c>
      <c r="K17" s="313">
        <v>2183</v>
      </c>
      <c r="L17" s="313">
        <v>2283</v>
      </c>
      <c r="M17" s="313">
        <v>2784</v>
      </c>
      <c r="N17" s="313">
        <v>1107</v>
      </c>
      <c r="O17" s="314">
        <f t="shared" si="0"/>
        <v>42577</v>
      </c>
    </row>
    <row r="18" spans="1:15" ht="12.95" customHeight="1">
      <c r="A18" s="1170" t="s">
        <v>46</v>
      </c>
      <c r="B18" s="1166"/>
      <c r="C18" s="358"/>
      <c r="D18" s="312" t="s">
        <v>241</v>
      </c>
      <c r="E18" s="313">
        <v>5573</v>
      </c>
      <c r="F18" s="313">
        <v>5349</v>
      </c>
      <c r="G18" s="313">
        <v>5280</v>
      </c>
      <c r="H18" s="313">
        <v>5322</v>
      </c>
      <c r="I18" s="313">
        <v>1713</v>
      </c>
      <c r="J18" s="313">
        <v>1755</v>
      </c>
      <c r="K18" s="313">
        <v>1799</v>
      </c>
      <c r="L18" s="313">
        <v>1955</v>
      </c>
      <c r="M18" s="313">
        <v>2258</v>
      </c>
      <c r="N18" s="313">
        <v>792</v>
      </c>
      <c r="O18" s="314">
        <f t="shared" si="0"/>
        <v>31796</v>
      </c>
    </row>
    <row r="19" spans="1:15" ht="10.5" customHeight="1">
      <c r="A19" s="318"/>
      <c r="B19" s="318"/>
      <c r="C19" s="319"/>
      <c r="D19" s="312" t="s">
        <v>242</v>
      </c>
      <c r="E19" s="313">
        <v>5506</v>
      </c>
      <c r="F19" s="313">
        <v>5216</v>
      </c>
      <c r="G19" s="313">
        <v>5305</v>
      </c>
      <c r="H19" s="313">
        <v>5201</v>
      </c>
      <c r="I19" s="313">
        <v>1478</v>
      </c>
      <c r="J19" s="313">
        <v>1474</v>
      </c>
      <c r="K19" s="313">
        <v>1506</v>
      </c>
      <c r="L19" s="313">
        <v>1605</v>
      </c>
      <c r="M19" s="313">
        <v>1720</v>
      </c>
      <c r="N19" s="313">
        <v>749</v>
      </c>
      <c r="O19" s="314">
        <f t="shared" si="0"/>
        <v>29760</v>
      </c>
    </row>
    <row r="20" spans="1:15" ht="12.95" customHeight="1">
      <c r="A20" s="1170" t="s">
        <v>47</v>
      </c>
      <c r="B20" s="1166"/>
      <c r="C20" s="358"/>
      <c r="D20" s="312" t="s">
        <v>241</v>
      </c>
      <c r="E20" s="313">
        <v>8723</v>
      </c>
      <c r="F20" s="313">
        <v>8426</v>
      </c>
      <c r="G20" s="313">
        <v>8303</v>
      </c>
      <c r="H20" s="313">
        <v>8350</v>
      </c>
      <c r="I20" s="313">
        <v>2726</v>
      </c>
      <c r="J20" s="313">
        <v>2782</v>
      </c>
      <c r="K20" s="313">
        <v>3018</v>
      </c>
      <c r="L20" s="313">
        <v>3168</v>
      </c>
      <c r="M20" s="313">
        <v>3683</v>
      </c>
      <c r="N20" s="313">
        <v>1258</v>
      </c>
      <c r="O20" s="314">
        <f t="shared" si="0"/>
        <v>50437</v>
      </c>
    </row>
    <row r="21" spans="1:15" ht="10.5" customHeight="1">
      <c r="A21" s="318"/>
      <c r="B21" s="318"/>
      <c r="C21" s="319"/>
      <c r="D21" s="312" t="s">
        <v>242</v>
      </c>
      <c r="E21" s="313">
        <v>8713</v>
      </c>
      <c r="F21" s="313">
        <v>8148</v>
      </c>
      <c r="G21" s="313">
        <v>8057</v>
      </c>
      <c r="H21" s="313">
        <v>7919</v>
      </c>
      <c r="I21" s="313">
        <v>2277</v>
      </c>
      <c r="J21" s="313">
        <v>2406</v>
      </c>
      <c r="K21" s="313">
        <v>2443</v>
      </c>
      <c r="L21" s="313">
        <v>2574</v>
      </c>
      <c r="M21" s="313">
        <v>2935</v>
      </c>
      <c r="N21" s="313">
        <v>1165</v>
      </c>
      <c r="O21" s="314">
        <f t="shared" si="0"/>
        <v>46637</v>
      </c>
    </row>
    <row r="22" spans="1:15" ht="14.1" customHeight="1">
      <c r="A22" s="1171" t="s">
        <v>48</v>
      </c>
      <c r="B22" s="1167"/>
      <c r="C22" s="320"/>
      <c r="D22" s="321" t="s">
        <v>241</v>
      </c>
      <c r="E22" s="322">
        <f>SUM(E8,E10,E12,E14,E16,E18,E20)</f>
        <v>59293</v>
      </c>
      <c r="F22" s="322">
        <f aca="true" t="shared" si="1" ref="F22:N23">SUM(F8,F10,F12,F14,F16,F18,F20)</f>
        <v>56003</v>
      </c>
      <c r="G22" s="322">
        <f t="shared" si="1"/>
        <v>55854</v>
      </c>
      <c r="H22" s="322">
        <f t="shared" si="1"/>
        <v>56316</v>
      </c>
      <c r="I22" s="322">
        <f t="shared" si="1"/>
        <v>17385</v>
      </c>
      <c r="J22" s="322">
        <f t="shared" si="1"/>
        <v>17923</v>
      </c>
      <c r="K22" s="322">
        <f t="shared" si="1"/>
        <v>18879</v>
      </c>
      <c r="L22" s="322">
        <f t="shared" si="1"/>
        <v>19761</v>
      </c>
      <c r="M22" s="322">
        <f t="shared" si="1"/>
        <v>23328</v>
      </c>
      <c r="N22" s="322">
        <f t="shared" si="1"/>
        <v>8055</v>
      </c>
      <c r="O22" s="330">
        <f t="shared" si="0"/>
        <v>332797</v>
      </c>
    </row>
    <row r="23" spans="1:15" ht="10.5" customHeight="1">
      <c r="A23" s="331"/>
      <c r="B23" s="331"/>
      <c r="C23" s="332"/>
      <c r="D23" s="321" t="s">
        <v>242</v>
      </c>
      <c r="E23" s="322">
        <f>SUM(E9,E11,E13,E15,E17,E19,E21)</f>
        <v>57966</v>
      </c>
      <c r="F23" s="322">
        <f t="shared" si="1"/>
        <v>55374</v>
      </c>
      <c r="G23" s="322">
        <f t="shared" si="1"/>
        <v>54587</v>
      </c>
      <c r="H23" s="322">
        <f t="shared" si="1"/>
        <v>54417</v>
      </c>
      <c r="I23" s="322">
        <f t="shared" si="1"/>
        <v>14716</v>
      </c>
      <c r="J23" s="322">
        <f t="shared" si="1"/>
        <v>14851</v>
      </c>
      <c r="K23" s="322">
        <f t="shared" si="1"/>
        <v>15257</v>
      </c>
      <c r="L23" s="322">
        <f t="shared" si="1"/>
        <v>16084</v>
      </c>
      <c r="M23" s="322">
        <f t="shared" si="1"/>
        <v>18063</v>
      </c>
      <c r="N23" s="322">
        <f t="shared" si="1"/>
        <v>7695</v>
      </c>
      <c r="O23" s="330">
        <f t="shared" si="0"/>
        <v>309010</v>
      </c>
    </row>
    <row r="24" spans="1:15" ht="10.5" customHeight="1">
      <c r="A24" s="312"/>
      <c r="B24" s="312"/>
      <c r="C24" s="324"/>
      <c r="D24" s="321" t="s">
        <v>243</v>
      </c>
      <c r="E24" s="322">
        <f>IF(SUM(E8:E21)=SUM(E22:E23),SUM(E22:E23),"FEHLER")</f>
        <v>117259</v>
      </c>
      <c r="F24" s="322">
        <f aca="true" t="shared" si="2" ref="F24:O24">IF(SUM(F8:F21)=SUM(F22:F23),SUM(F22:F23),"FEHLER")</f>
        <v>111377</v>
      </c>
      <c r="G24" s="322">
        <f t="shared" si="2"/>
        <v>110441</v>
      </c>
      <c r="H24" s="322">
        <f t="shared" si="2"/>
        <v>110733</v>
      </c>
      <c r="I24" s="322">
        <f t="shared" si="2"/>
        <v>32101</v>
      </c>
      <c r="J24" s="322">
        <f t="shared" si="2"/>
        <v>32774</v>
      </c>
      <c r="K24" s="322">
        <f t="shared" si="2"/>
        <v>34136</v>
      </c>
      <c r="L24" s="322">
        <f t="shared" si="2"/>
        <v>35845</v>
      </c>
      <c r="M24" s="322">
        <f t="shared" si="2"/>
        <v>41391</v>
      </c>
      <c r="N24" s="322">
        <f t="shared" si="2"/>
        <v>15750</v>
      </c>
      <c r="O24" s="322">
        <f t="shared" si="2"/>
        <v>641807</v>
      </c>
    </row>
    <row r="25" spans="1:15" ht="11.25">
      <c r="A25" s="960"/>
      <c r="B25" s="960"/>
      <c r="C25" s="960"/>
      <c r="D25" s="960"/>
      <c r="E25" s="960"/>
      <c r="F25" s="229"/>
      <c r="G25" s="229"/>
      <c r="H25" s="229"/>
      <c r="I25" s="229"/>
      <c r="J25" s="229"/>
      <c r="K25" s="229"/>
      <c r="L25" s="229"/>
      <c r="M25" s="229"/>
      <c r="N25" s="229"/>
      <c r="O25" s="228"/>
    </row>
    <row r="26" spans="1:15" ht="3" customHeight="1">
      <c r="A26" s="2"/>
      <c r="B26" s="2"/>
      <c r="C26" s="2"/>
      <c r="D26" s="2"/>
      <c r="E26" s="2"/>
      <c r="F26" s="2"/>
      <c r="G26" s="2"/>
      <c r="H26" s="2"/>
      <c r="I26" s="2"/>
      <c r="J26" s="2"/>
      <c r="K26" s="2"/>
      <c r="L26" s="2"/>
      <c r="M26" s="2"/>
      <c r="N26" s="2"/>
      <c r="O26" s="2"/>
    </row>
  </sheetData>
  <mergeCells count="26">
    <mergeCell ref="A2:O2"/>
    <mergeCell ref="A3:O3"/>
    <mergeCell ref="A5:B7"/>
    <mergeCell ref="C5:C7"/>
    <mergeCell ref="D5:D7"/>
    <mergeCell ref="E5:N5"/>
    <mergeCell ref="O5:O7"/>
    <mergeCell ref="E6:E7"/>
    <mergeCell ref="N6:N7"/>
    <mergeCell ref="H6:H7"/>
    <mergeCell ref="I6:I7"/>
    <mergeCell ref="J6:J7"/>
    <mergeCell ref="K6:K7"/>
    <mergeCell ref="A20:B20"/>
    <mergeCell ref="A22:B22"/>
    <mergeCell ref="A25:E25"/>
    <mergeCell ref="L6:L7"/>
    <mergeCell ref="M6:M7"/>
    <mergeCell ref="A14:B14"/>
    <mergeCell ref="A16:B16"/>
    <mergeCell ref="A18:B18"/>
    <mergeCell ref="A8:B8"/>
    <mergeCell ref="A10:B10"/>
    <mergeCell ref="A12:B12"/>
    <mergeCell ref="F6:F7"/>
    <mergeCell ref="G6:G7"/>
  </mergeCells>
  <printOptions/>
  <pageMargins left="0.4724409448818898" right="0.4724409448818898" top="0.5905511811023623" bottom="0.7874015748031497" header="0.3937007874015748" footer="0"/>
  <pageSetup horizontalDpi="300" verticalDpi="300" orientation="portrait" paperSize="9" r:id="rId1"/>
  <headerFooter alignWithMargins="0">
    <oddFooter>&amp;C23</oddFooter>
  </headerFooter>
  <ignoredErrors>
    <ignoredError sqref="E22:N24"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4"/>
  <sheetViews>
    <sheetView zoomScaleSheetLayoutView="100" workbookViewId="0" topLeftCell="A1">
      <selection activeCell="N1" sqref="N1"/>
    </sheetView>
  </sheetViews>
  <sheetFormatPr defaultColWidth="12" defaultRowHeight="11.25"/>
  <cols>
    <col min="1" max="1" width="11.33203125" style="363" customWidth="1"/>
    <col min="2" max="2" width="21.5" style="1" customWidth="1"/>
    <col min="3" max="3" width="0.328125" style="211" customWidth="1"/>
    <col min="4" max="4" width="9" style="1" customWidth="1"/>
    <col min="5" max="12" width="7.83203125" style="1" customWidth="1"/>
    <col min="13" max="13" width="12.5" style="1" customWidth="1"/>
    <col min="14" max="16384" width="12" style="1" customWidth="1"/>
  </cols>
  <sheetData>
    <row r="1" spans="1:13" ht="10.5" customHeight="1">
      <c r="A1" s="353"/>
      <c r="B1" s="211"/>
      <c r="D1" s="211"/>
      <c r="E1" s="211"/>
      <c r="F1" s="211"/>
      <c r="G1" s="211"/>
      <c r="H1" s="211"/>
      <c r="I1" s="211"/>
      <c r="J1" s="211"/>
      <c r="K1" s="211"/>
      <c r="L1" s="211"/>
      <c r="M1" s="211"/>
    </row>
    <row r="2" spans="1:13" ht="12.75" customHeight="1">
      <c r="A2" s="1174" t="s">
        <v>702</v>
      </c>
      <c r="B2" s="1175"/>
      <c r="C2" s="1175"/>
      <c r="D2" s="1175"/>
      <c r="E2" s="1175"/>
      <c r="F2" s="1175"/>
      <c r="G2" s="1175"/>
      <c r="H2" s="1175"/>
      <c r="I2" s="1175"/>
      <c r="J2" s="1175"/>
      <c r="K2" s="1175"/>
      <c r="L2" s="1175"/>
      <c r="M2" s="1175"/>
    </row>
    <row r="3" spans="1:13" ht="3" customHeight="1">
      <c r="A3" s="353"/>
      <c r="B3" s="211"/>
      <c r="D3" s="211"/>
      <c r="E3" s="211"/>
      <c r="F3" s="211"/>
      <c r="G3" s="211"/>
      <c r="H3" s="211"/>
      <c r="I3" s="211"/>
      <c r="J3" s="211"/>
      <c r="K3" s="211"/>
      <c r="L3" s="211"/>
      <c r="M3" s="211"/>
    </row>
    <row r="4" spans="1:13" ht="12" customHeight="1">
      <c r="A4" s="1176" t="s">
        <v>809</v>
      </c>
      <c r="B4" s="1176"/>
      <c r="C4" s="1176"/>
      <c r="D4" s="1176"/>
      <c r="E4" s="1176"/>
      <c r="F4" s="1176"/>
      <c r="G4" s="1176"/>
      <c r="H4" s="1176"/>
      <c r="I4" s="1176"/>
      <c r="J4" s="1176"/>
      <c r="K4" s="1176"/>
      <c r="L4" s="1176"/>
      <c r="M4" s="1176"/>
    </row>
    <row r="5" spans="1:13" ht="9" customHeight="1">
      <c r="A5" s="354"/>
      <c r="B5" s="355"/>
      <c r="C5" s="355"/>
      <c r="D5" s="355"/>
      <c r="E5" s="355"/>
      <c r="F5" s="355"/>
      <c r="G5" s="355"/>
      <c r="H5" s="355"/>
      <c r="I5" s="355"/>
      <c r="J5" s="355"/>
      <c r="K5" s="355"/>
      <c r="L5" s="355"/>
      <c r="M5" s="355"/>
    </row>
    <row r="6" spans="1:13" ht="18" customHeight="1">
      <c r="A6" s="1177" t="s">
        <v>747</v>
      </c>
      <c r="B6" s="969"/>
      <c r="C6" s="961"/>
      <c r="D6" s="969" t="s">
        <v>53</v>
      </c>
      <c r="E6" s="1061" t="s">
        <v>701</v>
      </c>
      <c r="F6" s="1061"/>
      <c r="G6" s="1061"/>
      <c r="H6" s="1061"/>
      <c r="I6" s="1061"/>
      <c r="J6" s="1061"/>
      <c r="K6" s="1061"/>
      <c r="L6" s="1129"/>
      <c r="M6" s="1145" t="s">
        <v>708</v>
      </c>
    </row>
    <row r="7" spans="1:13" ht="12" customHeight="1">
      <c r="A7" s="971"/>
      <c r="B7" s="972"/>
      <c r="C7" s="965"/>
      <c r="D7" s="972"/>
      <c r="E7" s="949">
        <v>3</v>
      </c>
      <c r="F7" s="949">
        <v>4</v>
      </c>
      <c r="G7" s="949">
        <v>5</v>
      </c>
      <c r="H7" s="949">
        <v>6</v>
      </c>
      <c r="I7" s="949">
        <v>7</v>
      </c>
      <c r="J7" s="949">
        <v>8</v>
      </c>
      <c r="K7" s="1085" t="s">
        <v>144</v>
      </c>
      <c r="L7" s="949">
        <v>10</v>
      </c>
      <c r="M7" s="1178"/>
    </row>
    <row r="8" spans="1:13" ht="12" customHeight="1">
      <c r="A8" s="971"/>
      <c r="B8" s="972"/>
      <c r="C8" s="965"/>
      <c r="D8" s="972"/>
      <c r="E8" s="958"/>
      <c r="F8" s="958"/>
      <c r="G8" s="958"/>
      <c r="H8" s="958"/>
      <c r="I8" s="958"/>
      <c r="J8" s="958"/>
      <c r="K8" s="958"/>
      <c r="L8" s="958"/>
      <c r="M8" s="1178"/>
    </row>
    <row r="9" spans="1:13" ht="12" customHeight="1">
      <c r="A9" s="1076"/>
      <c r="B9" s="1079"/>
      <c r="C9" s="963"/>
      <c r="D9" s="1079"/>
      <c r="E9" s="950"/>
      <c r="F9" s="950"/>
      <c r="G9" s="950"/>
      <c r="H9" s="950"/>
      <c r="I9" s="950"/>
      <c r="J9" s="950"/>
      <c r="K9" s="950"/>
      <c r="L9" s="950"/>
      <c r="M9" s="1179"/>
    </row>
    <row r="10" spans="1:13" s="315" customFormat="1" ht="20.1" customHeight="1">
      <c r="A10" s="356" t="s">
        <v>251</v>
      </c>
      <c r="B10" s="324"/>
      <c r="C10" s="312"/>
      <c r="D10" s="324"/>
      <c r="E10" s="357"/>
      <c r="F10" s="357"/>
      <c r="G10" s="357"/>
      <c r="H10" s="357"/>
      <c r="I10" s="357"/>
      <c r="J10" s="357"/>
      <c r="K10" s="357"/>
      <c r="L10" s="357"/>
      <c r="M10" s="334"/>
    </row>
    <row r="11" spans="1:13" ht="12.95" customHeight="1">
      <c r="A11" s="1172" t="s">
        <v>663</v>
      </c>
      <c r="B11" s="1173"/>
      <c r="C11" s="312"/>
      <c r="D11" s="318" t="s">
        <v>232</v>
      </c>
      <c r="E11" s="359">
        <v>61</v>
      </c>
      <c r="F11" s="359">
        <v>16</v>
      </c>
      <c r="G11" s="359">
        <v>175</v>
      </c>
      <c r="H11" s="359">
        <v>153</v>
      </c>
      <c r="I11" s="359">
        <v>229</v>
      </c>
      <c r="J11" s="359">
        <v>225</v>
      </c>
      <c r="K11" s="359">
        <v>158</v>
      </c>
      <c r="L11" s="359">
        <v>22</v>
      </c>
      <c r="M11" s="334">
        <f>SUM(E11:L11)</f>
        <v>1039</v>
      </c>
    </row>
    <row r="12" spans="1:13" ht="12.95" customHeight="1">
      <c r="A12" s="360"/>
      <c r="B12" s="324"/>
      <c r="C12" s="312"/>
      <c r="D12" s="318" t="s">
        <v>8</v>
      </c>
      <c r="E12" s="359">
        <v>39</v>
      </c>
      <c r="F12" s="359">
        <v>13</v>
      </c>
      <c r="G12" s="359">
        <v>84</v>
      </c>
      <c r="H12" s="359">
        <v>61</v>
      </c>
      <c r="I12" s="359">
        <v>117</v>
      </c>
      <c r="J12" s="359">
        <v>148</v>
      </c>
      <c r="K12" s="359">
        <v>83</v>
      </c>
      <c r="L12" s="359">
        <v>17</v>
      </c>
      <c r="M12" s="334">
        <f>SUM(E12:L12)</f>
        <v>562</v>
      </c>
    </row>
    <row r="13" spans="1:13" ht="18" customHeight="1">
      <c r="A13" s="356" t="s">
        <v>252</v>
      </c>
      <c r="B13" s="324"/>
      <c r="C13" s="312"/>
      <c r="D13" s="324"/>
      <c r="E13" s="357"/>
      <c r="F13" s="357"/>
      <c r="G13" s="357"/>
      <c r="H13" s="357"/>
      <c r="I13" s="357"/>
      <c r="J13" s="357"/>
      <c r="K13" s="357"/>
      <c r="L13" s="357"/>
      <c r="M13" s="334"/>
    </row>
    <row r="14" spans="1:13" ht="12.95" customHeight="1">
      <c r="A14" s="356" t="s">
        <v>664</v>
      </c>
      <c r="B14" s="324"/>
      <c r="C14" s="312"/>
      <c r="D14" s="324"/>
      <c r="E14" s="357"/>
      <c r="F14" s="357"/>
      <c r="G14" s="357"/>
      <c r="H14" s="357"/>
      <c r="I14" s="357"/>
      <c r="J14" s="357"/>
      <c r="K14" s="357"/>
      <c r="L14" s="357"/>
      <c r="M14" s="334"/>
    </row>
    <row r="15" spans="1:13" ht="12.95" customHeight="1">
      <c r="A15" s="1172" t="s">
        <v>665</v>
      </c>
      <c r="B15" s="1173"/>
      <c r="C15" s="312"/>
      <c r="D15" s="318" t="s">
        <v>232</v>
      </c>
      <c r="E15" s="359">
        <v>985</v>
      </c>
      <c r="F15" s="359">
        <v>484</v>
      </c>
      <c r="G15" s="359">
        <v>238</v>
      </c>
      <c r="H15" s="359">
        <v>242</v>
      </c>
      <c r="I15" s="359">
        <v>254</v>
      </c>
      <c r="J15" s="359">
        <v>373</v>
      </c>
      <c r="K15" s="359">
        <v>1849</v>
      </c>
      <c r="L15" s="359">
        <v>289</v>
      </c>
      <c r="M15" s="334">
        <f>SUM(E15:L15)</f>
        <v>4714</v>
      </c>
    </row>
    <row r="16" spans="1:13" ht="12.95" customHeight="1">
      <c r="A16" s="312"/>
      <c r="B16" s="324"/>
      <c r="C16" s="312"/>
      <c r="D16" s="318" t="s">
        <v>8</v>
      </c>
      <c r="E16" s="359">
        <v>917</v>
      </c>
      <c r="F16" s="359">
        <v>505</v>
      </c>
      <c r="G16" s="359">
        <v>168</v>
      </c>
      <c r="H16" s="359">
        <v>157</v>
      </c>
      <c r="I16" s="359">
        <v>153</v>
      </c>
      <c r="J16" s="359">
        <v>295</v>
      </c>
      <c r="K16" s="359">
        <v>1327</v>
      </c>
      <c r="L16" s="359">
        <v>177</v>
      </c>
      <c r="M16" s="334">
        <f>SUM(E16:L16)</f>
        <v>3699</v>
      </c>
    </row>
    <row r="17" spans="1:13" ht="12.95" customHeight="1">
      <c r="A17" s="312"/>
      <c r="B17" s="324"/>
      <c r="C17" s="312"/>
      <c r="D17" s="318"/>
      <c r="E17" s="359"/>
      <c r="F17" s="359"/>
      <c r="G17" s="359"/>
      <c r="H17" s="359"/>
      <c r="I17" s="359"/>
      <c r="J17" s="359"/>
      <c r="K17" s="359"/>
      <c r="L17" s="359"/>
      <c r="M17" s="334"/>
    </row>
    <row r="18" spans="1:13" ht="18" customHeight="1">
      <c r="A18" s="1172" t="s">
        <v>253</v>
      </c>
      <c r="B18" s="1173"/>
      <c r="C18" s="335"/>
      <c r="D18" s="318" t="s">
        <v>232</v>
      </c>
      <c r="E18" s="359">
        <v>106</v>
      </c>
      <c r="F18" s="359">
        <v>50</v>
      </c>
      <c r="G18" s="359">
        <v>186</v>
      </c>
      <c r="H18" s="359">
        <v>146</v>
      </c>
      <c r="I18" s="359">
        <v>172</v>
      </c>
      <c r="J18" s="359">
        <v>169</v>
      </c>
      <c r="K18" s="359">
        <v>514</v>
      </c>
      <c r="L18" s="359">
        <v>96</v>
      </c>
      <c r="M18" s="359">
        <f>SUM(E18:L18)</f>
        <v>1439</v>
      </c>
    </row>
    <row r="19" spans="1:13" ht="12.95" customHeight="1">
      <c r="A19" s="361"/>
      <c r="B19" s="362"/>
      <c r="C19" s="335"/>
      <c r="D19" s="318" t="s">
        <v>8</v>
      </c>
      <c r="E19" s="359">
        <v>92</v>
      </c>
      <c r="F19" s="359">
        <v>47</v>
      </c>
      <c r="G19" s="359">
        <v>134</v>
      </c>
      <c r="H19" s="359">
        <v>94</v>
      </c>
      <c r="I19" s="359">
        <v>118</v>
      </c>
      <c r="J19" s="359">
        <v>130</v>
      </c>
      <c r="K19" s="359">
        <v>379</v>
      </c>
      <c r="L19" s="359">
        <v>100</v>
      </c>
      <c r="M19" s="359">
        <f>SUM(E19:L19)</f>
        <v>1094</v>
      </c>
    </row>
    <row r="20" spans="1:13" ht="12.95" customHeight="1">
      <c r="A20" s="361"/>
      <c r="B20" s="362"/>
      <c r="C20" s="335"/>
      <c r="D20" s="318"/>
      <c r="E20" s="359"/>
      <c r="F20" s="359"/>
      <c r="G20" s="359"/>
      <c r="H20" s="359"/>
      <c r="I20" s="359"/>
      <c r="J20" s="359"/>
      <c r="K20" s="359"/>
      <c r="L20" s="359"/>
      <c r="M20" s="359"/>
    </row>
    <row r="24" spans="1:4" ht="11.25">
      <c r="A24" s="866"/>
      <c r="B24" s="867"/>
      <c r="C24" s="868"/>
      <c r="D24" s="867"/>
    </row>
    <row r="27" ht="15.75" customHeight="1"/>
    <row r="28" ht="9" customHeight="1"/>
    <row r="30" ht="21.75" customHeight="1"/>
    <row r="34" ht="14.25" customHeight="1"/>
    <row r="38" ht="9.75" customHeight="1"/>
    <row r="47" ht="11.25" customHeight="1"/>
    <row r="48" ht="11.25" customHeight="1"/>
    <row r="49" ht="11.25" customHeight="1"/>
  </sheetData>
  <mergeCells count="18">
    <mergeCell ref="K7:K9"/>
    <mergeCell ref="L7:L9"/>
    <mergeCell ref="A11:B11"/>
    <mergeCell ref="A15:B15"/>
    <mergeCell ref="A18:B18"/>
    <mergeCell ref="G7:G9"/>
    <mergeCell ref="A2:M2"/>
    <mergeCell ref="A4:M4"/>
    <mergeCell ref="A6:B9"/>
    <mergeCell ref="C6:C9"/>
    <mergeCell ref="D6:D9"/>
    <mergeCell ref="E6:L6"/>
    <mergeCell ref="M6:M9"/>
    <mergeCell ref="E7:E9"/>
    <mergeCell ref="F7:F9"/>
    <mergeCell ref="H7:H9"/>
    <mergeCell ref="I7:I9"/>
    <mergeCell ref="J7:J9"/>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&amp;C25</oddFooter>
  </headerFooter>
  <ignoredErrors>
    <ignoredError sqref="E13:M14 M19 M11 M12 M16 M15 M18" unlockedFormula="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66"/>
  <sheetViews>
    <sheetView showGridLines="0" zoomScaleSheetLayoutView="100" workbookViewId="0" topLeftCell="A1">
      <selection activeCell="M1" sqref="M1"/>
    </sheetView>
  </sheetViews>
  <sheetFormatPr defaultColWidth="12" defaultRowHeight="11.25"/>
  <cols>
    <col min="1" max="1" width="1.3359375" style="1" customWidth="1"/>
    <col min="2" max="2" width="18.83203125" style="1" customWidth="1"/>
    <col min="3" max="3" width="0.65625" style="1" customWidth="1"/>
    <col min="4" max="4" width="10.5" style="1" customWidth="1"/>
    <col min="5" max="11" width="10" style="1" customWidth="1"/>
    <col min="12" max="12" width="12.83203125" style="1" customWidth="1"/>
    <col min="13" max="13" width="2.33203125" style="0" customWidth="1"/>
    <col min="14" max="14" width="6.16015625" style="1" customWidth="1"/>
    <col min="15" max="16384" width="12" style="1" customWidth="1"/>
  </cols>
  <sheetData>
    <row r="1" spans="1:12" ht="10.5" customHeight="1">
      <c r="A1" s="2"/>
      <c r="B1" s="2"/>
      <c r="C1" s="2"/>
      <c r="D1" s="2"/>
      <c r="E1" s="2"/>
      <c r="F1" s="2"/>
      <c r="G1" s="2"/>
      <c r="H1" s="2"/>
      <c r="I1" s="2"/>
      <c r="J1" s="2"/>
      <c r="K1" s="189"/>
      <c r="L1" s="294"/>
    </row>
    <row r="2" spans="1:13" s="365" customFormat="1" ht="15" customHeight="1">
      <c r="A2" s="1180" t="s">
        <v>726</v>
      </c>
      <c r="B2" s="1181"/>
      <c r="C2" s="1181"/>
      <c r="D2" s="1181"/>
      <c r="E2" s="1181"/>
      <c r="F2" s="1181"/>
      <c r="G2" s="1181"/>
      <c r="H2" s="1181"/>
      <c r="I2" s="1181"/>
      <c r="J2" s="1181"/>
      <c r="K2" s="1181"/>
      <c r="L2" s="1181"/>
      <c r="M2" s="364"/>
    </row>
    <row r="3" spans="1:13" s="365" customFormat="1" ht="15" customHeight="1">
      <c r="A3" s="1200" t="s">
        <v>810</v>
      </c>
      <c r="B3" s="1200"/>
      <c r="C3" s="1200"/>
      <c r="D3" s="1200"/>
      <c r="E3" s="1200"/>
      <c r="F3" s="1200"/>
      <c r="G3" s="1200"/>
      <c r="H3" s="1200"/>
      <c r="I3" s="1200"/>
      <c r="J3" s="1200"/>
      <c r="K3" s="1200"/>
      <c r="L3" s="1200"/>
      <c r="M3" s="364"/>
    </row>
    <row r="4" spans="1:13" s="365" customFormat="1" ht="9" customHeight="1">
      <c r="A4" s="366"/>
      <c r="B4" s="366"/>
      <c r="C4" s="366"/>
      <c r="D4" s="366"/>
      <c r="E4" s="366"/>
      <c r="F4" s="366"/>
      <c r="G4" s="366"/>
      <c r="H4" s="366"/>
      <c r="I4" s="366"/>
      <c r="J4" s="366"/>
      <c r="K4" s="367"/>
      <c r="L4" s="368"/>
      <c r="M4" s="364"/>
    </row>
    <row r="5" spans="1:13" s="365" customFormat="1" ht="20.25" customHeight="1">
      <c r="A5" s="1182" t="s">
        <v>254</v>
      </c>
      <c r="B5" s="1182"/>
      <c r="C5" s="1185"/>
      <c r="D5" s="1188" t="s">
        <v>255</v>
      </c>
      <c r="E5" s="1191" t="s">
        <v>256</v>
      </c>
      <c r="F5" s="1192"/>
      <c r="G5" s="1192"/>
      <c r="H5" s="1192"/>
      <c r="I5" s="1192"/>
      <c r="J5" s="1192"/>
      <c r="K5" s="1192"/>
      <c r="L5" s="1192"/>
      <c r="M5" s="364"/>
    </row>
    <row r="6" spans="1:13" s="365" customFormat="1" ht="15.75" customHeight="1">
      <c r="A6" s="1183"/>
      <c r="B6" s="1183"/>
      <c r="C6" s="1186"/>
      <c r="D6" s="1189"/>
      <c r="E6" s="1188" t="s">
        <v>257</v>
      </c>
      <c r="F6" s="1188" t="s">
        <v>258</v>
      </c>
      <c r="G6" s="1188" t="s">
        <v>259</v>
      </c>
      <c r="H6" s="1195" t="s">
        <v>260</v>
      </c>
      <c r="I6" s="1188" t="s">
        <v>261</v>
      </c>
      <c r="J6" s="1188" t="s">
        <v>262</v>
      </c>
      <c r="K6" s="1196" t="s">
        <v>640</v>
      </c>
      <c r="L6" s="1197" t="s">
        <v>674</v>
      </c>
      <c r="M6" s="364"/>
    </row>
    <row r="7" spans="1:13" s="365" customFormat="1" ht="12.75" customHeight="1">
      <c r="A7" s="1183"/>
      <c r="B7" s="1183"/>
      <c r="C7" s="1186"/>
      <c r="D7" s="1189"/>
      <c r="E7" s="1193"/>
      <c r="F7" s="1189"/>
      <c r="G7" s="1189"/>
      <c r="H7" s="1189"/>
      <c r="I7" s="1189"/>
      <c r="J7" s="1193"/>
      <c r="K7" s="1193"/>
      <c r="L7" s="1198"/>
      <c r="M7" s="364"/>
    </row>
    <row r="8" spans="1:13" s="365" customFormat="1" ht="17.25" customHeight="1">
      <c r="A8" s="1184"/>
      <c r="B8" s="1184"/>
      <c r="C8" s="1187"/>
      <c r="D8" s="1190"/>
      <c r="E8" s="1194"/>
      <c r="F8" s="1190"/>
      <c r="G8" s="1190"/>
      <c r="H8" s="1190"/>
      <c r="I8" s="1190"/>
      <c r="J8" s="1194"/>
      <c r="K8" s="1194"/>
      <c r="L8" s="1199"/>
      <c r="M8" s="364"/>
    </row>
    <row r="9" spans="1:13" s="315" customFormat="1" ht="16.5" customHeight="1">
      <c r="A9" s="1202" t="s">
        <v>41</v>
      </c>
      <c r="B9" s="1202"/>
      <c r="C9" s="310"/>
      <c r="D9" s="369">
        <f aca="true" t="shared" si="0" ref="D9:D15">SUM(E9:L9)</f>
        <v>230296</v>
      </c>
      <c r="E9" s="370">
        <v>100372</v>
      </c>
      <c r="F9" s="370">
        <v>25535</v>
      </c>
      <c r="G9" s="370">
        <v>32744</v>
      </c>
      <c r="H9" s="370">
        <v>11174</v>
      </c>
      <c r="I9" s="370">
        <v>158</v>
      </c>
      <c r="J9" s="370">
        <v>232</v>
      </c>
      <c r="K9" s="370">
        <v>5740</v>
      </c>
      <c r="L9" s="370">
        <v>54341</v>
      </c>
      <c r="M9" s="371"/>
    </row>
    <row r="10" spans="1:12" ht="16.5" customHeight="1">
      <c r="A10" s="1202" t="s">
        <v>42</v>
      </c>
      <c r="B10" s="1202"/>
      <c r="C10" s="310"/>
      <c r="D10" s="369">
        <f t="shared" si="0"/>
        <v>62254</v>
      </c>
      <c r="E10" s="370">
        <v>40699</v>
      </c>
      <c r="F10" s="370">
        <v>4751</v>
      </c>
      <c r="G10" s="370">
        <v>6140</v>
      </c>
      <c r="H10" s="370">
        <v>2205</v>
      </c>
      <c r="I10" s="370">
        <v>7</v>
      </c>
      <c r="J10" s="370">
        <v>42</v>
      </c>
      <c r="K10" s="370">
        <v>716</v>
      </c>
      <c r="L10" s="370">
        <v>7694</v>
      </c>
    </row>
    <row r="11" spans="1:12" ht="16.5" customHeight="1">
      <c r="A11" s="1202" t="s">
        <v>43</v>
      </c>
      <c r="B11" s="1202"/>
      <c r="C11" s="310"/>
      <c r="D11" s="369">
        <f t="shared" si="0"/>
        <v>54157</v>
      </c>
      <c r="E11" s="370">
        <v>32939</v>
      </c>
      <c r="F11" s="370">
        <v>6874</v>
      </c>
      <c r="G11" s="370">
        <v>4820</v>
      </c>
      <c r="H11" s="370">
        <v>1853</v>
      </c>
      <c r="I11" s="370">
        <v>15</v>
      </c>
      <c r="J11" s="370">
        <v>39</v>
      </c>
      <c r="K11" s="370">
        <v>855</v>
      </c>
      <c r="L11" s="370">
        <v>6762</v>
      </c>
    </row>
    <row r="12" spans="1:12" ht="16.5" customHeight="1">
      <c r="A12" s="1202" t="s">
        <v>44</v>
      </c>
      <c r="B12" s="1202"/>
      <c r="C12" s="310"/>
      <c r="D12" s="369">
        <f t="shared" si="0"/>
        <v>48388</v>
      </c>
      <c r="E12" s="370">
        <v>16250</v>
      </c>
      <c r="F12" s="370">
        <v>17777</v>
      </c>
      <c r="G12" s="370">
        <v>4601</v>
      </c>
      <c r="H12" s="370">
        <v>1047</v>
      </c>
      <c r="I12" s="370">
        <v>14</v>
      </c>
      <c r="J12" s="370">
        <v>44</v>
      </c>
      <c r="K12" s="370">
        <v>685</v>
      </c>
      <c r="L12" s="370">
        <v>7970</v>
      </c>
    </row>
    <row r="13" spans="1:12" ht="16.5" customHeight="1">
      <c r="A13" s="1202" t="s">
        <v>45</v>
      </c>
      <c r="B13" s="1202"/>
      <c r="C13" s="310"/>
      <c r="D13" s="369">
        <f t="shared" si="0"/>
        <v>88082</v>
      </c>
      <c r="E13" s="370">
        <v>18249</v>
      </c>
      <c r="F13" s="370">
        <v>31133</v>
      </c>
      <c r="G13" s="370">
        <v>12860</v>
      </c>
      <c r="H13" s="370">
        <v>5228</v>
      </c>
      <c r="I13" s="370">
        <v>57</v>
      </c>
      <c r="J13" s="370">
        <v>104</v>
      </c>
      <c r="K13" s="370">
        <v>2143</v>
      </c>
      <c r="L13" s="370">
        <v>18308</v>
      </c>
    </row>
    <row r="14" spans="1:12" ht="16.5" customHeight="1">
      <c r="A14" s="1202" t="s">
        <v>46</v>
      </c>
      <c r="B14" s="1202"/>
      <c r="C14" s="310"/>
      <c r="D14" s="369">
        <f t="shared" si="0"/>
        <v>61556</v>
      </c>
      <c r="E14" s="370">
        <v>28918</v>
      </c>
      <c r="F14" s="370">
        <v>11348</v>
      </c>
      <c r="G14" s="370">
        <v>7262</v>
      </c>
      <c r="H14" s="370">
        <v>1872</v>
      </c>
      <c r="I14" s="370">
        <v>7</v>
      </c>
      <c r="J14" s="370">
        <v>64</v>
      </c>
      <c r="K14" s="370">
        <v>1041</v>
      </c>
      <c r="L14" s="370">
        <v>11044</v>
      </c>
    </row>
    <row r="15" spans="1:12" ht="16.5" customHeight="1">
      <c r="A15" s="1202" t="s">
        <v>47</v>
      </c>
      <c r="B15" s="1202"/>
      <c r="C15" s="324"/>
      <c r="D15" s="369">
        <f t="shared" si="0"/>
        <v>97074</v>
      </c>
      <c r="E15" s="370">
        <v>46132</v>
      </c>
      <c r="F15" s="370">
        <v>13615</v>
      </c>
      <c r="G15" s="370">
        <v>14095</v>
      </c>
      <c r="H15" s="370">
        <v>4052</v>
      </c>
      <c r="I15" s="370">
        <v>19</v>
      </c>
      <c r="J15" s="370">
        <v>273</v>
      </c>
      <c r="K15" s="370">
        <v>2226</v>
      </c>
      <c r="L15" s="370">
        <v>16662</v>
      </c>
    </row>
    <row r="16" spans="1:12" ht="9" customHeight="1">
      <c r="A16" s="372"/>
      <c r="B16" s="372"/>
      <c r="C16" s="310"/>
      <c r="D16" s="369"/>
      <c r="E16" s="369"/>
      <c r="F16" s="369"/>
      <c r="G16" s="369"/>
      <c r="H16" s="369"/>
      <c r="I16" s="369"/>
      <c r="J16" s="369"/>
      <c r="K16" s="369"/>
      <c r="L16" s="373"/>
    </row>
    <row r="17" spans="1:12" ht="18.75" customHeight="1">
      <c r="A17" s="1203" t="s">
        <v>48</v>
      </c>
      <c r="B17" s="1203"/>
      <c r="C17" s="310"/>
      <c r="D17" s="374">
        <f>IF(SUM(D9:D16)=SUM(E17:L17),SUM(E17:L17),"FEHLER")</f>
        <v>641807</v>
      </c>
      <c r="E17" s="374">
        <f>SUM(E9:E16)</f>
        <v>283559</v>
      </c>
      <c r="F17" s="374">
        <f aca="true" t="shared" si="1" ref="F17:L17">SUM(F9:F16)</f>
        <v>111033</v>
      </c>
      <c r="G17" s="374">
        <f t="shared" si="1"/>
        <v>82522</v>
      </c>
      <c r="H17" s="374">
        <f t="shared" si="1"/>
        <v>27431</v>
      </c>
      <c r="I17" s="374">
        <f t="shared" si="1"/>
        <v>277</v>
      </c>
      <c r="J17" s="374">
        <f t="shared" si="1"/>
        <v>798</v>
      </c>
      <c r="K17" s="374">
        <f t="shared" si="1"/>
        <v>13406</v>
      </c>
      <c r="L17" s="374">
        <f t="shared" si="1"/>
        <v>122781</v>
      </c>
    </row>
    <row r="18" spans="1:12" ht="9" customHeight="1">
      <c r="A18" s="375"/>
      <c r="B18" s="375"/>
      <c r="C18" s="310"/>
      <c r="D18" s="374"/>
      <c r="E18" s="374"/>
      <c r="F18" s="374"/>
      <c r="G18" s="374"/>
      <c r="H18" s="374"/>
      <c r="I18" s="374"/>
      <c r="J18" s="374"/>
      <c r="K18" s="369"/>
      <c r="L18" s="373"/>
    </row>
    <row r="19" spans="1:12" ht="16.5" customHeight="1">
      <c r="A19" s="333" t="s">
        <v>263</v>
      </c>
      <c r="B19" s="310"/>
      <c r="C19" s="310"/>
      <c r="D19" s="374"/>
      <c r="E19" s="374"/>
      <c r="F19" s="374"/>
      <c r="G19" s="374"/>
      <c r="H19" s="374"/>
      <c r="I19" s="374"/>
      <c r="J19" s="374"/>
      <c r="K19" s="369"/>
      <c r="L19" s="373"/>
    </row>
    <row r="20" spans="1:12" ht="16.5" customHeight="1">
      <c r="A20" s="376"/>
      <c r="B20" s="376" t="s">
        <v>264</v>
      </c>
      <c r="C20" s="310"/>
      <c r="D20" s="369">
        <f>SUM(E20:L20)</f>
        <v>449810</v>
      </c>
      <c r="E20" s="369">
        <v>204396</v>
      </c>
      <c r="F20" s="369">
        <v>81119</v>
      </c>
      <c r="G20" s="369">
        <v>46252</v>
      </c>
      <c r="H20" s="369">
        <v>16524</v>
      </c>
      <c r="I20" s="369">
        <v>215</v>
      </c>
      <c r="J20" s="369">
        <v>533</v>
      </c>
      <c r="K20" s="369">
        <v>8132</v>
      </c>
      <c r="L20" s="369">
        <v>92639</v>
      </c>
    </row>
    <row r="21" spans="1:12" ht="16.5" customHeight="1">
      <c r="A21" s="376"/>
      <c r="B21" s="377" t="s">
        <v>265</v>
      </c>
      <c r="C21" s="310"/>
      <c r="D21" s="369">
        <f>SUM(E21:L21)</f>
        <v>191997</v>
      </c>
      <c r="E21" s="369">
        <v>79163</v>
      </c>
      <c r="F21" s="369">
        <v>29914</v>
      </c>
      <c r="G21" s="369">
        <v>36270</v>
      </c>
      <c r="H21" s="369">
        <v>10907</v>
      </c>
      <c r="I21" s="369">
        <v>62</v>
      </c>
      <c r="J21" s="369">
        <v>265</v>
      </c>
      <c r="K21" s="369">
        <v>5274</v>
      </c>
      <c r="L21" s="369">
        <v>30142</v>
      </c>
    </row>
    <row r="22" spans="1:12" ht="16.5" customHeight="1">
      <c r="A22" s="378"/>
      <c r="B22" s="378"/>
      <c r="C22" s="310"/>
      <c r="D22" s="374"/>
      <c r="E22" s="369"/>
      <c r="F22" s="369"/>
      <c r="G22" s="369"/>
      <c r="H22" s="369"/>
      <c r="I22" s="369"/>
      <c r="J22" s="369"/>
      <c r="K22" s="369"/>
      <c r="L22" s="373"/>
    </row>
    <row r="23" spans="1:12" ht="16.5" customHeight="1">
      <c r="A23" s="379" t="s">
        <v>263</v>
      </c>
      <c r="B23" s="380"/>
      <c r="C23" s="310"/>
      <c r="D23" s="381"/>
      <c r="E23" s="369"/>
      <c r="F23" s="369"/>
      <c r="G23" s="369"/>
      <c r="H23" s="369"/>
      <c r="I23" s="369"/>
      <c r="J23" s="369"/>
      <c r="K23" s="369"/>
      <c r="L23" s="373"/>
    </row>
    <row r="24" spans="1:12" ht="16.5" customHeight="1">
      <c r="A24" s="376"/>
      <c r="B24" s="376" t="s">
        <v>266</v>
      </c>
      <c r="C24" s="310"/>
      <c r="D24" s="369">
        <f>SUM(E24:L24)</f>
        <v>610592</v>
      </c>
      <c r="E24" s="369">
        <v>271932</v>
      </c>
      <c r="F24" s="369">
        <v>105101</v>
      </c>
      <c r="G24" s="369">
        <v>82038</v>
      </c>
      <c r="H24" s="369">
        <v>25791</v>
      </c>
      <c r="I24" s="369">
        <v>155</v>
      </c>
      <c r="J24" s="369">
        <v>740</v>
      </c>
      <c r="K24" s="369">
        <v>12438</v>
      </c>
      <c r="L24" s="369">
        <v>112397</v>
      </c>
    </row>
    <row r="25" spans="1:13" ht="16.5" customHeight="1">
      <c r="A25" s="376"/>
      <c r="B25" s="376" t="s">
        <v>267</v>
      </c>
      <c r="C25" s="310"/>
      <c r="D25" s="369">
        <f>SUM(E25:L25)</f>
        <v>31215</v>
      </c>
      <c r="E25" s="369">
        <v>11627</v>
      </c>
      <c r="F25" s="369">
        <v>5932</v>
      </c>
      <c r="G25" s="369">
        <v>484</v>
      </c>
      <c r="H25" s="369">
        <v>1640</v>
      </c>
      <c r="I25" s="369">
        <v>122</v>
      </c>
      <c r="J25" s="369">
        <v>58</v>
      </c>
      <c r="K25" s="369">
        <v>968</v>
      </c>
      <c r="L25" s="369">
        <v>10384</v>
      </c>
      <c r="M25" s="382"/>
    </row>
    <row r="26" spans="1:12" ht="9" customHeight="1">
      <c r="A26" s="2"/>
      <c r="B26" s="8"/>
      <c r="C26" s="8"/>
      <c r="D26" s="383"/>
      <c r="E26" s="383"/>
      <c r="F26" s="383"/>
      <c r="G26" s="383"/>
      <c r="H26" s="383"/>
      <c r="I26" s="383"/>
      <c r="J26" s="383"/>
      <c r="K26" s="383"/>
      <c r="L26" s="211"/>
    </row>
    <row r="27" spans="1:12" ht="3" customHeight="1">
      <c r="A27" s="38" t="s">
        <v>10</v>
      </c>
      <c r="B27" s="2"/>
      <c r="C27" s="2"/>
      <c r="D27" s="383"/>
      <c r="E27" s="383"/>
      <c r="F27" s="383"/>
      <c r="G27" s="383"/>
      <c r="H27" s="383"/>
      <c r="I27" s="383"/>
      <c r="J27" s="383"/>
      <c r="K27" s="383"/>
      <c r="L27" s="211"/>
    </row>
    <row r="28" spans="1:12" ht="12.95" customHeight="1">
      <c r="A28" s="224" t="s">
        <v>675</v>
      </c>
      <c r="B28" s="2"/>
      <c r="C28" s="8"/>
      <c r="D28" s="8"/>
      <c r="E28" s="8"/>
      <c r="F28" s="8"/>
      <c r="G28" s="8"/>
      <c r="H28" s="8"/>
      <c r="I28" s="8"/>
      <c r="J28" s="8"/>
      <c r="K28" s="8"/>
      <c r="L28" s="8"/>
    </row>
    <row r="29" spans="1:12" ht="12.75" customHeight="1">
      <c r="A29" s="1069"/>
      <c r="B29" s="1069"/>
      <c r="C29" s="1069"/>
      <c r="D29" s="1069"/>
      <c r="E29" s="1069"/>
      <c r="F29" s="1069"/>
      <c r="G29" s="1069"/>
      <c r="H29" s="1069"/>
      <c r="I29" s="1069"/>
      <c r="J29" s="1069"/>
      <c r="K29" s="1069"/>
      <c r="L29" s="1069"/>
    </row>
    <row r="30" spans="1:12" ht="12.75" customHeight="1">
      <c r="A30" s="1069"/>
      <c r="B30" s="1069"/>
      <c r="C30" s="1069"/>
      <c r="D30" s="1069"/>
      <c r="E30" s="1069"/>
      <c r="F30" s="1069"/>
      <c r="G30" s="1069"/>
      <c r="H30" s="1069"/>
      <c r="I30" s="1069"/>
      <c r="J30" s="1069"/>
      <c r="K30" s="1069"/>
      <c r="L30" s="1069"/>
    </row>
    <row r="31" spans="1:12" ht="12.75" customHeight="1">
      <c r="A31" s="1069"/>
      <c r="B31" s="1069"/>
      <c r="C31" s="1069"/>
      <c r="D31" s="1069"/>
      <c r="E31" s="1069"/>
      <c r="F31" s="1069"/>
      <c r="G31" s="1069"/>
      <c r="H31" s="1069"/>
      <c r="I31" s="1069"/>
      <c r="J31" s="1069"/>
      <c r="K31" s="1069"/>
      <c r="L31" s="1069"/>
    </row>
    <row r="32" spans="1:12" ht="11.25">
      <c r="A32" s="1069"/>
      <c r="B32" s="1069"/>
      <c r="C32" s="1069"/>
      <c r="D32" s="1069"/>
      <c r="E32" s="1069"/>
      <c r="F32" s="1069"/>
      <c r="G32" s="1069"/>
      <c r="H32" s="1069"/>
      <c r="I32" s="1069"/>
      <c r="J32" s="1069"/>
      <c r="K32" s="1069"/>
      <c r="L32" s="1069"/>
    </row>
    <row r="33" ht="15" customHeight="1"/>
    <row r="34" ht="15" customHeight="1"/>
    <row r="35" ht="9" customHeight="1"/>
    <row r="36" s="365" customFormat="1" ht="12" customHeight="1">
      <c r="M36" s="364"/>
    </row>
    <row r="37" s="365" customFormat="1" ht="12" customHeight="1">
      <c r="M37" s="364"/>
    </row>
    <row r="38" s="365" customFormat="1" ht="12" customHeight="1">
      <c r="M38" s="364"/>
    </row>
    <row r="39" s="365" customFormat="1" ht="12" customHeight="1">
      <c r="M39" s="364"/>
    </row>
    <row r="40" s="365" customFormat="1" ht="12" customHeight="1">
      <c r="M40" s="364"/>
    </row>
    <row r="41" s="365" customFormat="1" ht="24" customHeight="1">
      <c r="M41" s="364"/>
    </row>
    <row r="42" ht="9" customHeight="1"/>
    <row r="43" ht="12.75" customHeight="1">
      <c r="O43" s="211"/>
    </row>
    <row r="44" ht="12.75" customHeight="1"/>
    <row r="45" ht="12.75" customHeight="1"/>
    <row r="46" ht="12.75" customHeight="1"/>
    <row r="47" ht="12.75" customHeight="1"/>
    <row r="48" ht="12.75" customHeight="1"/>
    <row r="49" ht="12.75" customHeight="1"/>
    <row r="50" ht="9" customHeight="1"/>
    <row r="51" ht="12.75" customHeight="1"/>
    <row r="52" ht="9" customHeight="1"/>
    <row r="53" ht="12.75" customHeight="1"/>
    <row r="54" ht="12.75" customHeight="1"/>
    <row r="55" ht="12.75" customHeight="1"/>
    <row r="56" ht="9" customHeight="1"/>
    <row r="57" spans="15:22" ht="12.75" customHeight="1">
      <c r="O57" s="1204"/>
      <c r="P57" s="1204"/>
      <c r="Q57" s="1204"/>
      <c r="R57" s="1204"/>
      <c r="S57" s="1204"/>
      <c r="T57" s="1204"/>
      <c r="U57" s="1204"/>
      <c r="V57" s="1204"/>
    </row>
    <row r="58" spans="15:21" ht="12.75" customHeight="1">
      <c r="O58" s="1205"/>
      <c r="P58" s="1205"/>
      <c r="Q58" s="1205"/>
      <c r="R58" s="1205"/>
      <c r="S58" s="1205"/>
      <c r="T58" s="1205"/>
      <c r="U58" s="1205"/>
    </row>
    <row r="59" spans="15:22" ht="12.75" customHeight="1">
      <c r="O59" s="1201"/>
      <c r="P59" s="1201"/>
      <c r="Q59" s="1201"/>
      <c r="R59" s="1201"/>
      <c r="S59" s="1201"/>
      <c r="T59" s="1201"/>
      <c r="U59" s="1201"/>
      <c r="V59" s="1201"/>
    </row>
    <row r="60" ht="9" customHeight="1"/>
    <row r="61" spans="2:13" ht="3" customHeight="1">
      <c r="B61" s="2"/>
      <c r="C61" s="2"/>
      <c r="D61" s="2"/>
      <c r="E61" s="2"/>
      <c r="F61" s="2"/>
      <c r="G61" s="2"/>
      <c r="H61" s="2"/>
      <c r="I61" s="384"/>
      <c r="J61" s="2"/>
      <c r="K61" s="2"/>
      <c r="L61" s="2"/>
      <c r="M61" s="1"/>
    </row>
    <row r="62" ht="12.95" customHeight="1"/>
    <row r="65" ht="11.25">
      <c r="M65" s="1"/>
    </row>
    <row r="66" ht="11.25">
      <c r="M66" s="1"/>
    </row>
  </sheetData>
  <mergeCells count="26">
    <mergeCell ref="A10:B10"/>
    <mergeCell ref="A9:B9"/>
    <mergeCell ref="A29:L32"/>
    <mergeCell ref="O57:V57"/>
    <mergeCell ref="O58:U58"/>
    <mergeCell ref="O59:V59"/>
    <mergeCell ref="A11:B11"/>
    <mergeCell ref="A12:B12"/>
    <mergeCell ref="A13:B13"/>
    <mergeCell ref="A14:B14"/>
    <mergeCell ref="A15:B15"/>
    <mergeCell ref="A17:B17"/>
    <mergeCell ref="A2:L2"/>
    <mergeCell ref="A5:B8"/>
    <mergeCell ref="C5:C8"/>
    <mergeCell ref="D5:D8"/>
    <mergeCell ref="E5:L5"/>
    <mergeCell ref="E6:E8"/>
    <mergeCell ref="F6:F8"/>
    <mergeCell ref="G6:G8"/>
    <mergeCell ref="H6:H8"/>
    <mergeCell ref="I6:I8"/>
    <mergeCell ref="J6:J8"/>
    <mergeCell ref="K6:K8"/>
    <mergeCell ref="L6:L8"/>
    <mergeCell ref="A3:L3"/>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&amp;C24</oddFooter>
  </headerFooter>
  <colBreaks count="1" manualBreakCount="1">
    <brk id="12"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M31"/>
  <sheetViews>
    <sheetView zoomScaleSheetLayoutView="100" workbookViewId="0" topLeftCell="A1">
      <selection activeCell="N1" sqref="N1"/>
    </sheetView>
  </sheetViews>
  <sheetFormatPr defaultColWidth="12" defaultRowHeight="11.25"/>
  <cols>
    <col min="1" max="1" width="1.5" style="385" customWidth="1"/>
    <col min="2" max="2" width="20.83203125" style="385" customWidth="1"/>
    <col min="3" max="3" width="0.4921875" style="385" customWidth="1"/>
    <col min="4" max="4" width="12.5" style="385" customWidth="1"/>
    <col min="5" max="10" width="8.66015625" style="385" customWidth="1"/>
    <col min="11" max="11" width="11.16015625" style="385" customWidth="1"/>
    <col min="12" max="12" width="9.5" style="385" customWidth="1"/>
    <col min="13" max="13" width="10.33203125" style="385" customWidth="1"/>
    <col min="14" max="16384" width="12" style="385" customWidth="1"/>
  </cols>
  <sheetData>
    <row r="1" ht="10.5" customHeight="1"/>
    <row r="2" spans="1:13" ht="10.5" customHeight="1">
      <c r="A2" s="1206" t="s">
        <v>702</v>
      </c>
      <c r="B2" s="1206"/>
      <c r="C2" s="1206"/>
      <c r="D2" s="1206"/>
      <c r="E2" s="1206"/>
      <c r="F2" s="1206"/>
      <c r="G2" s="1206"/>
      <c r="H2" s="1206"/>
      <c r="I2" s="1206"/>
      <c r="J2" s="1206"/>
      <c r="K2" s="1206"/>
      <c r="L2" s="1206"/>
      <c r="M2" s="1206"/>
    </row>
    <row r="3" ht="3" customHeight="1"/>
    <row r="4" spans="1:13" ht="15" customHeight="1">
      <c r="A4" s="1214" t="s">
        <v>811</v>
      </c>
      <c r="B4" s="1215"/>
      <c r="C4" s="1215"/>
      <c r="D4" s="1215"/>
      <c r="E4" s="1215"/>
      <c r="F4" s="1215"/>
      <c r="G4" s="1215"/>
      <c r="H4" s="1215"/>
      <c r="I4" s="1215"/>
      <c r="J4" s="1215"/>
      <c r="K4" s="1215"/>
      <c r="L4" s="1215"/>
      <c r="M4" s="1215"/>
    </row>
    <row r="5" spans="1:13" ht="15" customHeight="1">
      <c r="A5" s="1215" t="s">
        <v>268</v>
      </c>
      <c r="B5" s="1215"/>
      <c r="C5" s="1215"/>
      <c r="D5" s="1215"/>
      <c r="E5" s="1215"/>
      <c r="F5" s="1215"/>
      <c r="G5" s="1215"/>
      <c r="H5" s="1215"/>
      <c r="I5" s="1215"/>
      <c r="J5" s="1215"/>
      <c r="K5" s="1215"/>
      <c r="L5" s="1215"/>
      <c r="M5" s="1215"/>
    </row>
    <row r="6" spans="1:13" ht="9" customHeight="1">
      <c r="A6" s="386"/>
      <c r="B6" s="386"/>
      <c r="C6" s="386"/>
      <c r="D6" s="386"/>
      <c r="E6" s="386"/>
      <c r="F6" s="386"/>
      <c r="G6" s="386"/>
      <c r="H6" s="386"/>
      <c r="I6" s="386"/>
      <c r="J6" s="386"/>
      <c r="K6" s="387"/>
      <c r="L6" s="387"/>
      <c r="M6" s="388"/>
    </row>
    <row r="7" spans="1:13" s="389" customFormat="1" ht="12" customHeight="1">
      <c r="A7" s="1216" t="s">
        <v>269</v>
      </c>
      <c r="B7" s="1216"/>
      <c r="C7" s="1219"/>
      <c r="D7" s="1207" t="s">
        <v>255</v>
      </c>
      <c r="E7" s="1222" t="s">
        <v>270</v>
      </c>
      <c r="F7" s="1223"/>
      <c r="G7" s="1223"/>
      <c r="H7" s="1223"/>
      <c r="I7" s="1223"/>
      <c r="J7" s="1223"/>
      <c r="K7" s="1223"/>
      <c r="L7" s="1223"/>
      <c r="M7" s="1223"/>
    </row>
    <row r="8" spans="1:13" s="389" customFormat="1" ht="12" customHeight="1">
      <c r="A8" s="1217"/>
      <c r="B8" s="1217"/>
      <c r="C8" s="1220"/>
      <c r="D8" s="1208"/>
      <c r="E8" s="1222" t="s">
        <v>271</v>
      </c>
      <c r="F8" s="1223"/>
      <c r="G8" s="1223"/>
      <c r="H8" s="1223"/>
      <c r="I8" s="1223"/>
      <c r="J8" s="1223"/>
      <c r="K8" s="1224" t="s">
        <v>272</v>
      </c>
      <c r="L8" s="1226" t="s">
        <v>273</v>
      </c>
      <c r="M8" s="1226" t="s">
        <v>676</v>
      </c>
    </row>
    <row r="9" spans="1:13" s="389" customFormat="1" ht="12" customHeight="1">
      <c r="A9" s="1217"/>
      <c r="B9" s="1217"/>
      <c r="C9" s="1220"/>
      <c r="D9" s="1209"/>
      <c r="E9" s="1207" t="s">
        <v>641</v>
      </c>
      <c r="F9" s="1207" t="s">
        <v>274</v>
      </c>
      <c r="G9" s="1207" t="s">
        <v>275</v>
      </c>
      <c r="H9" s="1207" t="s">
        <v>276</v>
      </c>
      <c r="I9" s="1207" t="s">
        <v>277</v>
      </c>
      <c r="J9" s="1211" t="s">
        <v>278</v>
      </c>
      <c r="K9" s="1208"/>
      <c r="L9" s="1227"/>
      <c r="M9" s="1227"/>
    </row>
    <row r="10" spans="1:13" s="389" customFormat="1" ht="12" customHeight="1">
      <c r="A10" s="1217"/>
      <c r="B10" s="1217"/>
      <c r="C10" s="1220"/>
      <c r="D10" s="1209"/>
      <c r="E10" s="1208"/>
      <c r="F10" s="1208"/>
      <c r="G10" s="1208"/>
      <c r="H10" s="1208"/>
      <c r="I10" s="1208"/>
      <c r="J10" s="1212"/>
      <c r="K10" s="1208"/>
      <c r="L10" s="1227"/>
      <c r="M10" s="1227"/>
    </row>
    <row r="11" spans="1:13" s="389" customFormat="1" ht="12" customHeight="1">
      <c r="A11" s="1217"/>
      <c r="B11" s="1217"/>
      <c r="C11" s="1220"/>
      <c r="D11" s="1209"/>
      <c r="E11" s="1208"/>
      <c r="F11" s="1209"/>
      <c r="G11" s="1209"/>
      <c r="H11" s="1209"/>
      <c r="I11" s="1209"/>
      <c r="J11" s="1212"/>
      <c r="K11" s="1208"/>
      <c r="L11" s="1227"/>
      <c r="M11" s="1227"/>
    </row>
    <row r="12" spans="1:13" s="389" customFormat="1" ht="12" customHeight="1">
      <c r="A12" s="1218"/>
      <c r="B12" s="1218"/>
      <c r="C12" s="1221"/>
      <c r="D12" s="1210"/>
      <c r="E12" s="1225"/>
      <c r="F12" s="1210"/>
      <c r="G12" s="1210"/>
      <c r="H12" s="1210"/>
      <c r="I12" s="1210"/>
      <c r="J12" s="1213"/>
      <c r="K12" s="1225"/>
      <c r="L12" s="1228"/>
      <c r="M12" s="1228"/>
    </row>
    <row r="13" spans="1:13" ht="9" customHeight="1">
      <c r="A13" s="390"/>
      <c r="B13" s="390"/>
      <c r="C13" s="390"/>
      <c r="D13" s="391"/>
      <c r="E13" s="391"/>
      <c r="F13" s="391"/>
      <c r="G13" s="391"/>
      <c r="H13" s="391"/>
      <c r="I13" s="392"/>
      <c r="J13" s="393"/>
      <c r="K13" s="394"/>
      <c r="L13" s="395"/>
      <c r="M13" s="392"/>
    </row>
    <row r="14" spans="1:13" ht="12.75" customHeight="1">
      <c r="A14" s="1230" t="s">
        <v>41</v>
      </c>
      <c r="B14" s="1230"/>
      <c r="C14" s="386"/>
      <c r="D14" s="396">
        <f aca="true" t="shared" si="0" ref="D14:D20">SUM(E14:M14)</f>
        <v>230296</v>
      </c>
      <c r="E14" s="397">
        <v>107356</v>
      </c>
      <c r="F14" s="397">
        <v>30708</v>
      </c>
      <c r="G14" s="397">
        <v>151</v>
      </c>
      <c r="H14" s="397">
        <v>808</v>
      </c>
      <c r="I14" s="397">
        <v>0</v>
      </c>
      <c r="J14" s="397">
        <v>177</v>
      </c>
      <c r="K14" s="397">
        <v>84571</v>
      </c>
      <c r="L14" s="397">
        <v>5999</v>
      </c>
      <c r="M14" s="397">
        <v>526</v>
      </c>
    </row>
    <row r="15" spans="1:13" ht="12.75" customHeight="1">
      <c r="A15" s="1230" t="s">
        <v>42</v>
      </c>
      <c r="B15" s="1230"/>
      <c r="C15" s="386"/>
      <c r="D15" s="396">
        <f t="shared" si="0"/>
        <v>62254</v>
      </c>
      <c r="E15" s="397">
        <v>42335</v>
      </c>
      <c r="F15" s="397">
        <v>4719</v>
      </c>
      <c r="G15" s="397">
        <v>0</v>
      </c>
      <c r="H15" s="397">
        <v>0</v>
      </c>
      <c r="I15" s="397">
        <v>0</v>
      </c>
      <c r="J15" s="397">
        <v>0</v>
      </c>
      <c r="K15" s="397">
        <v>14066</v>
      </c>
      <c r="L15" s="397">
        <v>1133</v>
      </c>
      <c r="M15" s="397">
        <v>1</v>
      </c>
    </row>
    <row r="16" spans="1:13" ht="12.75" customHeight="1">
      <c r="A16" s="1230" t="s">
        <v>43</v>
      </c>
      <c r="B16" s="1230"/>
      <c r="C16" s="386"/>
      <c r="D16" s="396">
        <f t="shared" si="0"/>
        <v>54157</v>
      </c>
      <c r="E16" s="397">
        <v>34584</v>
      </c>
      <c r="F16" s="397">
        <v>7390</v>
      </c>
      <c r="G16" s="397">
        <v>0</v>
      </c>
      <c r="H16" s="397">
        <v>0</v>
      </c>
      <c r="I16" s="397">
        <v>0</v>
      </c>
      <c r="J16" s="397">
        <v>0</v>
      </c>
      <c r="K16" s="397">
        <v>11238</v>
      </c>
      <c r="L16" s="397">
        <v>940</v>
      </c>
      <c r="M16" s="397">
        <v>5</v>
      </c>
    </row>
    <row r="17" spans="1:13" ht="12.75" customHeight="1">
      <c r="A17" s="1230" t="s">
        <v>44</v>
      </c>
      <c r="B17" s="1230"/>
      <c r="C17" s="386"/>
      <c r="D17" s="396">
        <f t="shared" si="0"/>
        <v>48388</v>
      </c>
      <c r="E17" s="397">
        <v>17076</v>
      </c>
      <c r="F17" s="397">
        <v>20376</v>
      </c>
      <c r="G17" s="397">
        <v>0</v>
      </c>
      <c r="H17" s="397">
        <v>0</v>
      </c>
      <c r="I17" s="397">
        <v>0</v>
      </c>
      <c r="J17" s="397">
        <v>0</v>
      </c>
      <c r="K17" s="397">
        <v>10122</v>
      </c>
      <c r="L17" s="397">
        <v>807</v>
      </c>
      <c r="M17" s="397">
        <v>7</v>
      </c>
    </row>
    <row r="18" spans="1:13" ht="12.75" customHeight="1">
      <c r="A18" s="1230" t="s">
        <v>45</v>
      </c>
      <c r="B18" s="1230"/>
      <c r="C18" s="386"/>
      <c r="D18" s="396">
        <f t="shared" si="0"/>
        <v>88082</v>
      </c>
      <c r="E18" s="397">
        <v>19746</v>
      </c>
      <c r="F18" s="397">
        <v>37270</v>
      </c>
      <c r="G18" s="397">
        <v>0</v>
      </c>
      <c r="H18" s="397">
        <v>0</v>
      </c>
      <c r="I18" s="397">
        <v>0</v>
      </c>
      <c r="J18" s="397">
        <v>24</v>
      </c>
      <c r="K18" s="397">
        <v>28261</v>
      </c>
      <c r="L18" s="397">
        <v>2766</v>
      </c>
      <c r="M18" s="397">
        <v>15</v>
      </c>
    </row>
    <row r="19" spans="1:13" ht="12.75" customHeight="1">
      <c r="A19" s="1230" t="s">
        <v>46</v>
      </c>
      <c r="B19" s="1230"/>
      <c r="C19" s="386"/>
      <c r="D19" s="396">
        <f t="shared" si="0"/>
        <v>61556</v>
      </c>
      <c r="E19" s="397">
        <v>31092</v>
      </c>
      <c r="F19" s="397">
        <v>13197</v>
      </c>
      <c r="G19" s="397">
        <v>0</v>
      </c>
      <c r="H19" s="397">
        <v>0</v>
      </c>
      <c r="I19" s="397">
        <v>0</v>
      </c>
      <c r="J19" s="397">
        <v>176</v>
      </c>
      <c r="K19" s="397">
        <v>15094</v>
      </c>
      <c r="L19" s="397">
        <v>1920</v>
      </c>
      <c r="M19" s="397">
        <v>77</v>
      </c>
    </row>
    <row r="20" spans="1:13" ht="12.75" customHeight="1">
      <c r="A20" s="1230" t="s">
        <v>47</v>
      </c>
      <c r="B20" s="1230"/>
      <c r="C20" s="398"/>
      <c r="D20" s="396">
        <f t="shared" si="0"/>
        <v>97074</v>
      </c>
      <c r="E20" s="397">
        <v>49087</v>
      </c>
      <c r="F20" s="397">
        <v>16621</v>
      </c>
      <c r="G20" s="397">
        <v>0</v>
      </c>
      <c r="H20" s="397">
        <v>72</v>
      </c>
      <c r="I20" s="397">
        <v>0</v>
      </c>
      <c r="J20" s="397">
        <v>0</v>
      </c>
      <c r="K20" s="397">
        <v>28135</v>
      </c>
      <c r="L20" s="397">
        <v>3071</v>
      </c>
      <c r="M20" s="397">
        <v>88</v>
      </c>
    </row>
    <row r="21" spans="1:13" ht="6" customHeight="1">
      <c r="A21" s="195"/>
      <c r="B21" s="195"/>
      <c r="C21" s="386"/>
      <c r="D21" s="396"/>
      <c r="E21" s="399"/>
      <c r="F21" s="399"/>
      <c r="G21" s="399"/>
      <c r="H21" s="399"/>
      <c r="I21" s="399"/>
      <c r="J21" s="399"/>
      <c r="K21" s="400"/>
      <c r="L21" s="400"/>
      <c r="M21" s="400"/>
    </row>
    <row r="22" spans="1:13" ht="12.75" customHeight="1">
      <c r="A22" s="1229" t="s">
        <v>48</v>
      </c>
      <c r="B22" s="1229"/>
      <c r="C22" s="401"/>
      <c r="D22" s="402">
        <f>IF(SUM(D14:D21)=SUM(E22:M22),SUM(E22:M22),"FEHLER")</f>
        <v>641807</v>
      </c>
      <c r="E22" s="403">
        <f>SUM(E14:E21)</f>
        <v>301276</v>
      </c>
      <c r="F22" s="403">
        <f aca="true" t="shared" si="1" ref="F22:M22">SUM(F14:F21)</f>
        <v>130281</v>
      </c>
      <c r="G22" s="403">
        <f t="shared" si="1"/>
        <v>151</v>
      </c>
      <c r="H22" s="403">
        <f t="shared" si="1"/>
        <v>880</v>
      </c>
      <c r="I22" s="403">
        <f t="shared" si="1"/>
        <v>0</v>
      </c>
      <c r="J22" s="403">
        <f t="shared" si="1"/>
        <v>377</v>
      </c>
      <c r="K22" s="403">
        <f t="shared" si="1"/>
        <v>191487</v>
      </c>
      <c r="L22" s="403">
        <f t="shared" si="1"/>
        <v>16636</v>
      </c>
      <c r="M22" s="403">
        <f t="shared" si="1"/>
        <v>719</v>
      </c>
    </row>
    <row r="23" spans="1:13" ht="6" customHeight="1">
      <c r="A23" s="404"/>
      <c r="B23" s="404"/>
      <c r="C23" s="401"/>
      <c r="D23" s="402"/>
      <c r="E23" s="403"/>
      <c r="F23" s="403"/>
      <c r="G23" s="403"/>
      <c r="H23" s="403"/>
      <c r="I23" s="403"/>
      <c r="J23" s="403"/>
      <c r="K23" s="405"/>
      <c r="L23" s="406"/>
      <c r="M23" s="405"/>
    </row>
    <row r="24" spans="1:13" ht="12.75" customHeight="1">
      <c r="A24" s="407" t="s">
        <v>263</v>
      </c>
      <c r="B24" s="386"/>
      <c r="C24" s="386"/>
      <c r="D24" s="408"/>
      <c r="E24" s="409"/>
      <c r="F24" s="409"/>
      <c r="G24" s="409"/>
      <c r="H24" s="409"/>
      <c r="I24" s="409"/>
      <c r="J24" s="409"/>
      <c r="K24" s="400"/>
      <c r="L24" s="399"/>
      <c r="M24" s="400"/>
    </row>
    <row r="25" spans="1:13" ht="12.75" customHeight="1">
      <c r="A25" s="410"/>
      <c r="B25" s="411" t="s">
        <v>264</v>
      </c>
      <c r="C25" s="386"/>
      <c r="D25" s="396">
        <f>SUM(E25:M25)</f>
        <v>449810</v>
      </c>
      <c r="E25" s="397">
        <v>221155</v>
      </c>
      <c r="F25" s="397">
        <v>98960</v>
      </c>
      <c r="G25" s="397">
        <v>151</v>
      </c>
      <c r="H25" s="397">
        <v>371</v>
      </c>
      <c r="I25" s="397">
        <v>0</v>
      </c>
      <c r="J25" s="397">
        <v>179</v>
      </c>
      <c r="K25" s="397">
        <v>116547</v>
      </c>
      <c r="L25" s="397">
        <v>11950</v>
      </c>
      <c r="M25" s="397">
        <v>497</v>
      </c>
    </row>
    <row r="26" spans="1:13" ht="12.75" customHeight="1">
      <c r="A26" s="410"/>
      <c r="B26" s="411" t="s">
        <v>265</v>
      </c>
      <c r="C26" s="386"/>
      <c r="D26" s="396">
        <f>SUM(E26:M26)</f>
        <v>191997</v>
      </c>
      <c r="E26" s="397">
        <v>80121</v>
      </c>
      <c r="F26" s="397">
        <v>31321</v>
      </c>
      <c r="G26" s="397">
        <v>0</v>
      </c>
      <c r="H26" s="397">
        <v>509</v>
      </c>
      <c r="I26" s="397">
        <v>0</v>
      </c>
      <c r="J26" s="397">
        <v>198</v>
      </c>
      <c r="K26" s="397">
        <v>74940</v>
      </c>
      <c r="L26" s="397">
        <v>4686</v>
      </c>
      <c r="M26" s="397">
        <v>222</v>
      </c>
    </row>
    <row r="27" spans="1:13" ht="6" customHeight="1">
      <c r="A27" s="196"/>
      <c r="B27" s="196"/>
      <c r="C27" s="386"/>
      <c r="D27" s="408"/>
      <c r="E27" s="399"/>
      <c r="F27" s="399"/>
      <c r="G27" s="399"/>
      <c r="H27" s="399"/>
      <c r="I27" s="399"/>
      <c r="J27" s="399"/>
      <c r="K27" s="412"/>
      <c r="L27" s="412"/>
      <c r="M27" s="400"/>
    </row>
    <row r="28" spans="1:13" ht="12.75" customHeight="1">
      <c r="A28" s="204" t="s">
        <v>263</v>
      </c>
      <c r="B28" s="413"/>
      <c r="C28" s="386"/>
      <c r="D28" s="414"/>
      <c r="E28" s="399"/>
      <c r="F28" s="399"/>
      <c r="G28" s="399"/>
      <c r="H28" s="399"/>
      <c r="I28" s="399"/>
      <c r="J28" s="399"/>
      <c r="K28" s="412"/>
      <c r="L28" s="412"/>
      <c r="M28" s="400"/>
    </row>
    <row r="29" spans="1:13" ht="12.75" customHeight="1">
      <c r="A29" s="410"/>
      <c r="B29" s="411" t="s">
        <v>266</v>
      </c>
      <c r="C29" s="386"/>
      <c r="D29" s="396">
        <f>SUM(E29:M29)</f>
        <v>610592</v>
      </c>
      <c r="E29" s="397">
        <v>291390</v>
      </c>
      <c r="F29" s="397">
        <v>124349</v>
      </c>
      <c r="G29" s="397">
        <v>0</v>
      </c>
      <c r="H29" s="397">
        <v>72</v>
      </c>
      <c r="I29" s="397">
        <v>0</v>
      </c>
      <c r="J29" s="397">
        <v>1</v>
      </c>
      <c r="K29" s="397">
        <v>177946</v>
      </c>
      <c r="L29" s="397">
        <v>16636</v>
      </c>
      <c r="M29" s="397">
        <v>198</v>
      </c>
    </row>
    <row r="30" spans="1:13" ht="12.75" customHeight="1">
      <c r="A30" s="410"/>
      <c r="B30" s="411" t="s">
        <v>267</v>
      </c>
      <c r="C30" s="386"/>
      <c r="D30" s="396">
        <f>SUM(E30:M30)</f>
        <v>31215</v>
      </c>
      <c r="E30" s="397">
        <v>9886</v>
      </c>
      <c r="F30" s="397">
        <v>5932</v>
      </c>
      <c r="G30" s="397">
        <v>151</v>
      </c>
      <c r="H30" s="397">
        <v>808</v>
      </c>
      <c r="I30" s="397">
        <v>0</v>
      </c>
      <c r="J30" s="397">
        <v>376</v>
      </c>
      <c r="K30" s="397">
        <v>13541</v>
      </c>
      <c r="L30" s="397">
        <v>0</v>
      </c>
      <c r="M30" s="397">
        <v>521</v>
      </c>
    </row>
    <row r="31" spans="1:13" ht="9" customHeight="1">
      <c r="A31" s="410"/>
      <c r="B31" s="152"/>
      <c r="C31" s="388"/>
      <c r="D31" s="830"/>
      <c r="E31" s="831"/>
      <c r="F31" s="831"/>
      <c r="G31" s="831"/>
      <c r="H31" s="831"/>
      <c r="I31" s="831"/>
      <c r="J31" s="831"/>
      <c r="K31" s="832"/>
      <c r="L31" s="832"/>
      <c r="M31" s="832"/>
    </row>
  </sheetData>
  <mergeCells count="25">
    <mergeCell ref="A22:B22"/>
    <mergeCell ref="A19:B19"/>
    <mergeCell ref="A17:B17"/>
    <mergeCell ref="A18:B18"/>
    <mergeCell ref="F9:F12"/>
    <mergeCell ref="A14:B14"/>
    <mergeCell ref="A15:B15"/>
    <mergeCell ref="A16:B16"/>
    <mergeCell ref="A20:B20"/>
    <mergeCell ref="A2:M2"/>
    <mergeCell ref="I9:I12"/>
    <mergeCell ref="J9:J12"/>
    <mergeCell ref="A4:M4"/>
    <mergeCell ref="A5:M5"/>
    <mergeCell ref="A7:B12"/>
    <mergeCell ref="C7:C12"/>
    <mergeCell ref="D7:D12"/>
    <mergeCell ref="E7:M7"/>
    <mergeCell ref="E8:J8"/>
    <mergeCell ref="K8:K12"/>
    <mergeCell ref="L8:L12"/>
    <mergeCell ref="M8:M12"/>
    <mergeCell ref="G9:G12"/>
    <mergeCell ref="H9:H12"/>
    <mergeCell ref="E9:E12"/>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&amp;C26</oddFooter>
  </headerFooter>
  <ignoredErrors>
    <ignoredError sqref="E21:M24 E27:M28" unlockedFormula="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27"/>
  <sheetViews>
    <sheetView showGridLines="0" zoomScaleSheetLayoutView="100" workbookViewId="0" topLeftCell="A1">
      <selection activeCell="O1" sqref="O1"/>
    </sheetView>
  </sheetViews>
  <sheetFormatPr defaultColWidth="12" defaultRowHeight="11.25"/>
  <cols>
    <col min="1" max="1" width="1.83203125" style="415" customWidth="1"/>
    <col min="2" max="2" width="30.5" style="415" customWidth="1"/>
    <col min="3" max="3" width="0.328125" style="415" customWidth="1"/>
    <col min="4" max="4" width="8.83203125" style="415" customWidth="1"/>
    <col min="5" max="5" width="7.5" style="415" customWidth="1"/>
    <col min="6" max="6" width="7" style="415" customWidth="1"/>
    <col min="7" max="7" width="7.33203125" style="415" customWidth="1"/>
    <col min="8" max="8" width="8.66015625" style="415" customWidth="1"/>
    <col min="9" max="9" width="8.83203125" style="415" customWidth="1"/>
    <col min="10" max="10" width="8.33203125" style="415" customWidth="1"/>
    <col min="11" max="12" width="7.5" style="415" customWidth="1"/>
    <col min="13" max="13" width="6.5" style="415" customWidth="1"/>
    <col min="14" max="14" width="6.83203125" style="415" customWidth="1"/>
    <col min="15" max="16384" width="12" style="415" customWidth="1"/>
  </cols>
  <sheetData>
    <row r="1" spans="1:14" ht="12.75">
      <c r="A1" s="209"/>
      <c r="B1" s="309"/>
      <c r="C1" s="309"/>
      <c r="D1" s="14"/>
      <c r="E1" s="14"/>
      <c r="F1" s="14"/>
      <c r="G1" s="14"/>
      <c r="H1" s="14"/>
      <c r="I1" s="14"/>
      <c r="J1" s="14"/>
      <c r="K1" s="14"/>
      <c r="L1" s="14"/>
      <c r="M1" s="14"/>
      <c r="N1" s="14"/>
    </row>
    <row r="2" spans="1:14" ht="6" customHeight="1">
      <c r="A2" s="14"/>
      <c r="B2" s="14"/>
      <c r="C2" s="14"/>
      <c r="D2" s="14"/>
      <c r="E2" s="14"/>
      <c r="F2" s="14"/>
      <c r="G2" s="14"/>
      <c r="H2" s="14"/>
      <c r="I2" s="14"/>
      <c r="J2" s="14"/>
      <c r="K2" s="14"/>
      <c r="L2" s="14"/>
      <c r="M2" s="14"/>
      <c r="N2" s="14"/>
    </row>
    <row r="3" spans="1:14" ht="26.25" customHeight="1">
      <c r="A3" s="1231" t="s">
        <v>812</v>
      </c>
      <c r="B3" s="978"/>
      <c r="C3" s="978"/>
      <c r="D3" s="978"/>
      <c r="E3" s="978"/>
      <c r="F3" s="978"/>
      <c r="G3" s="978"/>
      <c r="H3" s="978"/>
      <c r="I3" s="978"/>
      <c r="J3" s="978"/>
      <c r="K3" s="978"/>
      <c r="L3" s="978"/>
      <c r="M3" s="978"/>
      <c r="N3" s="978"/>
    </row>
    <row r="4" spans="1:14" ht="6" customHeight="1">
      <c r="A4" s="14"/>
      <c r="B4" s="14"/>
      <c r="C4" s="14"/>
      <c r="D4" s="14"/>
      <c r="E4" s="14"/>
      <c r="F4" s="14"/>
      <c r="G4" s="14"/>
      <c r="H4" s="14"/>
      <c r="I4" s="14"/>
      <c r="J4" s="14"/>
      <c r="K4" s="14"/>
      <c r="L4" s="14"/>
      <c r="M4" s="14"/>
      <c r="N4" s="14"/>
    </row>
    <row r="5" spans="1:14" ht="19.5" customHeight="1">
      <c r="A5" s="1232" t="s">
        <v>279</v>
      </c>
      <c r="B5" s="1232"/>
      <c r="C5" s="1235"/>
      <c r="D5" s="1238" t="s">
        <v>280</v>
      </c>
      <c r="E5" s="1241" t="s">
        <v>281</v>
      </c>
      <c r="F5" s="1242"/>
      <c r="G5" s="1242"/>
      <c r="H5" s="1242"/>
      <c r="I5" s="1242"/>
      <c r="J5" s="1242"/>
      <c r="K5" s="1242"/>
      <c r="L5" s="1242"/>
      <c r="M5" s="1242"/>
      <c r="N5" s="1242"/>
    </row>
    <row r="6" spans="1:14" ht="19.5" customHeight="1">
      <c r="A6" s="1233"/>
      <c r="B6" s="1233"/>
      <c r="C6" s="1236"/>
      <c r="D6" s="1239"/>
      <c r="E6" s="951" t="s">
        <v>179</v>
      </c>
      <c r="F6" s="416">
        <v>31</v>
      </c>
      <c r="G6" s="417">
        <v>51</v>
      </c>
      <c r="H6" s="417">
        <v>101</v>
      </c>
      <c r="I6" s="417">
        <v>201</v>
      </c>
      <c r="J6" s="417">
        <v>301</v>
      </c>
      <c r="K6" s="417">
        <v>401</v>
      </c>
      <c r="L6" s="417">
        <v>501</v>
      </c>
      <c r="M6" s="417">
        <v>601</v>
      </c>
      <c r="N6" s="1136" t="s">
        <v>180</v>
      </c>
    </row>
    <row r="7" spans="1:14" ht="19.5" customHeight="1">
      <c r="A7" s="1233"/>
      <c r="B7" s="1233"/>
      <c r="C7" s="1236"/>
      <c r="D7" s="1239"/>
      <c r="E7" s="1243"/>
      <c r="F7" s="1241" t="s">
        <v>119</v>
      </c>
      <c r="G7" s="1242"/>
      <c r="H7" s="1242"/>
      <c r="I7" s="1242"/>
      <c r="J7" s="1242"/>
      <c r="K7" s="1242"/>
      <c r="L7" s="1242"/>
      <c r="M7" s="1245"/>
      <c r="N7" s="1243"/>
    </row>
    <row r="8" spans="1:14" ht="19.5" customHeight="1">
      <c r="A8" s="1234"/>
      <c r="B8" s="1234"/>
      <c r="C8" s="1237"/>
      <c r="D8" s="1240"/>
      <c r="E8" s="1244"/>
      <c r="F8" s="417">
        <v>50</v>
      </c>
      <c r="G8" s="417">
        <v>100</v>
      </c>
      <c r="H8" s="417">
        <v>200</v>
      </c>
      <c r="I8" s="417">
        <v>300</v>
      </c>
      <c r="J8" s="417">
        <v>400</v>
      </c>
      <c r="K8" s="417">
        <v>500</v>
      </c>
      <c r="L8" s="417">
        <v>600</v>
      </c>
      <c r="M8" s="417">
        <v>700</v>
      </c>
      <c r="N8" s="1244"/>
    </row>
    <row r="9" spans="1:14" ht="6" customHeight="1">
      <c r="A9" s="418"/>
      <c r="B9" s="418"/>
      <c r="C9" s="418"/>
      <c r="D9" s="419"/>
      <c r="E9" s="419"/>
      <c r="F9" s="419"/>
      <c r="G9" s="417"/>
      <c r="H9" s="417"/>
      <c r="I9" s="417"/>
      <c r="J9" s="417"/>
      <c r="K9" s="419"/>
      <c r="L9" s="419"/>
      <c r="M9" s="419"/>
      <c r="N9" s="419"/>
    </row>
    <row r="10" spans="1:14" ht="12.75" customHeight="1">
      <c r="A10" s="1071" t="s">
        <v>41</v>
      </c>
      <c r="B10" s="1071"/>
      <c r="C10" s="420"/>
      <c r="D10" s="421">
        <f>SUM(E10:N10)</f>
        <v>230296</v>
      </c>
      <c r="E10" s="422">
        <v>111</v>
      </c>
      <c r="F10" s="422">
        <v>846</v>
      </c>
      <c r="G10" s="422">
        <v>9300</v>
      </c>
      <c r="H10" s="422">
        <v>51753</v>
      </c>
      <c r="I10" s="422">
        <v>68406</v>
      </c>
      <c r="J10" s="422">
        <v>54852</v>
      </c>
      <c r="K10" s="422">
        <v>31449</v>
      </c>
      <c r="L10" s="422">
        <v>11467</v>
      </c>
      <c r="M10" s="422">
        <v>1361</v>
      </c>
      <c r="N10" s="422">
        <v>751</v>
      </c>
    </row>
    <row r="11" spans="1:14" ht="12.75" customHeight="1">
      <c r="A11" s="1071" t="s">
        <v>42</v>
      </c>
      <c r="B11" s="1071"/>
      <c r="C11" s="14"/>
      <c r="D11" s="421">
        <f aca="true" t="shared" si="0" ref="D11:D16">SUM(E11:N11)</f>
        <v>62254</v>
      </c>
      <c r="E11" s="422">
        <v>96</v>
      </c>
      <c r="F11" s="422">
        <v>655</v>
      </c>
      <c r="G11" s="422">
        <v>8541</v>
      </c>
      <c r="H11" s="422">
        <v>19936</v>
      </c>
      <c r="I11" s="422">
        <v>18852</v>
      </c>
      <c r="J11" s="422">
        <v>7845</v>
      </c>
      <c r="K11" s="422">
        <v>5774</v>
      </c>
      <c r="L11" s="422">
        <v>555</v>
      </c>
      <c r="M11" s="422">
        <v>0</v>
      </c>
      <c r="N11" s="422">
        <v>0</v>
      </c>
    </row>
    <row r="12" spans="1:14" ht="11.25">
      <c r="A12" s="1071" t="s">
        <v>43</v>
      </c>
      <c r="B12" s="1071"/>
      <c r="C12" s="14"/>
      <c r="D12" s="421">
        <f t="shared" si="0"/>
        <v>54157</v>
      </c>
      <c r="E12" s="422">
        <v>174</v>
      </c>
      <c r="F12" s="422">
        <v>918</v>
      </c>
      <c r="G12" s="422">
        <v>6268</v>
      </c>
      <c r="H12" s="422">
        <v>18507</v>
      </c>
      <c r="I12" s="422">
        <v>16186</v>
      </c>
      <c r="J12" s="422">
        <v>7759</v>
      </c>
      <c r="K12" s="422">
        <v>3243</v>
      </c>
      <c r="L12" s="422">
        <v>1102</v>
      </c>
      <c r="M12" s="422">
        <v>0</v>
      </c>
      <c r="N12" s="422">
        <v>0</v>
      </c>
    </row>
    <row r="13" spans="1:14" ht="11.25">
      <c r="A13" s="1071" t="s">
        <v>44</v>
      </c>
      <c r="B13" s="1071"/>
      <c r="C13" s="14"/>
      <c r="D13" s="421">
        <f t="shared" si="0"/>
        <v>48388</v>
      </c>
      <c r="E13" s="422">
        <v>71</v>
      </c>
      <c r="F13" s="422">
        <v>666</v>
      </c>
      <c r="G13" s="422">
        <v>6945</v>
      </c>
      <c r="H13" s="422">
        <v>16936</v>
      </c>
      <c r="I13" s="422">
        <v>16208</v>
      </c>
      <c r="J13" s="422">
        <v>4956</v>
      </c>
      <c r="K13" s="422">
        <v>2606</v>
      </c>
      <c r="L13" s="422">
        <v>0</v>
      </c>
      <c r="M13" s="422">
        <v>0</v>
      </c>
      <c r="N13" s="422">
        <v>0</v>
      </c>
    </row>
    <row r="14" spans="1:14" ht="11.25">
      <c r="A14" s="1071" t="s">
        <v>45</v>
      </c>
      <c r="B14" s="1071"/>
      <c r="C14" s="14"/>
      <c r="D14" s="421">
        <f t="shared" si="0"/>
        <v>88082</v>
      </c>
      <c r="E14" s="422">
        <v>87</v>
      </c>
      <c r="F14" s="422">
        <v>253</v>
      </c>
      <c r="G14" s="422">
        <v>4023</v>
      </c>
      <c r="H14" s="422">
        <v>21284</v>
      </c>
      <c r="I14" s="422">
        <v>23371</v>
      </c>
      <c r="J14" s="422">
        <v>18427</v>
      </c>
      <c r="K14" s="422">
        <v>13867</v>
      </c>
      <c r="L14" s="422">
        <v>4867</v>
      </c>
      <c r="M14" s="422">
        <v>1903</v>
      </c>
      <c r="N14" s="422">
        <v>0</v>
      </c>
    </row>
    <row r="15" spans="1:14" ht="11.25">
      <c r="A15" s="1071" t="s">
        <v>46</v>
      </c>
      <c r="B15" s="1071"/>
      <c r="C15" s="14"/>
      <c r="D15" s="421">
        <f t="shared" si="0"/>
        <v>61556</v>
      </c>
      <c r="E15" s="422">
        <v>47</v>
      </c>
      <c r="F15" s="422">
        <v>632</v>
      </c>
      <c r="G15" s="422">
        <v>6789</v>
      </c>
      <c r="H15" s="422">
        <v>22255</v>
      </c>
      <c r="I15" s="422">
        <v>19953</v>
      </c>
      <c r="J15" s="422">
        <v>9300</v>
      </c>
      <c r="K15" s="422">
        <v>2580</v>
      </c>
      <c r="L15" s="422">
        <v>0</v>
      </c>
      <c r="M15" s="422">
        <v>0</v>
      </c>
      <c r="N15" s="422">
        <v>0</v>
      </c>
    </row>
    <row r="16" spans="1:14" ht="12.75" customHeight="1">
      <c r="A16" s="1071" t="s">
        <v>47</v>
      </c>
      <c r="B16" s="1071"/>
      <c r="C16" s="14"/>
      <c r="D16" s="421">
        <f t="shared" si="0"/>
        <v>97074</v>
      </c>
      <c r="E16" s="422">
        <v>43</v>
      </c>
      <c r="F16" s="422">
        <v>347</v>
      </c>
      <c r="G16" s="422">
        <v>7938</v>
      </c>
      <c r="H16" s="422">
        <v>27725</v>
      </c>
      <c r="I16" s="422">
        <v>25772</v>
      </c>
      <c r="J16" s="422">
        <v>24418</v>
      </c>
      <c r="K16" s="422">
        <v>6835</v>
      </c>
      <c r="L16" s="422">
        <v>3290</v>
      </c>
      <c r="M16" s="422">
        <v>0</v>
      </c>
      <c r="N16" s="422">
        <v>706</v>
      </c>
    </row>
    <row r="17" spans="1:14" ht="6" customHeight="1">
      <c r="A17" s="14"/>
      <c r="B17" s="14"/>
      <c r="C17" s="14"/>
      <c r="D17" s="421"/>
      <c r="E17" s="421"/>
      <c r="F17" s="421"/>
      <c r="G17" s="421"/>
      <c r="H17" s="421"/>
      <c r="I17" s="421"/>
      <c r="J17" s="421"/>
      <c r="K17" s="421"/>
      <c r="L17" s="421"/>
      <c r="M17" s="421"/>
      <c r="N17" s="421"/>
    </row>
    <row r="18" spans="1:14" ht="11.25">
      <c r="A18" s="1074" t="s">
        <v>48</v>
      </c>
      <c r="B18" s="1074"/>
      <c r="C18" s="14"/>
      <c r="D18" s="423">
        <f>IF(SUM(D10:D17)=SUM(E18:N18),SUM(E18:N18),"FEHLER")</f>
        <v>641807</v>
      </c>
      <c r="E18" s="423">
        <f>SUM(E10:E17)</f>
        <v>629</v>
      </c>
      <c r="F18" s="423">
        <f aca="true" t="shared" si="1" ref="F18:N18">SUM(F10:F17)</f>
        <v>4317</v>
      </c>
      <c r="G18" s="423">
        <f t="shared" si="1"/>
        <v>49804</v>
      </c>
      <c r="H18" s="423">
        <f t="shared" si="1"/>
        <v>178396</v>
      </c>
      <c r="I18" s="423">
        <f t="shared" si="1"/>
        <v>188748</v>
      </c>
      <c r="J18" s="423">
        <f t="shared" si="1"/>
        <v>127557</v>
      </c>
      <c r="K18" s="423">
        <f t="shared" si="1"/>
        <v>66354</v>
      </c>
      <c r="L18" s="423">
        <f t="shared" si="1"/>
        <v>21281</v>
      </c>
      <c r="M18" s="423">
        <f t="shared" si="1"/>
        <v>3264</v>
      </c>
      <c r="N18" s="423">
        <f t="shared" si="1"/>
        <v>1457</v>
      </c>
    </row>
    <row r="19" spans="1:14" ht="6" customHeight="1">
      <c r="A19" s="14"/>
      <c r="B19" s="14"/>
      <c r="C19" s="14"/>
      <c r="D19" s="421"/>
      <c r="E19" s="421"/>
      <c r="F19" s="421"/>
      <c r="G19" s="421"/>
      <c r="H19" s="421"/>
      <c r="I19" s="421"/>
      <c r="J19" s="421"/>
      <c r="K19" s="421"/>
      <c r="L19" s="421"/>
      <c r="M19" s="421"/>
      <c r="N19" s="421"/>
    </row>
    <row r="20" spans="1:14" ht="12.75" customHeight="1">
      <c r="A20" s="424" t="s">
        <v>770</v>
      </c>
      <c r="B20" s="425"/>
      <c r="C20" s="14"/>
      <c r="D20" s="421"/>
      <c r="E20" s="421"/>
      <c r="F20" s="421"/>
      <c r="G20" s="421"/>
      <c r="H20" s="421"/>
      <c r="I20" s="421"/>
      <c r="J20" s="421"/>
      <c r="K20" s="421"/>
      <c r="L20" s="421"/>
      <c r="M20" s="421"/>
      <c r="N20" s="421"/>
    </row>
    <row r="21" spans="1:14" ht="12.75" customHeight="1">
      <c r="A21" s="14"/>
      <c r="B21" s="256" t="s">
        <v>86</v>
      </c>
      <c r="C21" s="14"/>
      <c r="D21" s="421">
        <f>SUM(E21:N21)</f>
        <v>456667</v>
      </c>
      <c r="E21" s="421">
        <v>232</v>
      </c>
      <c r="F21" s="421">
        <v>2646</v>
      </c>
      <c r="G21" s="421">
        <v>31462</v>
      </c>
      <c r="H21" s="421">
        <v>110113</v>
      </c>
      <c r="I21" s="421">
        <v>136668</v>
      </c>
      <c r="J21" s="421">
        <v>101115</v>
      </c>
      <c r="K21" s="421">
        <v>54635</v>
      </c>
      <c r="L21" s="421">
        <v>15826</v>
      </c>
      <c r="M21" s="421">
        <v>3264</v>
      </c>
      <c r="N21" s="421">
        <v>706</v>
      </c>
    </row>
    <row r="22" spans="1:14" ht="12.75" customHeight="1">
      <c r="A22" s="14"/>
      <c r="B22" s="241" t="s">
        <v>282</v>
      </c>
      <c r="C22" s="14" t="s">
        <v>2</v>
      </c>
      <c r="D22" s="421">
        <f>SUM(E22:N22)</f>
        <v>126943</v>
      </c>
      <c r="E22" s="421">
        <v>153</v>
      </c>
      <c r="F22" s="421">
        <v>793</v>
      </c>
      <c r="G22" s="421">
        <v>13629</v>
      </c>
      <c r="H22" s="421">
        <v>47235</v>
      </c>
      <c r="I22" s="421">
        <v>35168</v>
      </c>
      <c r="J22" s="421">
        <v>18445</v>
      </c>
      <c r="K22" s="421">
        <v>8292</v>
      </c>
      <c r="L22" s="421">
        <v>3228</v>
      </c>
      <c r="M22" s="421">
        <v>0</v>
      </c>
      <c r="N22" s="421">
        <v>0</v>
      </c>
    </row>
    <row r="23" spans="1:14" ht="12.75" customHeight="1">
      <c r="A23" s="14"/>
      <c r="B23" s="241" t="s">
        <v>89</v>
      </c>
      <c r="C23" s="14"/>
      <c r="D23" s="421">
        <f>SUM(E23:N23)</f>
        <v>9600</v>
      </c>
      <c r="E23" s="421">
        <v>0</v>
      </c>
      <c r="F23" s="421">
        <v>76</v>
      </c>
      <c r="G23" s="421">
        <v>831</v>
      </c>
      <c r="H23" s="421">
        <v>3994</v>
      </c>
      <c r="I23" s="421">
        <v>4333</v>
      </c>
      <c r="J23" s="421">
        <v>366</v>
      </c>
      <c r="K23" s="421">
        <v>0</v>
      </c>
      <c r="L23" s="421">
        <v>0</v>
      </c>
      <c r="M23" s="421">
        <v>0</v>
      </c>
      <c r="N23" s="421">
        <v>0</v>
      </c>
    </row>
    <row r="24" spans="1:14" ht="12.75" customHeight="1">
      <c r="A24" s="14"/>
      <c r="B24" s="241" t="s">
        <v>182</v>
      </c>
      <c r="C24" s="14"/>
      <c r="D24" s="421">
        <f>SUM(E24:N24)</f>
        <v>17382</v>
      </c>
      <c r="E24" s="421">
        <v>28</v>
      </c>
      <c r="F24" s="421">
        <v>32</v>
      </c>
      <c r="G24" s="421">
        <v>1407</v>
      </c>
      <c r="H24" s="421">
        <v>5397</v>
      </c>
      <c r="I24" s="421">
        <v>4409</v>
      </c>
      <c r="J24" s="421">
        <v>3204</v>
      </c>
      <c r="K24" s="421">
        <v>1246</v>
      </c>
      <c r="L24" s="421">
        <v>1659</v>
      </c>
      <c r="M24" s="421">
        <v>0</v>
      </c>
      <c r="N24" s="421">
        <v>0</v>
      </c>
    </row>
    <row r="25" spans="1:14" ht="12.75" customHeight="1">
      <c r="A25" s="14"/>
      <c r="B25" s="241" t="s">
        <v>183</v>
      </c>
      <c r="C25" s="14"/>
      <c r="D25" s="421">
        <f>SUM(E25:N25)</f>
        <v>31215</v>
      </c>
      <c r="E25" s="421">
        <v>216</v>
      </c>
      <c r="F25" s="421">
        <v>770</v>
      </c>
      <c r="G25" s="421">
        <v>2475</v>
      </c>
      <c r="H25" s="421">
        <v>11657</v>
      </c>
      <c r="I25" s="421">
        <v>8170</v>
      </c>
      <c r="J25" s="421">
        <v>4427</v>
      </c>
      <c r="K25" s="421">
        <v>2181</v>
      </c>
      <c r="L25" s="421">
        <v>568</v>
      </c>
      <c r="M25" s="421">
        <v>0</v>
      </c>
      <c r="N25" s="421">
        <v>751</v>
      </c>
    </row>
    <row r="26" spans="1:14" ht="11.25">
      <c r="A26" s="329"/>
      <c r="B26" s="329"/>
      <c r="C26" s="14"/>
      <c r="D26" s="420"/>
      <c r="E26" s="420"/>
      <c r="F26" s="420"/>
      <c r="G26" s="420"/>
      <c r="H26" s="420"/>
      <c r="I26" s="420"/>
      <c r="J26" s="420"/>
      <c r="K26" s="420"/>
      <c r="L26" s="420"/>
      <c r="M26" s="420"/>
      <c r="N26" s="420"/>
    </row>
    <row r="27" spans="1:14" ht="11.25">
      <c r="A27" s="14"/>
      <c r="B27" s="14"/>
      <c r="C27" s="14"/>
      <c r="D27" s="420"/>
      <c r="E27" s="420"/>
      <c r="F27" s="420"/>
      <c r="G27" s="420"/>
      <c r="H27" s="420"/>
      <c r="I27" s="420"/>
      <c r="J27" s="420"/>
      <c r="K27" s="420"/>
      <c r="L27" s="420"/>
      <c r="M27" s="420"/>
      <c r="N27" s="420"/>
    </row>
    <row r="28" ht="26.25" customHeight="1"/>
    <row r="29" ht="6" customHeight="1"/>
    <row r="30" ht="12.75" customHeight="1"/>
    <row r="31" ht="12" customHeight="1"/>
    <row r="33" ht="12" customHeight="1"/>
    <row r="34" ht="6" customHeight="1"/>
    <row r="35" ht="12" customHeight="1"/>
    <row r="37" ht="12" customHeight="1"/>
    <row r="38" ht="11.25" customHeight="1"/>
    <row r="39" ht="12" customHeight="1"/>
    <row r="41" ht="12" customHeight="1"/>
    <row r="43" ht="12" customHeight="1"/>
    <row r="45" ht="12" customHeight="1"/>
    <row r="47" ht="12" customHeight="1"/>
    <row r="48" ht="11.25" customHeight="1"/>
    <row r="49" ht="12" customHeight="1"/>
    <row r="50" ht="11.25"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3.75" customHeight="1"/>
    <row r="62" ht="12" customHeight="1"/>
    <row r="63" ht="12" customHeight="1"/>
  </sheetData>
  <mergeCells count="16">
    <mergeCell ref="A16:B16"/>
    <mergeCell ref="A18:B18"/>
    <mergeCell ref="A10:B10"/>
    <mergeCell ref="A11:B11"/>
    <mergeCell ref="A12:B12"/>
    <mergeCell ref="A13:B13"/>
    <mergeCell ref="A14:B14"/>
    <mergeCell ref="A15:B15"/>
    <mergeCell ref="A3:N3"/>
    <mergeCell ref="A5:B8"/>
    <mergeCell ref="C5:C8"/>
    <mergeCell ref="D5:D8"/>
    <mergeCell ref="E5:N5"/>
    <mergeCell ref="E6:E8"/>
    <mergeCell ref="N6:N8"/>
    <mergeCell ref="F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&amp;C25</oddFooter>
  </headerFooter>
  <ignoredErrors>
    <ignoredError sqref="E17:N2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360"/>
  <sheetViews>
    <sheetView zoomScaleSheetLayoutView="100" workbookViewId="0" topLeftCell="A1">
      <selection activeCell="Q1" sqref="Q1"/>
    </sheetView>
  </sheetViews>
  <sheetFormatPr defaultColWidth="12" defaultRowHeight="11.25"/>
  <cols>
    <col min="1" max="3" width="1.0078125" style="96" customWidth="1"/>
    <col min="4" max="4" width="22.16015625" style="96" customWidth="1"/>
    <col min="5" max="5" width="0.82421875" style="96" customWidth="1"/>
    <col min="6" max="10" width="8.33203125" style="463" customWidth="1"/>
    <col min="11" max="16" width="7.33203125" style="463" customWidth="1"/>
    <col min="17" max="16384" width="12" style="96" customWidth="1"/>
  </cols>
  <sheetData>
    <row r="1" spans="1:16" ht="11.25">
      <c r="A1" s="99"/>
      <c r="B1" s="99"/>
      <c r="C1" s="99"/>
      <c r="D1" s="99"/>
      <c r="E1" s="99"/>
      <c r="F1" s="435"/>
      <c r="G1" s="435"/>
      <c r="H1" s="435"/>
      <c r="I1" s="435"/>
      <c r="J1" s="435"/>
      <c r="K1" s="435"/>
      <c r="L1" s="435"/>
      <c r="M1" s="435"/>
      <c r="N1" s="435"/>
      <c r="O1" s="435"/>
      <c r="P1" s="159"/>
    </row>
    <row r="2" spans="1:16" ht="12.75" customHeight="1">
      <c r="A2" s="1095" t="s">
        <v>702</v>
      </c>
      <c r="B2" s="1095"/>
      <c r="C2" s="1095"/>
      <c r="D2" s="1095"/>
      <c r="E2" s="1095"/>
      <c r="F2" s="1095"/>
      <c r="G2" s="1095"/>
      <c r="H2" s="1095"/>
      <c r="I2" s="1095"/>
      <c r="J2" s="1095"/>
      <c r="K2" s="1095"/>
      <c r="L2" s="1095"/>
      <c r="M2" s="1095"/>
      <c r="N2" s="1095"/>
      <c r="O2" s="1095"/>
      <c r="P2" s="1095"/>
    </row>
    <row r="3" spans="1:16" ht="3" customHeight="1">
      <c r="A3" s="99"/>
      <c r="B3" s="99"/>
      <c r="C3" s="99"/>
      <c r="D3" s="99"/>
      <c r="E3" s="99"/>
      <c r="F3" s="435"/>
      <c r="G3" s="435"/>
      <c r="H3" s="435"/>
      <c r="I3" s="435"/>
      <c r="J3" s="435"/>
      <c r="K3" s="435"/>
      <c r="L3" s="435"/>
      <c r="M3" s="435"/>
      <c r="N3" s="435"/>
      <c r="O3" s="435"/>
      <c r="P3" s="436"/>
    </row>
    <row r="4" spans="1:16" ht="14.25" customHeight="1">
      <c r="A4" s="437" t="s">
        <v>813</v>
      </c>
      <c r="B4" s="438"/>
      <c r="C4" s="438"/>
      <c r="D4" s="438"/>
      <c r="E4" s="438"/>
      <c r="F4" s="439"/>
      <c r="G4" s="439"/>
      <c r="H4" s="439"/>
      <c r="I4" s="439"/>
      <c r="J4" s="440"/>
      <c r="K4" s="440"/>
      <c r="L4" s="440"/>
      <c r="M4" s="440"/>
      <c r="N4" s="440"/>
      <c r="O4" s="440"/>
      <c r="P4" s="440"/>
    </row>
    <row r="5" spans="1:16" ht="14.25" customHeight="1">
      <c r="A5" s="189" t="s">
        <v>765</v>
      </c>
      <c r="B5" s="438"/>
      <c r="C5" s="438"/>
      <c r="D5" s="438"/>
      <c r="E5" s="438"/>
      <c r="F5" s="440"/>
      <c r="G5" s="440"/>
      <c r="H5" s="440"/>
      <c r="I5" s="440"/>
      <c r="J5" s="440"/>
      <c r="K5" s="440"/>
      <c r="L5" s="440"/>
      <c r="M5" s="440"/>
      <c r="N5" s="440"/>
      <c r="O5" s="440"/>
      <c r="P5" s="440"/>
    </row>
    <row r="6" spans="1:16" ht="6" customHeight="1">
      <c r="A6" s="441"/>
      <c r="B6" s="441"/>
      <c r="C6" s="441"/>
      <c r="D6" s="441"/>
      <c r="E6" s="441"/>
      <c r="F6" s="442"/>
      <c r="G6" s="442"/>
      <c r="H6" s="435"/>
      <c r="I6" s="435"/>
      <c r="J6" s="435"/>
      <c r="K6" s="435"/>
      <c r="L6" s="435"/>
      <c r="M6" s="435"/>
      <c r="N6" s="435"/>
      <c r="O6" s="435"/>
      <c r="P6" s="435"/>
    </row>
    <row r="7" spans="1:16" s="158" customFormat="1" ht="15" customHeight="1">
      <c r="A7" s="443" t="s">
        <v>227</v>
      </c>
      <c r="B7" s="443"/>
      <c r="C7" s="443"/>
      <c r="D7" s="443"/>
      <c r="E7" s="155"/>
      <c r="F7" s="1251" t="s">
        <v>237</v>
      </c>
      <c r="G7" s="1258" t="s">
        <v>285</v>
      </c>
      <c r="H7" s="1259"/>
      <c r="I7" s="1259"/>
      <c r="J7" s="1259"/>
      <c r="K7" s="1259"/>
      <c r="L7" s="1259"/>
      <c r="M7" s="1259"/>
      <c r="N7" s="1259"/>
      <c r="O7" s="1259"/>
      <c r="P7" s="1259"/>
    </row>
    <row r="8" spans="1:16" s="158" customFormat="1" ht="5.25" customHeight="1">
      <c r="A8" s="1257" t="s">
        <v>286</v>
      </c>
      <c r="B8" s="1257"/>
      <c r="C8" s="1257"/>
      <c r="D8" s="1257"/>
      <c r="E8" s="155"/>
      <c r="F8" s="1252"/>
      <c r="G8" s="1251">
        <v>1</v>
      </c>
      <c r="H8" s="1254" t="s">
        <v>239</v>
      </c>
      <c r="I8" s="1251">
        <v>3</v>
      </c>
      <c r="J8" s="1251">
        <v>4</v>
      </c>
      <c r="K8" s="1251">
        <v>5</v>
      </c>
      <c r="L8" s="1251">
        <v>6</v>
      </c>
      <c r="M8" s="1251">
        <v>7</v>
      </c>
      <c r="N8" s="1251">
        <v>8</v>
      </c>
      <c r="O8" s="1254" t="s">
        <v>144</v>
      </c>
      <c r="P8" s="1255">
        <v>10</v>
      </c>
    </row>
    <row r="9" spans="1:16" s="158" customFormat="1" ht="15" customHeight="1">
      <c r="A9" s="443" t="s">
        <v>287</v>
      </c>
      <c r="B9" s="443"/>
      <c r="C9" s="443"/>
      <c r="D9" s="443"/>
      <c r="E9" s="155"/>
      <c r="F9" s="1252"/>
      <c r="G9" s="1252"/>
      <c r="H9" s="1104"/>
      <c r="I9" s="1252"/>
      <c r="J9" s="1252"/>
      <c r="K9" s="1252"/>
      <c r="L9" s="1252"/>
      <c r="M9" s="1252"/>
      <c r="N9" s="1252"/>
      <c r="O9" s="1252"/>
      <c r="P9" s="1256"/>
    </row>
    <row r="10" spans="1:16" s="158" customFormat="1" ht="5.25" customHeight="1">
      <c r="A10" s="1257" t="s">
        <v>286</v>
      </c>
      <c r="B10" s="1257"/>
      <c r="C10" s="1257"/>
      <c r="D10" s="1257"/>
      <c r="E10" s="155"/>
      <c r="F10" s="1252"/>
      <c r="G10" s="1252"/>
      <c r="H10" s="1104"/>
      <c r="I10" s="1252"/>
      <c r="J10" s="1252"/>
      <c r="K10" s="1252"/>
      <c r="L10" s="1252"/>
      <c r="M10" s="1252"/>
      <c r="N10" s="1252"/>
      <c r="O10" s="1252"/>
      <c r="P10" s="1256"/>
    </row>
    <row r="11" spans="1:16" s="158" customFormat="1" ht="14.25" customHeight="1">
      <c r="A11" s="443" t="s">
        <v>764</v>
      </c>
      <c r="B11" s="443"/>
      <c r="C11" s="443"/>
      <c r="D11" s="443"/>
      <c r="E11" s="155"/>
      <c r="F11" s="1253"/>
      <c r="G11" s="1253"/>
      <c r="H11" s="1048"/>
      <c r="I11" s="1253"/>
      <c r="J11" s="1253"/>
      <c r="K11" s="1253"/>
      <c r="L11" s="1253"/>
      <c r="M11" s="1253"/>
      <c r="N11" s="1253"/>
      <c r="O11" s="1253"/>
      <c r="P11" s="985"/>
    </row>
    <row r="12" spans="1:16" s="158" customFormat="1" ht="12" customHeight="1">
      <c r="A12" s="140"/>
      <c r="B12" s="140"/>
      <c r="C12" s="140"/>
      <c r="D12" s="140"/>
      <c r="E12" s="140"/>
      <c r="F12" s="444"/>
      <c r="G12" s="444"/>
      <c r="H12" s="444"/>
      <c r="I12" s="444"/>
      <c r="J12" s="444"/>
      <c r="K12" s="444"/>
      <c r="L12" s="444"/>
      <c r="M12" s="444"/>
      <c r="N12" s="444"/>
      <c r="O12" s="444"/>
      <c r="P12" s="444"/>
    </row>
    <row r="13" spans="1:16" s="158" customFormat="1" ht="12.75" customHeight="1">
      <c r="A13" s="1071" t="s">
        <v>41</v>
      </c>
      <c r="B13" s="1071"/>
      <c r="C13" s="1071"/>
      <c r="D13" s="1071"/>
      <c r="E13" s="155"/>
      <c r="F13" s="445">
        <f>SUM(G13:P13)</f>
        <v>230296</v>
      </c>
      <c r="G13" s="446">
        <v>43497</v>
      </c>
      <c r="H13" s="446">
        <v>41490</v>
      </c>
      <c r="I13" s="446">
        <v>40948</v>
      </c>
      <c r="J13" s="446">
        <v>41351</v>
      </c>
      <c r="K13" s="446">
        <v>10516</v>
      </c>
      <c r="L13" s="446">
        <v>10667</v>
      </c>
      <c r="M13" s="446">
        <v>11258</v>
      </c>
      <c r="N13" s="446">
        <v>11685</v>
      </c>
      <c r="O13" s="446">
        <v>13596</v>
      </c>
      <c r="P13" s="446">
        <v>5288</v>
      </c>
    </row>
    <row r="14" spans="2:16" s="158" customFormat="1" ht="12.75" customHeight="1">
      <c r="B14" s="1263" t="s">
        <v>288</v>
      </c>
      <c r="C14" s="1263"/>
      <c r="D14" s="1263"/>
      <c r="E14" s="132"/>
      <c r="F14" s="445">
        <f>SUM(G14:P14)</f>
        <v>217613</v>
      </c>
      <c r="G14" s="446">
        <v>40637</v>
      </c>
      <c r="H14" s="446">
        <v>38459</v>
      </c>
      <c r="I14" s="446">
        <v>39316</v>
      </c>
      <c r="J14" s="446">
        <v>39895</v>
      </c>
      <c r="K14" s="446">
        <v>9768</v>
      </c>
      <c r="L14" s="446">
        <v>9917</v>
      </c>
      <c r="M14" s="446">
        <v>10512</v>
      </c>
      <c r="N14" s="446">
        <v>10888</v>
      </c>
      <c r="O14" s="446">
        <v>13127</v>
      </c>
      <c r="P14" s="446">
        <v>5094</v>
      </c>
    </row>
    <row r="15" spans="1:16" s="158" customFormat="1" ht="8.1" customHeight="1">
      <c r="A15" s="447"/>
      <c r="B15" s="447"/>
      <c r="C15" s="447"/>
      <c r="D15" s="447"/>
      <c r="E15" s="132"/>
      <c r="F15" s="445"/>
      <c r="G15" s="445"/>
      <c r="H15" s="445"/>
      <c r="I15" s="445"/>
      <c r="J15" s="445"/>
      <c r="K15" s="445"/>
      <c r="L15" s="445"/>
      <c r="M15" s="445"/>
      <c r="N15" s="445"/>
      <c r="O15" s="445"/>
      <c r="P15" s="445"/>
    </row>
    <row r="16" spans="1:16" s="158" customFormat="1" ht="12.75" customHeight="1">
      <c r="A16" s="1071" t="s">
        <v>42</v>
      </c>
      <c r="B16" s="1071"/>
      <c r="C16" s="1071"/>
      <c r="D16" s="1071"/>
      <c r="E16" s="132"/>
      <c r="F16" s="445">
        <f aca="true" t="shared" si="0" ref="F16:F32">SUM(G16:P16)</f>
        <v>62254</v>
      </c>
      <c r="G16" s="446">
        <v>10674</v>
      </c>
      <c r="H16" s="446">
        <v>10428</v>
      </c>
      <c r="I16" s="446">
        <v>10308</v>
      </c>
      <c r="J16" s="446">
        <v>10274</v>
      </c>
      <c r="K16" s="446">
        <v>3482</v>
      </c>
      <c r="L16" s="446">
        <v>3569</v>
      </c>
      <c r="M16" s="446">
        <v>3687</v>
      </c>
      <c r="N16" s="446">
        <v>3945</v>
      </c>
      <c r="O16" s="446">
        <v>4309</v>
      </c>
      <c r="P16" s="446">
        <v>1578</v>
      </c>
    </row>
    <row r="17" spans="2:16" s="158" customFormat="1" ht="12.75" customHeight="1">
      <c r="B17" s="1263" t="s">
        <v>288</v>
      </c>
      <c r="C17" s="1263"/>
      <c r="D17" s="1263"/>
      <c r="E17" s="132"/>
      <c r="F17" s="445">
        <f t="shared" si="0"/>
        <v>57931</v>
      </c>
      <c r="G17" s="446">
        <v>9662</v>
      </c>
      <c r="H17" s="446">
        <v>9223</v>
      </c>
      <c r="I17" s="446">
        <v>9546</v>
      </c>
      <c r="J17" s="446">
        <v>9731</v>
      </c>
      <c r="K17" s="446">
        <v>3326</v>
      </c>
      <c r="L17" s="446">
        <v>3395</v>
      </c>
      <c r="M17" s="446">
        <v>3552</v>
      </c>
      <c r="N17" s="446">
        <v>3771</v>
      </c>
      <c r="O17" s="446">
        <v>4192</v>
      </c>
      <c r="P17" s="446">
        <v>1533</v>
      </c>
    </row>
    <row r="18" spans="1:16" s="158" customFormat="1" ht="8.1" customHeight="1">
      <c r="A18" s="447"/>
      <c r="B18" s="447"/>
      <c r="C18" s="447"/>
      <c r="D18" s="447"/>
      <c r="E18" s="132"/>
      <c r="F18" s="445"/>
      <c r="G18" s="445"/>
      <c r="H18" s="445"/>
      <c r="I18" s="445"/>
      <c r="J18" s="445"/>
      <c r="K18" s="445"/>
      <c r="L18" s="445"/>
      <c r="M18" s="445"/>
      <c r="N18" s="445"/>
      <c r="O18" s="445"/>
      <c r="P18" s="445"/>
    </row>
    <row r="19" spans="1:16" s="158" customFormat="1" ht="12.75" customHeight="1">
      <c r="A19" s="1071" t="s">
        <v>43</v>
      </c>
      <c r="B19" s="1071"/>
      <c r="C19" s="1071"/>
      <c r="D19" s="1071"/>
      <c r="E19" s="132"/>
      <c r="F19" s="445">
        <f t="shared" si="0"/>
        <v>54157</v>
      </c>
      <c r="G19" s="446">
        <v>9810</v>
      </c>
      <c r="H19" s="446">
        <v>9088</v>
      </c>
      <c r="I19" s="446">
        <v>9082</v>
      </c>
      <c r="J19" s="446">
        <v>9197</v>
      </c>
      <c r="K19" s="446">
        <v>2900</v>
      </c>
      <c r="L19" s="446">
        <v>2941</v>
      </c>
      <c r="M19" s="446">
        <v>2966</v>
      </c>
      <c r="N19" s="446">
        <v>3188</v>
      </c>
      <c r="O19" s="446">
        <v>3576</v>
      </c>
      <c r="P19" s="446">
        <v>1409</v>
      </c>
    </row>
    <row r="20" spans="2:16" s="158" customFormat="1" ht="12.75" customHeight="1">
      <c r="B20" s="1263" t="s">
        <v>288</v>
      </c>
      <c r="C20" s="1263"/>
      <c r="D20" s="1263"/>
      <c r="E20" s="132"/>
      <c r="F20" s="445">
        <f t="shared" si="0"/>
        <v>48166</v>
      </c>
      <c r="G20" s="446">
        <v>8100</v>
      </c>
      <c r="H20" s="446">
        <v>7395</v>
      </c>
      <c r="I20" s="446">
        <v>8005</v>
      </c>
      <c r="J20" s="446">
        <v>8210</v>
      </c>
      <c r="K20" s="446">
        <v>2773</v>
      </c>
      <c r="L20" s="446">
        <v>2819</v>
      </c>
      <c r="M20" s="446">
        <v>2865</v>
      </c>
      <c r="N20" s="446">
        <v>3082</v>
      </c>
      <c r="O20" s="446">
        <v>3511</v>
      </c>
      <c r="P20" s="446">
        <v>1406</v>
      </c>
    </row>
    <row r="21" spans="1:16" s="158" customFormat="1" ht="8.1" customHeight="1">
      <c r="A21" s="447"/>
      <c r="B21" s="447"/>
      <c r="C21" s="447"/>
      <c r="D21" s="447"/>
      <c r="E21" s="132"/>
      <c r="F21" s="445"/>
      <c r="G21" s="445"/>
      <c r="H21" s="445"/>
      <c r="I21" s="445"/>
      <c r="J21" s="445"/>
      <c r="K21" s="445"/>
      <c r="L21" s="445"/>
      <c r="M21" s="445"/>
      <c r="N21" s="445"/>
      <c r="O21" s="445"/>
      <c r="P21" s="445"/>
    </row>
    <row r="22" spans="1:16" s="158" customFormat="1" ht="12.75" customHeight="1">
      <c r="A22" s="1071" t="s">
        <v>44</v>
      </c>
      <c r="B22" s="1071"/>
      <c r="C22" s="1071"/>
      <c r="D22" s="1071"/>
      <c r="E22" s="132"/>
      <c r="F22" s="445">
        <f t="shared" si="0"/>
        <v>48388</v>
      </c>
      <c r="G22" s="446">
        <v>8758</v>
      </c>
      <c r="H22" s="446">
        <v>8296</v>
      </c>
      <c r="I22" s="446">
        <v>8182</v>
      </c>
      <c r="J22" s="446">
        <v>8382</v>
      </c>
      <c r="K22" s="446">
        <v>2497</v>
      </c>
      <c r="L22" s="446">
        <v>2541</v>
      </c>
      <c r="M22" s="446">
        <v>2649</v>
      </c>
      <c r="N22" s="446">
        <v>2691</v>
      </c>
      <c r="O22" s="446">
        <v>3161</v>
      </c>
      <c r="P22" s="446">
        <v>1231</v>
      </c>
    </row>
    <row r="23" spans="2:16" s="158" customFormat="1" ht="12.75" customHeight="1">
      <c r="B23" s="1263" t="s">
        <v>288</v>
      </c>
      <c r="C23" s="1263"/>
      <c r="D23" s="1263"/>
      <c r="E23" s="132"/>
      <c r="F23" s="445">
        <f t="shared" si="0"/>
        <v>43130</v>
      </c>
      <c r="G23" s="446">
        <v>7015</v>
      </c>
      <c r="H23" s="446">
        <v>6521</v>
      </c>
      <c r="I23" s="446">
        <v>7493</v>
      </c>
      <c r="J23" s="446">
        <v>7781</v>
      </c>
      <c r="K23" s="446">
        <v>2378</v>
      </c>
      <c r="L23" s="446">
        <v>2425</v>
      </c>
      <c r="M23" s="446">
        <v>2568</v>
      </c>
      <c r="N23" s="446">
        <v>2600</v>
      </c>
      <c r="O23" s="446">
        <v>3118</v>
      </c>
      <c r="P23" s="446">
        <v>1231</v>
      </c>
    </row>
    <row r="24" spans="1:16" s="158" customFormat="1" ht="8.1" customHeight="1">
      <c r="A24" s="447"/>
      <c r="B24" s="447"/>
      <c r="C24" s="447"/>
      <c r="D24" s="447"/>
      <c r="E24" s="132"/>
      <c r="F24" s="445"/>
      <c r="G24" s="445"/>
      <c r="H24" s="445"/>
      <c r="I24" s="445"/>
      <c r="J24" s="445"/>
      <c r="K24" s="445"/>
      <c r="L24" s="445"/>
      <c r="M24" s="445"/>
      <c r="N24" s="445"/>
      <c r="O24" s="445"/>
      <c r="P24" s="445"/>
    </row>
    <row r="25" spans="1:16" s="158" customFormat="1" ht="12.75" customHeight="1">
      <c r="A25" s="1071" t="s">
        <v>45</v>
      </c>
      <c r="B25" s="1071"/>
      <c r="C25" s="1071"/>
      <c r="D25" s="1071"/>
      <c r="E25" s="132"/>
      <c r="F25" s="445">
        <f t="shared" si="0"/>
        <v>88082</v>
      </c>
      <c r="G25" s="446">
        <v>16005</v>
      </c>
      <c r="H25" s="446">
        <v>14936</v>
      </c>
      <c r="I25" s="446">
        <v>14976</v>
      </c>
      <c r="J25" s="446">
        <v>14737</v>
      </c>
      <c r="K25" s="446">
        <v>4512</v>
      </c>
      <c r="L25" s="446">
        <v>4639</v>
      </c>
      <c r="M25" s="446">
        <v>4810</v>
      </c>
      <c r="N25" s="446">
        <v>5034</v>
      </c>
      <c r="O25" s="446">
        <v>6153</v>
      </c>
      <c r="P25" s="446">
        <v>2280</v>
      </c>
    </row>
    <row r="26" spans="2:16" s="158" customFormat="1" ht="12.75" customHeight="1">
      <c r="B26" s="1263" t="s">
        <v>288</v>
      </c>
      <c r="C26" s="1263"/>
      <c r="D26" s="1263"/>
      <c r="E26" s="132"/>
      <c r="F26" s="445">
        <f t="shared" si="0"/>
        <v>78285</v>
      </c>
      <c r="G26" s="446">
        <v>13396</v>
      </c>
      <c r="H26" s="446">
        <v>12299</v>
      </c>
      <c r="I26" s="446">
        <v>13428</v>
      </c>
      <c r="J26" s="446">
        <v>13195</v>
      </c>
      <c r="K26" s="446">
        <v>4181</v>
      </c>
      <c r="L26" s="446">
        <v>4316</v>
      </c>
      <c r="M26" s="446">
        <v>4512</v>
      </c>
      <c r="N26" s="446">
        <v>4769</v>
      </c>
      <c r="O26" s="446">
        <v>5981</v>
      </c>
      <c r="P26" s="446">
        <v>2208</v>
      </c>
    </row>
    <row r="27" spans="1:16" s="158" customFormat="1" ht="8.1" customHeight="1">
      <c r="A27" s="447"/>
      <c r="B27" s="447"/>
      <c r="C27" s="447"/>
      <c r="D27" s="447"/>
      <c r="E27" s="132"/>
      <c r="F27" s="445"/>
      <c r="G27" s="445"/>
      <c r="H27" s="445"/>
      <c r="I27" s="445"/>
      <c r="J27" s="445"/>
      <c r="K27" s="445"/>
      <c r="L27" s="445"/>
      <c r="M27" s="445"/>
      <c r="N27" s="445"/>
      <c r="O27" s="445"/>
      <c r="P27" s="445"/>
    </row>
    <row r="28" spans="1:16" s="158" customFormat="1" ht="12.75" customHeight="1">
      <c r="A28" s="1071" t="s">
        <v>46</v>
      </c>
      <c r="B28" s="1071"/>
      <c r="C28" s="1071"/>
      <c r="D28" s="1071"/>
      <c r="E28" s="132"/>
      <c r="F28" s="445">
        <f t="shared" si="0"/>
        <v>61556</v>
      </c>
      <c r="G28" s="446">
        <v>11079</v>
      </c>
      <c r="H28" s="446">
        <v>10565</v>
      </c>
      <c r="I28" s="446">
        <v>10585</v>
      </c>
      <c r="J28" s="446">
        <v>10523</v>
      </c>
      <c r="K28" s="446">
        <v>3191</v>
      </c>
      <c r="L28" s="446">
        <v>3229</v>
      </c>
      <c r="M28" s="446">
        <v>3305</v>
      </c>
      <c r="N28" s="446">
        <v>3560</v>
      </c>
      <c r="O28" s="446">
        <v>3978</v>
      </c>
      <c r="P28" s="446">
        <v>1541</v>
      </c>
    </row>
    <row r="29" spans="2:16" s="158" customFormat="1" ht="12.75" customHeight="1">
      <c r="B29" s="1263" t="s">
        <v>288</v>
      </c>
      <c r="C29" s="1263"/>
      <c r="D29" s="1263"/>
      <c r="E29" s="132"/>
      <c r="F29" s="445">
        <f t="shared" si="0"/>
        <v>56714</v>
      </c>
      <c r="G29" s="446">
        <v>9784</v>
      </c>
      <c r="H29" s="446">
        <v>9337</v>
      </c>
      <c r="I29" s="446">
        <v>9861</v>
      </c>
      <c r="J29" s="446">
        <v>9838</v>
      </c>
      <c r="K29" s="446">
        <v>3018</v>
      </c>
      <c r="L29" s="446">
        <v>3064</v>
      </c>
      <c r="M29" s="446">
        <v>3149</v>
      </c>
      <c r="N29" s="446">
        <v>3363</v>
      </c>
      <c r="O29" s="446">
        <v>3809</v>
      </c>
      <c r="P29" s="446">
        <v>1491</v>
      </c>
    </row>
    <row r="30" spans="1:16" s="158" customFormat="1" ht="8.1" customHeight="1">
      <c r="A30" s="447"/>
      <c r="B30" s="447"/>
      <c r="C30" s="447"/>
      <c r="D30" s="447"/>
      <c r="E30" s="132"/>
      <c r="F30" s="445"/>
      <c r="G30" s="448"/>
      <c r="H30" s="448"/>
      <c r="I30" s="448"/>
      <c r="J30" s="448"/>
      <c r="K30" s="448"/>
      <c r="L30" s="448"/>
      <c r="M30" s="448"/>
      <c r="N30" s="448"/>
      <c r="O30" s="448"/>
      <c r="P30" s="448"/>
    </row>
    <row r="31" spans="1:16" s="158" customFormat="1" ht="12.75" customHeight="1">
      <c r="A31" s="1071" t="s">
        <v>47</v>
      </c>
      <c r="B31" s="1071"/>
      <c r="C31" s="1071"/>
      <c r="D31" s="1071"/>
      <c r="E31" s="132"/>
      <c r="F31" s="445">
        <f t="shared" si="0"/>
        <v>97074</v>
      </c>
      <c r="G31" s="446">
        <v>17436</v>
      </c>
      <c r="H31" s="446">
        <v>16574</v>
      </c>
      <c r="I31" s="446">
        <v>16360</v>
      </c>
      <c r="J31" s="446">
        <v>16269</v>
      </c>
      <c r="K31" s="446">
        <v>5003</v>
      </c>
      <c r="L31" s="446">
        <v>5188</v>
      </c>
      <c r="M31" s="446">
        <v>5461</v>
      </c>
      <c r="N31" s="446">
        <v>5742</v>
      </c>
      <c r="O31" s="446">
        <v>6618</v>
      </c>
      <c r="P31" s="446">
        <v>2423</v>
      </c>
    </row>
    <row r="32" spans="2:16" s="158" customFormat="1" ht="12.75" customHeight="1">
      <c r="B32" s="1263" t="s">
        <v>288</v>
      </c>
      <c r="C32" s="1263"/>
      <c r="D32" s="1263"/>
      <c r="E32" s="132"/>
      <c r="F32" s="445">
        <f t="shared" si="0"/>
        <v>89762</v>
      </c>
      <c r="G32" s="446">
        <v>15374</v>
      </c>
      <c r="H32" s="446">
        <v>14532</v>
      </c>
      <c r="I32" s="446">
        <v>15297</v>
      </c>
      <c r="J32" s="446">
        <v>15346</v>
      </c>
      <c r="K32" s="446">
        <v>4773</v>
      </c>
      <c r="L32" s="446">
        <v>4956</v>
      </c>
      <c r="M32" s="446">
        <v>5231</v>
      </c>
      <c r="N32" s="446">
        <v>5503</v>
      </c>
      <c r="O32" s="446">
        <v>6410</v>
      </c>
      <c r="P32" s="446">
        <v>2340</v>
      </c>
    </row>
    <row r="33" spans="1:16" s="158" customFormat="1" ht="9" customHeight="1">
      <c r="A33" s="447"/>
      <c r="B33" s="447"/>
      <c r="C33" s="447"/>
      <c r="D33" s="447"/>
      <c r="E33" s="132"/>
      <c r="F33" s="445"/>
      <c r="G33" s="445"/>
      <c r="H33" s="445"/>
      <c r="I33" s="445"/>
      <c r="J33" s="445"/>
      <c r="K33" s="445"/>
      <c r="L33" s="445"/>
      <c r="M33" s="445"/>
      <c r="N33" s="445"/>
      <c r="O33" s="445"/>
      <c r="P33" s="445"/>
    </row>
    <row r="34" spans="1:16" s="158" customFormat="1" ht="15.75" customHeight="1">
      <c r="A34" s="1059" t="s">
        <v>48</v>
      </c>
      <c r="B34" s="1059"/>
      <c r="C34" s="1059"/>
      <c r="D34" s="1059"/>
      <c r="E34" s="132"/>
      <c r="F34" s="449">
        <f>IF(SUM(F13,F16,F19,F22,F25,F28,F31)=SUM(G34:P34),SUM(G34:P34),"FEHLER")</f>
        <v>641807</v>
      </c>
      <c r="G34" s="449">
        <f>SUM(G13,G16,G19,G22,G25,G28,G31)</f>
        <v>117259</v>
      </c>
      <c r="H34" s="449">
        <f aca="true" t="shared" si="1" ref="H34:P35">SUM(H13,H16,H19,H22,H25,H28,H31)</f>
        <v>111377</v>
      </c>
      <c r="I34" s="449">
        <f t="shared" si="1"/>
        <v>110441</v>
      </c>
      <c r="J34" s="449">
        <f t="shared" si="1"/>
        <v>110733</v>
      </c>
      <c r="K34" s="449">
        <f t="shared" si="1"/>
        <v>32101</v>
      </c>
      <c r="L34" s="449">
        <f t="shared" si="1"/>
        <v>32774</v>
      </c>
      <c r="M34" s="449">
        <f t="shared" si="1"/>
        <v>34136</v>
      </c>
      <c r="N34" s="449">
        <f t="shared" si="1"/>
        <v>35845</v>
      </c>
      <c r="O34" s="449">
        <f t="shared" si="1"/>
        <v>41391</v>
      </c>
      <c r="P34" s="449">
        <f t="shared" si="1"/>
        <v>15750</v>
      </c>
    </row>
    <row r="35" spans="1:16" s="158" customFormat="1" ht="12.75" customHeight="1">
      <c r="A35" s="1059" t="s">
        <v>288</v>
      </c>
      <c r="B35" s="1059"/>
      <c r="C35" s="1059"/>
      <c r="D35" s="1059"/>
      <c r="E35" s="132"/>
      <c r="F35" s="449">
        <f>IF(SUM(F14,F17,F20,F23,F26,F29,F32)=SUM(G35:P35),SUM(G35:P35),"FEHLER")</f>
        <v>591601</v>
      </c>
      <c r="G35" s="449">
        <f>SUM(G14,G17,G20,G23,G26,G29,G32)</f>
        <v>103968</v>
      </c>
      <c r="H35" s="449">
        <f t="shared" si="1"/>
        <v>97766</v>
      </c>
      <c r="I35" s="449">
        <f t="shared" si="1"/>
        <v>102946</v>
      </c>
      <c r="J35" s="449">
        <f t="shared" si="1"/>
        <v>103996</v>
      </c>
      <c r="K35" s="449">
        <f t="shared" si="1"/>
        <v>30217</v>
      </c>
      <c r="L35" s="449">
        <f t="shared" si="1"/>
        <v>30892</v>
      </c>
      <c r="M35" s="449">
        <f t="shared" si="1"/>
        <v>32389</v>
      </c>
      <c r="N35" s="449">
        <f t="shared" si="1"/>
        <v>33976</v>
      </c>
      <c r="O35" s="449">
        <f t="shared" si="1"/>
        <v>40148</v>
      </c>
      <c r="P35" s="449">
        <f t="shared" si="1"/>
        <v>15303</v>
      </c>
    </row>
    <row r="36" spans="1:16" s="158" customFormat="1" ht="7.5" customHeight="1">
      <c r="A36" s="447"/>
      <c r="B36" s="447"/>
      <c r="C36" s="447"/>
      <c r="D36" s="447"/>
      <c r="E36" s="132"/>
      <c r="F36" s="449"/>
      <c r="G36" s="449"/>
      <c r="H36" s="449"/>
      <c r="I36" s="449"/>
      <c r="J36" s="449"/>
      <c r="K36" s="449"/>
      <c r="L36" s="449"/>
      <c r="M36" s="449"/>
      <c r="N36" s="449"/>
      <c r="O36" s="449"/>
      <c r="P36" s="449"/>
    </row>
    <row r="37" spans="1:16" s="158" customFormat="1" ht="12.75" customHeight="1">
      <c r="A37" s="450"/>
      <c r="B37" s="1071" t="s">
        <v>289</v>
      </c>
      <c r="C37" s="1071"/>
      <c r="D37" s="1071"/>
      <c r="E37" s="132"/>
      <c r="F37" s="451">
        <f>SUM(G37:P37)</f>
        <v>31215</v>
      </c>
      <c r="G37" s="446">
        <v>4268</v>
      </c>
      <c r="H37" s="446">
        <v>4118</v>
      </c>
      <c r="I37" s="446">
        <v>4127</v>
      </c>
      <c r="J37" s="446">
        <v>4124</v>
      </c>
      <c r="K37" s="446">
        <v>2694</v>
      </c>
      <c r="L37" s="446">
        <v>2519</v>
      </c>
      <c r="M37" s="446">
        <v>2602</v>
      </c>
      <c r="N37" s="446">
        <v>2646</v>
      </c>
      <c r="O37" s="446">
        <v>2698</v>
      </c>
      <c r="P37" s="446">
        <v>1419</v>
      </c>
    </row>
    <row r="38" spans="1:16" s="158" customFormat="1" ht="12.75" customHeight="1">
      <c r="A38" s="155"/>
      <c r="C38" s="1263" t="s">
        <v>288</v>
      </c>
      <c r="D38" s="1263"/>
      <c r="E38" s="452"/>
      <c r="F38" s="451">
        <f>SUM(G38:P38)</f>
        <v>16488</v>
      </c>
      <c r="G38" s="446">
        <v>2007</v>
      </c>
      <c r="H38" s="446">
        <v>1857</v>
      </c>
      <c r="I38" s="446">
        <v>2113</v>
      </c>
      <c r="J38" s="446">
        <v>2429</v>
      </c>
      <c r="K38" s="446">
        <v>1276</v>
      </c>
      <c r="L38" s="446">
        <v>1176</v>
      </c>
      <c r="M38" s="446">
        <v>1303</v>
      </c>
      <c r="N38" s="446">
        <v>1299</v>
      </c>
      <c r="O38" s="446">
        <v>2056</v>
      </c>
      <c r="P38" s="446">
        <v>972</v>
      </c>
    </row>
    <row r="39" spans="1:17" s="158" customFormat="1" ht="7.5" customHeight="1">
      <c r="A39" s="447"/>
      <c r="B39" s="447"/>
      <c r="C39" s="447"/>
      <c r="D39" s="447"/>
      <c r="E39" s="132"/>
      <c r="F39" s="453"/>
      <c r="G39" s="453"/>
      <c r="H39" s="453"/>
      <c r="I39" s="453"/>
      <c r="J39" s="453"/>
      <c r="K39" s="453"/>
      <c r="L39" s="453"/>
      <c r="M39" s="453"/>
      <c r="N39" s="453"/>
      <c r="O39" s="453"/>
      <c r="P39" s="453"/>
      <c r="Q39" s="132"/>
    </row>
    <row r="40" spans="1:17" s="158" customFormat="1" ht="12.75" customHeight="1">
      <c r="A40" s="454" t="s">
        <v>290</v>
      </c>
      <c r="B40" s="132"/>
      <c r="C40" s="132"/>
      <c r="D40" s="132"/>
      <c r="E40" s="132"/>
      <c r="F40" s="453"/>
      <c r="G40" s="453"/>
      <c r="H40" s="453"/>
      <c r="I40" s="453"/>
      <c r="J40" s="453"/>
      <c r="K40" s="453"/>
      <c r="L40" s="453"/>
      <c r="M40" s="453"/>
      <c r="N40" s="453"/>
      <c r="O40" s="453"/>
      <c r="P40" s="453"/>
      <c r="Q40" s="132"/>
    </row>
    <row r="41" spans="1:17" s="158" customFormat="1" ht="12.75" customHeight="1">
      <c r="A41" s="132"/>
      <c r="B41" s="454" t="s">
        <v>766</v>
      </c>
      <c r="C41" s="454"/>
      <c r="D41" s="132"/>
      <c r="E41" s="132"/>
      <c r="F41" s="453"/>
      <c r="G41" s="453"/>
      <c r="H41" s="453"/>
      <c r="I41" s="453"/>
      <c r="J41" s="453"/>
      <c r="K41" s="453"/>
      <c r="L41" s="453"/>
      <c r="M41" s="453"/>
      <c r="N41" s="453"/>
      <c r="O41" s="453"/>
      <c r="P41" s="453"/>
      <c r="Q41" s="132"/>
    </row>
    <row r="42" spans="1:17" s="158" customFormat="1" ht="7.5" customHeight="1">
      <c r="A42" s="132"/>
      <c r="B42" s="132"/>
      <c r="C42" s="132"/>
      <c r="D42" s="132"/>
      <c r="E42" s="132"/>
      <c r="F42" s="453"/>
      <c r="G42" s="453"/>
      <c r="H42" s="453"/>
      <c r="I42" s="453"/>
      <c r="J42" s="453"/>
      <c r="K42" s="453"/>
      <c r="L42" s="453"/>
      <c r="M42" s="453"/>
      <c r="N42" s="453"/>
      <c r="O42" s="453"/>
      <c r="P42" s="453"/>
      <c r="Q42" s="132"/>
    </row>
    <row r="43" spans="1:17" s="158" customFormat="1" ht="12.75" customHeight="1">
      <c r="A43" s="132"/>
      <c r="B43" s="1071" t="s">
        <v>150</v>
      </c>
      <c r="C43" s="1071"/>
      <c r="D43" s="1246"/>
      <c r="E43" s="132"/>
      <c r="F43" s="445">
        <f>SUM(G43:P43)</f>
        <v>542940</v>
      </c>
      <c r="G43" s="446">
        <v>103814</v>
      </c>
      <c r="H43" s="446">
        <v>97664</v>
      </c>
      <c r="I43" s="446">
        <v>102816</v>
      </c>
      <c r="J43" s="446">
        <v>103905</v>
      </c>
      <c r="K43" s="446">
        <v>29864</v>
      </c>
      <c r="L43" s="446">
        <v>30676</v>
      </c>
      <c r="M43" s="446">
        <v>24244</v>
      </c>
      <c r="N43" s="446">
        <v>24339</v>
      </c>
      <c r="O43" s="446">
        <v>25618</v>
      </c>
      <c r="P43" s="446">
        <v>0</v>
      </c>
      <c r="Q43" s="132"/>
    </row>
    <row r="44" spans="1:17" s="158" customFormat="1" ht="12.75" customHeight="1">
      <c r="A44" s="132"/>
      <c r="B44" s="1249" t="s">
        <v>679</v>
      </c>
      <c r="C44" s="1249"/>
      <c r="D44" s="1250"/>
      <c r="E44" s="132"/>
      <c r="F44" s="445">
        <f aca="true" t="shared" si="2" ref="F44:F45">SUM(G44:P44)</f>
        <v>41564</v>
      </c>
      <c r="G44" s="446">
        <v>0</v>
      </c>
      <c r="H44" s="446">
        <v>0</v>
      </c>
      <c r="I44" s="446">
        <v>0</v>
      </c>
      <c r="J44" s="446">
        <v>0</v>
      </c>
      <c r="K44" s="446">
        <v>38</v>
      </c>
      <c r="L44" s="446">
        <v>39</v>
      </c>
      <c r="M44" s="446">
        <v>7756</v>
      </c>
      <c r="N44" s="446">
        <v>9277</v>
      </c>
      <c r="O44" s="446">
        <v>11067</v>
      </c>
      <c r="P44" s="446">
        <v>13387</v>
      </c>
      <c r="Q44" s="132"/>
    </row>
    <row r="45" spans="1:17" s="158" customFormat="1" ht="12.75" customHeight="1">
      <c r="A45" s="132"/>
      <c r="B45" s="1249" t="s">
        <v>678</v>
      </c>
      <c r="C45" s="1249"/>
      <c r="D45" s="1250"/>
      <c r="E45" s="132"/>
      <c r="F45" s="445">
        <f t="shared" si="2"/>
        <v>1894</v>
      </c>
      <c r="G45" s="446">
        <v>154</v>
      </c>
      <c r="H45" s="446">
        <v>102</v>
      </c>
      <c r="I45" s="446">
        <v>130</v>
      </c>
      <c r="J45" s="446">
        <v>91</v>
      </c>
      <c r="K45" s="446">
        <v>315</v>
      </c>
      <c r="L45" s="446">
        <v>177</v>
      </c>
      <c r="M45" s="446">
        <v>389</v>
      </c>
      <c r="N45" s="446">
        <v>319</v>
      </c>
      <c r="O45" s="446">
        <v>217</v>
      </c>
      <c r="P45" s="446">
        <v>0</v>
      </c>
      <c r="Q45" s="132"/>
    </row>
    <row r="46" spans="1:17" s="158" customFormat="1" ht="12.75" customHeight="1">
      <c r="A46" s="132"/>
      <c r="B46" s="1071" t="s">
        <v>154</v>
      </c>
      <c r="C46" s="1071"/>
      <c r="D46" s="1246"/>
      <c r="E46" s="132"/>
      <c r="F46" s="445">
        <f aca="true" t="shared" si="3" ref="F46:F48">SUM(G46:P46)</f>
        <v>917</v>
      </c>
      <c r="G46" s="446">
        <v>0</v>
      </c>
      <c r="H46" s="446">
        <v>0</v>
      </c>
      <c r="I46" s="446">
        <v>0</v>
      </c>
      <c r="J46" s="446">
        <v>0</v>
      </c>
      <c r="K46" s="446">
        <v>0</v>
      </c>
      <c r="L46" s="446">
        <v>0</v>
      </c>
      <c r="M46" s="446">
        <v>0</v>
      </c>
      <c r="N46" s="446">
        <v>41</v>
      </c>
      <c r="O46" s="446">
        <v>876</v>
      </c>
      <c r="P46" s="446">
        <v>0</v>
      </c>
      <c r="Q46" s="132"/>
    </row>
    <row r="47" spans="1:17" s="158" customFormat="1" ht="12.75" customHeight="1">
      <c r="A47" s="132"/>
      <c r="B47" s="1260" t="s">
        <v>682</v>
      </c>
      <c r="C47" s="1260"/>
      <c r="D47" s="1261"/>
      <c r="E47" s="132"/>
      <c r="F47" s="445">
        <f t="shared" si="3"/>
        <v>4058</v>
      </c>
      <c r="G47" s="446">
        <v>0</v>
      </c>
      <c r="H47" s="446">
        <v>0</v>
      </c>
      <c r="I47" s="446">
        <v>0</v>
      </c>
      <c r="J47" s="446">
        <v>0</v>
      </c>
      <c r="K47" s="446">
        <v>0</v>
      </c>
      <c r="L47" s="446">
        <v>0</v>
      </c>
      <c r="M47" s="446">
        <v>0</v>
      </c>
      <c r="N47" s="446">
        <v>0</v>
      </c>
      <c r="O47" s="446">
        <v>2142</v>
      </c>
      <c r="P47" s="446">
        <v>1916</v>
      </c>
      <c r="Q47" s="132"/>
    </row>
    <row r="48" spans="1:17" s="158" customFormat="1" ht="12.75" customHeight="1">
      <c r="A48" s="132"/>
      <c r="B48" s="1071" t="s">
        <v>190</v>
      </c>
      <c r="C48" s="1071"/>
      <c r="D48" s="1246"/>
      <c r="E48" s="132"/>
      <c r="F48" s="445">
        <f t="shared" si="3"/>
        <v>228</v>
      </c>
      <c r="G48" s="446">
        <v>0</v>
      </c>
      <c r="H48" s="446">
        <v>0</v>
      </c>
      <c r="I48" s="446">
        <v>0</v>
      </c>
      <c r="J48" s="446">
        <v>0</v>
      </c>
      <c r="K48" s="446">
        <v>0</v>
      </c>
      <c r="L48" s="446">
        <v>0</v>
      </c>
      <c r="M48" s="446">
        <v>0</v>
      </c>
      <c r="N48" s="446">
        <v>0</v>
      </c>
      <c r="O48" s="446">
        <v>228</v>
      </c>
      <c r="P48" s="446">
        <v>0</v>
      </c>
      <c r="Q48" s="132"/>
    </row>
    <row r="49" spans="1:17" s="158" customFormat="1" ht="12.75" customHeight="1">
      <c r="A49" s="182" t="s">
        <v>151</v>
      </c>
      <c r="C49" s="247"/>
      <c r="D49" s="457"/>
      <c r="E49" s="132"/>
      <c r="F49" s="445"/>
      <c r="G49" s="446"/>
      <c r="H49" s="446"/>
      <c r="I49" s="446"/>
      <c r="J49" s="446"/>
      <c r="K49" s="446"/>
      <c r="L49" s="446"/>
      <c r="M49" s="446"/>
      <c r="N49" s="446"/>
      <c r="O49" s="446"/>
      <c r="P49" s="446"/>
      <c r="Q49" s="132"/>
    </row>
    <row r="50" spans="1:17" s="158" customFormat="1" ht="12.75" customHeight="1">
      <c r="A50" s="132"/>
      <c r="B50" s="456"/>
      <c r="C50" s="1247" t="s">
        <v>681</v>
      </c>
      <c r="D50" s="1248"/>
      <c r="E50" s="132"/>
      <c r="F50" s="445">
        <f aca="true" t="shared" si="4" ref="F50">SUM(G50:P50)</f>
        <v>10561</v>
      </c>
      <c r="G50" s="446">
        <v>1633</v>
      </c>
      <c r="H50" s="446">
        <v>1752</v>
      </c>
      <c r="I50" s="446">
        <v>1279</v>
      </c>
      <c r="J50" s="446">
        <v>1537</v>
      </c>
      <c r="K50" s="446">
        <v>1878</v>
      </c>
      <c r="L50" s="446">
        <v>1498</v>
      </c>
      <c r="M50" s="446">
        <v>536</v>
      </c>
      <c r="N50" s="446">
        <v>299</v>
      </c>
      <c r="O50" s="446">
        <v>149</v>
      </c>
      <c r="P50" s="446">
        <v>0</v>
      </c>
      <c r="Q50" s="132"/>
    </row>
    <row r="51" spans="1:17" s="158" customFormat="1" ht="12.75" customHeight="1">
      <c r="A51" s="132"/>
      <c r="B51" s="456"/>
      <c r="C51" s="456" t="s">
        <v>291</v>
      </c>
      <c r="D51" s="456"/>
      <c r="E51" s="132"/>
      <c r="F51" s="445"/>
      <c r="G51" s="445"/>
      <c r="H51" s="445"/>
      <c r="I51" s="445"/>
      <c r="J51" s="445"/>
      <c r="K51" s="445"/>
      <c r="L51" s="445"/>
      <c r="M51" s="445"/>
      <c r="N51" s="445"/>
      <c r="O51" s="445"/>
      <c r="P51" s="445"/>
      <c r="Q51" s="132"/>
    </row>
    <row r="52" spans="1:17" s="158" customFormat="1" ht="12.75" customHeight="1">
      <c r="A52" s="132"/>
      <c r="B52" s="838"/>
      <c r="C52" s="1264" t="s">
        <v>666</v>
      </c>
      <c r="D52" s="1264"/>
      <c r="E52" s="132"/>
      <c r="F52" s="445"/>
      <c r="G52" s="446"/>
      <c r="H52" s="446"/>
      <c r="I52" s="446"/>
      <c r="J52" s="446"/>
      <c r="K52" s="446"/>
      <c r="L52" s="446"/>
      <c r="M52" s="446"/>
      <c r="N52" s="446"/>
      <c r="O52" s="446"/>
      <c r="P52" s="446"/>
      <c r="Q52" s="132"/>
    </row>
    <row r="53" spans="1:17" s="158" customFormat="1" ht="12.75" customHeight="1">
      <c r="A53" s="132"/>
      <c r="B53" s="838"/>
      <c r="C53" s="1247" t="s">
        <v>683</v>
      </c>
      <c r="D53" s="1248"/>
      <c r="E53" s="132"/>
      <c r="F53" s="445">
        <f aca="true" t="shared" si="5" ref="F53:F54">SUM(G53:P53)</f>
        <v>1348</v>
      </c>
      <c r="G53" s="446">
        <v>302</v>
      </c>
      <c r="H53" s="446">
        <v>395</v>
      </c>
      <c r="I53" s="446">
        <v>240</v>
      </c>
      <c r="J53" s="446">
        <v>298</v>
      </c>
      <c r="K53" s="446">
        <v>21</v>
      </c>
      <c r="L53" s="446">
        <v>36</v>
      </c>
      <c r="M53" s="446">
        <v>37</v>
      </c>
      <c r="N53" s="446">
        <v>0</v>
      </c>
      <c r="O53" s="446">
        <v>19</v>
      </c>
      <c r="P53" s="446">
        <v>0</v>
      </c>
      <c r="Q53" s="132"/>
    </row>
    <row r="54" spans="1:17" s="158" customFormat="1" ht="12.75" customHeight="1">
      <c r="A54" s="132"/>
      <c r="B54" s="838"/>
      <c r="C54" s="1249" t="s">
        <v>680</v>
      </c>
      <c r="D54" s="1249"/>
      <c r="E54" s="1250"/>
      <c r="F54" s="445">
        <f t="shared" si="5"/>
        <v>503</v>
      </c>
      <c r="G54" s="446">
        <v>43</v>
      </c>
      <c r="H54" s="446">
        <v>18</v>
      </c>
      <c r="I54" s="446">
        <v>123</v>
      </c>
      <c r="J54" s="446">
        <v>64</v>
      </c>
      <c r="K54" s="446">
        <v>24</v>
      </c>
      <c r="L54" s="446">
        <v>42</v>
      </c>
      <c r="M54" s="446">
        <v>144</v>
      </c>
      <c r="N54" s="446">
        <v>45</v>
      </c>
      <c r="O54" s="446">
        <v>0</v>
      </c>
      <c r="P54" s="446">
        <v>0</v>
      </c>
      <c r="Q54" s="132"/>
    </row>
    <row r="55" spans="1:17" s="158" customFormat="1" ht="7.5" customHeight="1">
      <c r="A55" s="458"/>
      <c r="B55" s="458"/>
      <c r="C55" s="458"/>
      <c r="D55" s="458"/>
      <c r="E55" s="132"/>
      <c r="F55" s="453"/>
      <c r="G55" s="453"/>
      <c r="H55" s="453"/>
      <c r="I55" s="453"/>
      <c r="J55" s="453"/>
      <c r="K55" s="453"/>
      <c r="L55" s="453"/>
      <c r="M55" s="453"/>
      <c r="N55" s="453"/>
      <c r="O55" s="453"/>
      <c r="P55" s="453"/>
      <c r="Q55" s="132"/>
    </row>
    <row r="56" spans="1:22" s="158" customFormat="1" ht="6" customHeight="1">
      <c r="A56" s="155" t="s">
        <v>10</v>
      </c>
      <c r="B56" s="132"/>
      <c r="C56" s="146"/>
      <c r="D56" s="146"/>
      <c r="E56" s="146"/>
      <c r="F56" s="146"/>
      <c r="G56" s="146"/>
      <c r="H56" s="146"/>
      <c r="I56" s="146"/>
      <c r="J56" s="146"/>
      <c r="K56" s="146"/>
      <c r="L56" s="132"/>
      <c r="M56" s="132"/>
      <c r="N56" s="132"/>
      <c r="O56" s="132"/>
      <c r="P56" s="132"/>
      <c r="Q56" s="132"/>
      <c r="R56" s="459"/>
      <c r="S56" s="459"/>
      <c r="T56" s="459"/>
      <c r="U56" s="459"/>
      <c r="V56" s="459"/>
    </row>
    <row r="57" spans="1:29" s="158" customFormat="1" ht="11.25" customHeight="1">
      <c r="A57" s="1262" t="s">
        <v>684</v>
      </c>
      <c r="B57" s="1262"/>
      <c r="C57" s="1262"/>
      <c r="D57" s="1262"/>
      <c r="E57" s="1262"/>
      <c r="F57" s="1262"/>
      <c r="G57" s="1262"/>
      <c r="H57" s="1262"/>
      <c r="I57" s="1262"/>
      <c r="J57" s="1262"/>
      <c r="K57" s="1262"/>
      <c r="L57" s="1262"/>
      <c r="M57" s="1262"/>
      <c r="N57" s="1262"/>
      <c r="O57" s="1262"/>
      <c r="P57" s="1262"/>
      <c r="Q57" s="460"/>
      <c r="R57" s="460"/>
      <c r="S57" s="460"/>
      <c r="T57" s="460"/>
      <c r="U57" s="460"/>
      <c r="V57" s="460"/>
      <c r="W57" s="460"/>
      <c r="X57" s="460"/>
      <c r="Y57" s="460"/>
      <c r="Z57" s="460"/>
      <c r="AA57" s="460"/>
      <c r="AB57" s="460"/>
      <c r="AC57" s="460"/>
    </row>
    <row r="58" spans="1:29" s="158" customFormat="1" ht="11.25">
      <c r="A58" s="1262"/>
      <c r="B58" s="1262"/>
      <c r="C58" s="1262"/>
      <c r="D58" s="1262"/>
      <c r="E58" s="1262"/>
      <c r="F58" s="1262"/>
      <c r="G58" s="1262"/>
      <c r="H58" s="1262"/>
      <c r="I58" s="1262"/>
      <c r="J58" s="1262"/>
      <c r="K58" s="1262"/>
      <c r="L58" s="1262"/>
      <c r="M58" s="1262"/>
      <c r="N58" s="1262"/>
      <c r="O58" s="1262"/>
      <c r="P58" s="1262"/>
      <c r="Q58" s="460"/>
      <c r="R58" s="460"/>
      <c r="S58" s="460"/>
      <c r="T58" s="460"/>
      <c r="U58" s="460"/>
      <c r="V58" s="460"/>
      <c r="W58" s="460"/>
      <c r="X58" s="460"/>
      <c r="Y58" s="460"/>
      <c r="Z58" s="460"/>
      <c r="AA58" s="460"/>
      <c r="AB58" s="460"/>
      <c r="AC58" s="460"/>
    </row>
    <row r="59" spans="1:16" s="158" customFormat="1" ht="11.25">
      <c r="A59" s="833"/>
      <c r="B59" s="833"/>
      <c r="C59" s="833"/>
      <c r="D59" s="833"/>
      <c r="E59" s="833"/>
      <c r="F59" s="833"/>
      <c r="G59" s="833"/>
      <c r="H59" s="833"/>
      <c r="I59" s="833"/>
      <c r="J59" s="833"/>
      <c r="K59" s="833"/>
      <c r="L59" s="833"/>
      <c r="M59" s="833"/>
      <c r="N59" s="833"/>
      <c r="O59" s="833"/>
      <c r="P59" s="833"/>
    </row>
    <row r="60" spans="2:16" s="158" customFormat="1" ht="11.25">
      <c r="B60" s="460"/>
      <c r="C60" s="460"/>
      <c r="D60" s="460"/>
      <c r="E60" s="460"/>
      <c r="F60" s="460"/>
      <c r="G60" s="460"/>
      <c r="H60" s="460"/>
      <c r="I60" s="460"/>
      <c r="J60" s="460"/>
      <c r="K60" s="460"/>
      <c r="L60" s="460"/>
      <c r="M60" s="460"/>
      <c r="N60" s="460"/>
      <c r="O60" s="460"/>
      <c r="P60" s="461"/>
    </row>
    <row r="61" spans="2:16" s="158" customFormat="1" ht="11.25">
      <c r="B61" s="462"/>
      <c r="C61" s="462"/>
      <c r="D61" s="460"/>
      <c r="E61" s="460"/>
      <c r="F61" s="460"/>
      <c r="G61" s="460"/>
      <c r="H61" s="460"/>
      <c r="I61" s="460"/>
      <c r="J61" s="460"/>
      <c r="K61" s="460"/>
      <c r="L61" s="460"/>
      <c r="M61" s="460"/>
      <c r="N61" s="460"/>
      <c r="O61" s="460"/>
      <c r="P61" s="461"/>
    </row>
    <row r="62" spans="2:16" s="158" customFormat="1" ht="11.25">
      <c r="B62" s="460"/>
      <c r="C62" s="460"/>
      <c r="D62" s="460"/>
      <c r="E62" s="460"/>
      <c r="F62" s="460"/>
      <c r="G62" s="460"/>
      <c r="H62" s="460"/>
      <c r="I62" s="460"/>
      <c r="J62" s="460"/>
      <c r="K62" s="460"/>
      <c r="L62" s="460"/>
      <c r="M62" s="460"/>
      <c r="N62" s="460"/>
      <c r="O62" s="460"/>
      <c r="P62" s="461"/>
    </row>
    <row r="63" spans="2:16" s="158" customFormat="1" ht="11.25">
      <c r="B63" s="462"/>
      <c r="C63" s="462"/>
      <c r="D63" s="460"/>
      <c r="E63" s="460"/>
      <c r="F63" s="460"/>
      <c r="G63" s="460"/>
      <c r="H63" s="460"/>
      <c r="I63" s="460"/>
      <c r="J63" s="460"/>
      <c r="K63" s="460"/>
      <c r="L63" s="460"/>
      <c r="M63" s="460"/>
      <c r="N63" s="460"/>
      <c r="O63" s="460"/>
      <c r="P63" s="461"/>
    </row>
    <row r="64" spans="2:16" s="158" customFormat="1" ht="11.25">
      <c r="B64" s="460"/>
      <c r="C64" s="460"/>
      <c r="D64" s="460"/>
      <c r="E64" s="460"/>
      <c r="F64" s="460"/>
      <c r="G64" s="460"/>
      <c r="H64" s="460"/>
      <c r="I64" s="460"/>
      <c r="J64" s="460"/>
      <c r="K64" s="460"/>
      <c r="L64" s="460"/>
      <c r="M64" s="460"/>
      <c r="N64" s="460"/>
      <c r="O64" s="460"/>
      <c r="P64" s="461"/>
    </row>
    <row r="65" spans="6:16" s="158" customFormat="1" ht="11.25">
      <c r="F65" s="461"/>
      <c r="G65" s="461"/>
      <c r="H65" s="461"/>
      <c r="I65" s="461"/>
      <c r="J65" s="461"/>
      <c r="K65" s="461"/>
      <c r="L65" s="461"/>
      <c r="M65" s="461"/>
      <c r="N65" s="461"/>
      <c r="O65" s="461"/>
      <c r="P65" s="461"/>
    </row>
    <row r="66" spans="6:16" s="158" customFormat="1" ht="11.25">
      <c r="F66" s="461"/>
      <c r="G66" s="461"/>
      <c r="H66" s="461"/>
      <c r="I66" s="461"/>
      <c r="J66" s="461"/>
      <c r="K66" s="461"/>
      <c r="L66" s="461"/>
      <c r="M66" s="461"/>
      <c r="N66" s="461"/>
      <c r="O66" s="461"/>
      <c r="P66" s="461"/>
    </row>
    <row r="67" spans="6:16" s="158" customFormat="1" ht="11.25">
      <c r="F67" s="461"/>
      <c r="G67" s="461"/>
      <c r="H67" s="461"/>
      <c r="I67" s="461"/>
      <c r="J67" s="461"/>
      <c r="K67" s="461"/>
      <c r="L67" s="461"/>
      <c r="M67" s="461"/>
      <c r="N67" s="461"/>
      <c r="O67" s="461"/>
      <c r="P67" s="461"/>
    </row>
    <row r="68" spans="6:16" s="158" customFormat="1" ht="11.25">
      <c r="F68" s="461"/>
      <c r="G68" s="461"/>
      <c r="H68" s="461"/>
      <c r="I68" s="461"/>
      <c r="J68" s="461"/>
      <c r="K68" s="461"/>
      <c r="L68" s="461"/>
      <c r="M68" s="461"/>
      <c r="N68" s="461"/>
      <c r="O68" s="461"/>
      <c r="P68" s="461"/>
    </row>
    <row r="69" spans="6:16" s="158" customFormat="1" ht="11.25">
      <c r="F69" s="461"/>
      <c r="G69" s="461"/>
      <c r="H69" s="461"/>
      <c r="I69" s="461"/>
      <c r="J69" s="461"/>
      <c r="K69" s="461"/>
      <c r="L69" s="461"/>
      <c r="M69" s="461"/>
      <c r="N69" s="461"/>
      <c r="O69" s="461"/>
      <c r="P69" s="461"/>
    </row>
    <row r="70" spans="6:16" s="158" customFormat="1" ht="11.25">
      <c r="F70" s="461"/>
      <c r="G70" s="461"/>
      <c r="H70" s="461"/>
      <c r="I70" s="461"/>
      <c r="J70" s="461"/>
      <c r="K70" s="461"/>
      <c r="L70" s="461"/>
      <c r="M70" s="461"/>
      <c r="N70" s="461"/>
      <c r="O70" s="461"/>
      <c r="P70" s="461"/>
    </row>
    <row r="71" spans="6:16" s="158" customFormat="1" ht="11.25">
      <c r="F71" s="461"/>
      <c r="G71" s="461"/>
      <c r="H71" s="461"/>
      <c r="I71" s="461"/>
      <c r="J71" s="461"/>
      <c r="K71" s="461"/>
      <c r="L71" s="461"/>
      <c r="M71" s="461"/>
      <c r="N71" s="461"/>
      <c r="O71" s="461"/>
      <c r="P71" s="461"/>
    </row>
    <row r="72" spans="6:16" s="158" customFormat="1" ht="11.25">
      <c r="F72" s="461"/>
      <c r="G72" s="461"/>
      <c r="H72" s="461"/>
      <c r="I72" s="461"/>
      <c r="J72" s="461"/>
      <c r="K72" s="461"/>
      <c r="L72" s="461"/>
      <c r="M72" s="461"/>
      <c r="N72" s="461"/>
      <c r="O72" s="461"/>
      <c r="P72" s="461"/>
    </row>
    <row r="73" spans="6:16" s="158" customFormat="1" ht="11.25">
      <c r="F73" s="461"/>
      <c r="G73" s="461"/>
      <c r="H73" s="461"/>
      <c r="I73" s="461"/>
      <c r="J73" s="461"/>
      <c r="K73" s="461"/>
      <c r="L73" s="461"/>
      <c r="M73" s="461"/>
      <c r="N73" s="461"/>
      <c r="O73" s="461"/>
      <c r="P73" s="461"/>
    </row>
    <row r="74" spans="6:16" s="158" customFormat="1" ht="11.25">
      <c r="F74" s="461"/>
      <c r="G74" s="461"/>
      <c r="H74" s="461"/>
      <c r="I74" s="461"/>
      <c r="J74" s="461"/>
      <c r="K74" s="461"/>
      <c r="L74" s="461"/>
      <c r="M74" s="461"/>
      <c r="N74" s="461"/>
      <c r="O74" s="461"/>
      <c r="P74" s="461"/>
    </row>
    <row r="75" spans="6:16" s="158" customFormat="1" ht="11.25">
      <c r="F75" s="461"/>
      <c r="G75" s="461"/>
      <c r="H75" s="461"/>
      <c r="I75" s="461"/>
      <c r="J75" s="461"/>
      <c r="K75" s="461"/>
      <c r="L75" s="461"/>
      <c r="M75" s="461"/>
      <c r="N75" s="461"/>
      <c r="O75" s="461"/>
      <c r="P75" s="461"/>
    </row>
    <row r="76" spans="6:16" s="158" customFormat="1" ht="11.25">
      <c r="F76" s="461"/>
      <c r="G76" s="461"/>
      <c r="H76" s="461"/>
      <c r="I76" s="461"/>
      <c r="J76" s="461"/>
      <c r="K76" s="461"/>
      <c r="L76" s="461"/>
      <c r="M76" s="461"/>
      <c r="N76" s="461"/>
      <c r="O76" s="461"/>
      <c r="P76" s="461"/>
    </row>
    <row r="77" spans="6:16" s="158" customFormat="1" ht="11.25">
      <c r="F77" s="461"/>
      <c r="G77" s="461"/>
      <c r="H77" s="461"/>
      <c r="I77" s="461"/>
      <c r="J77" s="461"/>
      <c r="K77" s="461"/>
      <c r="L77" s="461"/>
      <c r="M77" s="461"/>
      <c r="N77" s="461"/>
      <c r="O77" s="461"/>
      <c r="P77" s="461"/>
    </row>
    <row r="78" spans="6:16" s="158" customFormat="1" ht="11.25">
      <c r="F78" s="461"/>
      <c r="G78" s="461"/>
      <c r="H78" s="461"/>
      <c r="I78" s="461"/>
      <c r="J78" s="461"/>
      <c r="K78" s="461"/>
      <c r="L78" s="461"/>
      <c r="M78" s="461"/>
      <c r="N78" s="461"/>
      <c r="O78" s="461"/>
      <c r="P78" s="461"/>
    </row>
    <row r="79" spans="6:16" s="158" customFormat="1" ht="11.25">
      <c r="F79" s="461"/>
      <c r="G79" s="461"/>
      <c r="H79" s="461"/>
      <c r="I79" s="461"/>
      <c r="J79" s="461"/>
      <c r="K79" s="461"/>
      <c r="L79" s="461"/>
      <c r="M79" s="461"/>
      <c r="N79" s="461"/>
      <c r="O79" s="461"/>
      <c r="P79" s="461"/>
    </row>
    <row r="80" spans="6:16" s="158" customFormat="1" ht="11.25">
      <c r="F80" s="461"/>
      <c r="G80" s="461"/>
      <c r="H80" s="461"/>
      <c r="I80" s="461"/>
      <c r="J80" s="461"/>
      <c r="K80" s="461"/>
      <c r="L80" s="461"/>
      <c r="M80" s="461"/>
      <c r="N80" s="461"/>
      <c r="O80" s="461"/>
      <c r="P80" s="461"/>
    </row>
    <row r="81" spans="6:16" s="158" customFormat="1" ht="11.25">
      <c r="F81" s="461"/>
      <c r="G81" s="461"/>
      <c r="H81" s="461"/>
      <c r="I81" s="461"/>
      <c r="J81" s="461"/>
      <c r="K81" s="461"/>
      <c r="L81" s="461"/>
      <c r="M81" s="461"/>
      <c r="N81" s="461"/>
      <c r="O81" s="461"/>
      <c r="P81" s="461"/>
    </row>
    <row r="82" spans="6:16" s="158" customFormat="1" ht="11.25">
      <c r="F82" s="461"/>
      <c r="G82" s="461"/>
      <c r="H82" s="461"/>
      <c r="I82" s="461"/>
      <c r="J82" s="461"/>
      <c r="K82" s="461"/>
      <c r="L82" s="461"/>
      <c r="M82" s="461"/>
      <c r="N82" s="461"/>
      <c r="O82" s="461"/>
      <c r="P82" s="461"/>
    </row>
    <row r="83" spans="6:16" s="158" customFormat="1" ht="11.25">
      <c r="F83" s="461"/>
      <c r="G83" s="461"/>
      <c r="H83" s="461"/>
      <c r="I83" s="461"/>
      <c r="J83" s="461"/>
      <c r="K83" s="461"/>
      <c r="L83" s="461"/>
      <c r="M83" s="461"/>
      <c r="N83" s="461"/>
      <c r="O83" s="461"/>
      <c r="P83" s="461"/>
    </row>
    <row r="84" spans="6:16" s="158" customFormat="1" ht="11.25">
      <c r="F84" s="461"/>
      <c r="G84" s="461"/>
      <c r="H84" s="461"/>
      <c r="I84" s="461"/>
      <c r="J84" s="461"/>
      <c r="K84" s="461"/>
      <c r="L84" s="461"/>
      <c r="M84" s="461"/>
      <c r="N84" s="461"/>
      <c r="O84" s="461"/>
      <c r="P84" s="461"/>
    </row>
    <row r="85" spans="6:16" s="158" customFormat="1" ht="11.25">
      <c r="F85" s="461"/>
      <c r="G85" s="461"/>
      <c r="H85" s="461"/>
      <c r="I85" s="461"/>
      <c r="J85" s="461"/>
      <c r="K85" s="461"/>
      <c r="L85" s="461"/>
      <c r="M85" s="461"/>
      <c r="N85" s="461"/>
      <c r="O85" s="461"/>
      <c r="P85" s="461"/>
    </row>
    <row r="86" spans="6:16" s="158" customFormat="1" ht="11.25">
      <c r="F86" s="461"/>
      <c r="G86" s="461"/>
      <c r="H86" s="461"/>
      <c r="I86" s="461"/>
      <c r="J86" s="461"/>
      <c r="K86" s="461"/>
      <c r="L86" s="461"/>
      <c r="M86" s="461"/>
      <c r="N86" s="461"/>
      <c r="O86" s="461"/>
      <c r="P86" s="461"/>
    </row>
    <row r="87" spans="6:16" s="158" customFormat="1" ht="11.25">
      <c r="F87" s="461"/>
      <c r="G87" s="461"/>
      <c r="H87" s="461"/>
      <c r="I87" s="461"/>
      <c r="J87" s="461"/>
      <c r="K87" s="461"/>
      <c r="L87" s="461"/>
      <c r="M87" s="461"/>
      <c r="N87" s="461"/>
      <c r="O87" s="461"/>
      <c r="P87" s="461"/>
    </row>
    <row r="88" spans="6:16" s="158" customFormat="1" ht="11.25">
      <c r="F88" s="461"/>
      <c r="G88" s="461"/>
      <c r="H88" s="461"/>
      <c r="I88" s="461"/>
      <c r="J88" s="461"/>
      <c r="K88" s="461"/>
      <c r="L88" s="461"/>
      <c r="M88" s="461"/>
      <c r="N88" s="461"/>
      <c r="O88" s="461"/>
      <c r="P88" s="461"/>
    </row>
    <row r="89" spans="6:16" s="158" customFormat="1" ht="11.25">
      <c r="F89" s="461"/>
      <c r="G89" s="461"/>
      <c r="H89" s="461"/>
      <c r="I89" s="461"/>
      <c r="J89" s="461"/>
      <c r="K89" s="461"/>
      <c r="L89" s="461"/>
      <c r="M89" s="461"/>
      <c r="N89" s="461"/>
      <c r="O89" s="461"/>
      <c r="P89" s="461"/>
    </row>
    <row r="90" spans="6:16" s="158" customFormat="1" ht="11.25">
      <c r="F90" s="461"/>
      <c r="G90" s="461"/>
      <c r="H90" s="461"/>
      <c r="I90" s="461"/>
      <c r="J90" s="461"/>
      <c r="K90" s="461"/>
      <c r="L90" s="461"/>
      <c r="M90" s="461"/>
      <c r="N90" s="461"/>
      <c r="O90" s="461"/>
      <c r="P90" s="461"/>
    </row>
    <row r="91" spans="6:16" s="158" customFormat="1" ht="11.25">
      <c r="F91" s="461"/>
      <c r="G91" s="461"/>
      <c r="H91" s="461"/>
      <c r="I91" s="461"/>
      <c r="J91" s="461"/>
      <c r="K91" s="461"/>
      <c r="L91" s="461"/>
      <c r="M91" s="461"/>
      <c r="N91" s="461"/>
      <c r="O91" s="461"/>
      <c r="P91" s="461"/>
    </row>
    <row r="92" spans="6:16" s="158" customFormat="1" ht="11.25">
      <c r="F92" s="461"/>
      <c r="G92" s="461"/>
      <c r="H92" s="461"/>
      <c r="I92" s="461"/>
      <c r="J92" s="461"/>
      <c r="K92" s="461"/>
      <c r="L92" s="461"/>
      <c r="M92" s="461"/>
      <c r="N92" s="461"/>
      <c r="O92" s="461"/>
      <c r="P92" s="461"/>
    </row>
    <row r="93" spans="6:16" s="158" customFormat="1" ht="11.25">
      <c r="F93" s="461"/>
      <c r="G93" s="461"/>
      <c r="H93" s="461"/>
      <c r="I93" s="461"/>
      <c r="J93" s="461"/>
      <c r="K93" s="461"/>
      <c r="L93" s="461"/>
      <c r="M93" s="461"/>
      <c r="N93" s="461"/>
      <c r="O93" s="461"/>
      <c r="P93" s="461"/>
    </row>
    <row r="94" spans="6:16" s="158" customFormat="1" ht="11.25">
      <c r="F94" s="461"/>
      <c r="G94" s="461"/>
      <c r="H94" s="461"/>
      <c r="I94" s="461"/>
      <c r="J94" s="461"/>
      <c r="K94" s="461"/>
      <c r="L94" s="461"/>
      <c r="M94" s="461"/>
      <c r="N94" s="461"/>
      <c r="O94" s="461"/>
      <c r="P94" s="461"/>
    </row>
    <row r="95" spans="6:16" s="158" customFormat="1" ht="11.25">
      <c r="F95" s="461"/>
      <c r="G95" s="461"/>
      <c r="H95" s="461"/>
      <c r="I95" s="461"/>
      <c r="J95" s="461"/>
      <c r="K95" s="461"/>
      <c r="L95" s="461"/>
      <c r="M95" s="461"/>
      <c r="N95" s="461"/>
      <c r="O95" s="461"/>
      <c r="P95" s="461"/>
    </row>
    <row r="96" spans="6:16" s="158" customFormat="1" ht="11.25">
      <c r="F96" s="461"/>
      <c r="G96" s="461"/>
      <c r="H96" s="461"/>
      <c r="I96" s="461"/>
      <c r="J96" s="461"/>
      <c r="K96" s="461"/>
      <c r="L96" s="461"/>
      <c r="M96" s="461"/>
      <c r="N96" s="461"/>
      <c r="O96" s="461"/>
      <c r="P96" s="461"/>
    </row>
    <row r="97" spans="6:16" s="158" customFormat="1" ht="11.25">
      <c r="F97" s="461"/>
      <c r="G97" s="461"/>
      <c r="H97" s="461"/>
      <c r="I97" s="461"/>
      <c r="J97" s="461"/>
      <c r="K97" s="461"/>
      <c r="L97" s="461"/>
      <c r="M97" s="461"/>
      <c r="N97" s="461"/>
      <c r="O97" s="461"/>
      <c r="P97" s="461"/>
    </row>
    <row r="98" spans="6:16" s="158" customFormat="1" ht="11.25">
      <c r="F98" s="461"/>
      <c r="G98" s="461"/>
      <c r="H98" s="461"/>
      <c r="I98" s="461"/>
      <c r="J98" s="461"/>
      <c r="K98" s="461"/>
      <c r="L98" s="461"/>
      <c r="M98" s="461"/>
      <c r="N98" s="461"/>
      <c r="O98" s="461"/>
      <c r="P98" s="461"/>
    </row>
    <row r="99" spans="6:16" s="158" customFormat="1" ht="11.25">
      <c r="F99" s="461"/>
      <c r="G99" s="461"/>
      <c r="H99" s="461"/>
      <c r="I99" s="461"/>
      <c r="J99" s="461"/>
      <c r="K99" s="461"/>
      <c r="L99" s="461"/>
      <c r="M99" s="461"/>
      <c r="N99" s="461"/>
      <c r="O99" s="461"/>
      <c r="P99" s="461"/>
    </row>
    <row r="100" spans="6:16" s="158" customFormat="1" ht="11.25">
      <c r="F100" s="461"/>
      <c r="G100" s="461"/>
      <c r="H100" s="461"/>
      <c r="I100" s="461"/>
      <c r="J100" s="461"/>
      <c r="K100" s="461"/>
      <c r="L100" s="461"/>
      <c r="M100" s="461"/>
      <c r="N100" s="461"/>
      <c r="O100" s="461"/>
      <c r="P100" s="461"/>
    </row>
    <row r="101" spans="6:16" s="158" customFormat="1" ht="11.25">
      <c r="F101" s="461"/>
      <c r="G101" s="461"/>
      <c r="H101" s="461"/>
      <c r="I101" s="461"/>
      <c r="J101" s="461"/>
      <c r="K101" s="461"/>
      <c r="L101" s="461"/>
      <c r="M101" s="461"/>
      <c r="N101" s="461"/>
      <c r="O101" s="461"/>
      <c r="P101" s="461"/>
    </row>
    <row r="102" spans="6:16" s="158" customFormat="1" ht="11.25">
      <c r="F102" s="461"/>
      <c r="G102" s="461"/>
      <c r="H102" s="461"/>
      <c r="I102" s="461"/>
      <c r="J102" s="461"/>
      <c r="K102" s="461"/>
      <c r="L102" s="461"/>
      <c r="M102" s="461"/>
      <c r="N102" s="461"/>
      <c r="O102" s="461"/>
      <c r="P102" s="461"/>
    </row>
    <row r="103" spans="6:16" s="158" customFormat="1" ht="11.25">
      <c r="F103" s="461"/>
      <c r="G103" s="461"/>
      <c r="H103" s="461"/>
      <c r="I103" s="461"/>
      <c r="J103" s="461"/>
      <c r="K103" s="461"/>
      <c r="L103" s="461"/>
      <c r="M103" s="461"/>
      <c r="N103" s="461"/>
      <c r="O103" s="461"/>
      <c r="P103" s="461"/>
    </row>
    <row r="104" spans="6:16" s="158" customFormat="1" ht="11.25">
      <c r="F104" s="461"/>
      <c r="G104" s="461"/>
      <c r="H104" s="461"/>
      <c r="I104" s="461"/>
      <c r="J104" s="461"/>
      <c r="K104" s="461"/>
      <c r="L104" s="461"/>
      <c r="M104" s="461"/>
      <c r="N104" s="461"/>
      <c r="O104" s="461"/>
      <c r="P104" s="461"/>
    </row>
    <row r="105" spans="6:16" s="158" customFormat="1" ht="11.25">
      <c r="F105" s="461"/>
      <c r="G105" s="461"/>
      <c r="H105" s="461"/>
      <c r="I105" s="461"/>
      <c r="J105" s="461"/>
      <c r="K105" s="461"/>
      <c r="L105" s="461"/>
      <c r="M105" s="461"/>
      <c r="N105" s="461"/>
      <c r="O105" s="461"/>
      <c r="P105" s="461"/>
    </row>
    <row r="106" spans="6:16" s="158" customFormat="1" ht="11.25">
      <c r="F106" s="461"/>
      <c r="G106" s="461"/>
      <c r="H106" s="461"/>
      <c r="I106" s="461"/>
      <c r="J106" s="461"/>
      <c r="K106" s="461"/>
      <c r="L106" s="461"/>
      <c r="M106" s="461"/>
      <c r="N106" s="461"/>
      <c r="O106" s="461"/>
      <c r="P106" s="461"/>
    </row>
    <row r="107" spans="6:16" s="158" customFormat="1" ht="11.25">
      <c r="F107" s="461"/>
      <c r="G107" s="461"/>
      <c r="H107" s="461"/>
      <c r="I107" s="461"/>
      <c r="J107" s="461"/>
      <c r="K107" s="461"/>
      <c r="L107" s="461"/>
      <c r="M107" s="461"/>
      <c r="N107" s="461"/>
      <c r="O107" s="461"/>
      <c r="P107" s="461"/>
    </row>
    <row r="108" spans="6:16" s="158" customFormat="1" ht="11.25">
      <c r="F108" s="461"/>
      <c r="G108" s="461"/>
      <c r="H108" s="461"/>
      <c r="I108" s="461"/>
      <c r="J108" s="461"/>
      <c r="K108" s="461"/>
      <c r="L108" s="461"/>
      <c r="M108" s="461"/>
      <c r="N108" s="461"/>
      <c r="O108" s="461"/>
      <c r="P108" s="461"/>
    </row>
    <row r="109" spans="6:16" s="158" customFormat="1" ht="11.25">
      <c r="F109" s="461"/>
      <c r="G109" s="461"/>
      <c r="H109" s="461"/>
      <c r="I109" s="461"/>
      <c r="J109" s="461"/>
      <c r="K109" s="461"/>
      <c r="L109" s="461"/>
      <c r="M109" s="461"/>
      <c r="N109" s="461"/>
      <c r="O109" s="461"/>
      <c r="P109" s="461"/>
    </row>
    <row r="110" spans="6:16" s="158" customFormat="1" ht="11.25">
      <c r="F110" s="461"/>
      <c r="G110" s="461"/>
      <c r="H110" s="461"/>
      <c r="I110" s="461"/>
      <c r="J110" s="461"/>
      <c r="K110" s="461"/>
      <c r="L110" s="461"/>
      <c r="M110" s="461"/>
      <c r="N110" s="461"/>
      <c r="O110" s="461"/>
      <c r="P110" s="461"/>
    </row>
    <row r="111" spans="6:16" s="158" customFormat="1" ht="11.25">
      <c r="F111" s="461"/>
      <c r="G111" s="461"/>
      <c r="H111" s="461"/>
      <c r="I111" s="461"/>
      <c r="J111" s="461"/>
      <c r="K111" s="461"/>
      <c r="L111" s="461"/>
      <c r="M111" s="461"/>
      <c r="N111" s="461"/>
      <c r="O111" s="461"/>
      <c r="P111" s="461"/>
    </row>
    <row r="112" spans="6:16" s="158" customFormat="1" ht="11.25">
      <c r="F112" s="461"/>
      <c r="G112" s="461"/>
      <c r="H112" s="461"/>
      <c r="I112" s="461"/>
      <c r="J112" s="461"/>
      <c r="K112" s="461"/>
      <c r="L112" s="461"/>
      <c r="M112" s="461"/>
      <c r="N112" s="461"/>
      <c r="O112" s="461"/>
      <c r="P112" s="461"/>
    </row>
    <row r="113" spans="6:16" s="158" customFormat="1" ht="11.25">
      <c r="F113" s="461"/>
      <c r="G113" s="461"/>
      <c r="H113" s="461"/>
      <c r="I113" s="461"/>
      <c r="J113" s="461"/>
      <c r="K113" s="461"/>
      <c r="L113" s="461"/>
      <c r="M113" s="461"/>
      <c r="N113" s="461"/>
      <c r="O113" s="461"/>
      <c r="P113" s="461"/>
    </row>
    <row r="114" spans="6:16" s="158" customFormat="1" ht="11.25">
      <c r="F114" s="461"/>
      <c r="G114" s="461"/>
      <c r="H114" s="461"/>
      <c r="I114" s="461"/>
      <c r="J114" s="461"/>
      <c r="K114" s="461"/>
      <c r="L114" s="461"/>
      <c r="M114" s="461"/>
      <c r="N114" s="461"/>
      <c r="O114" s="461"/>
      <c r="P114" s="461"/>
    </row>
    <row r="115" spans="6:16" s="158" customFormat="1" ht="11.25">
      <c r="F115" s="461"/>
      <c r="G115" s="461"/>
      <c r="H115" s="461"/>
      <c r="I115" s="461"/>
      <c r="J115" s="461"/>
      <c r="K115" s="461"/>
      <c r="L115" s="461"/>
      <c r="M115" s="461"/>
      <c r="N115" s="461"/>
      <c r="O115" s="461"/>
      <c r="P115" s="461"/>
    </row>
    <row r="116" spans="6:16" s="158" customFormat="1" ht="11.25">
      <c r="F116" s="461"/>
      <c r="G116" s="461"/>
      <c r="H116" s="461"/>
      <c r="I116" s="461"/>
      <c r="J116" s="461"/>
      <c r="K116" s="461"/>
      <c r="L116" s="461"/>
      <c r="M116" s="461"/>
      <c r="N116" s="461"/>
      <c r="O116" s="461"/>
      <c r="P116" s="461"/>
    </row>
    <row r="117" spans="6:16" s="158" customFormat="1" ht="11.25">
      <c r="F117" s="461"/>
      <c r="G117" s="461"/>
      <c r="H117" s="461"/>
      <c r="I117" s="461"/>
      <c r="J117" s="461"/>
      <c r="K117" s="461"/>
      <c r="L117" s="461"/>
      <c r="M117" s="461"/>
      <c r="N117" s="461"/>
      <c r="O117" s="461"/>
      <c r="P117" s="461"/>
    </row>
    <row r="118" spans="6:16" s="158" customFormat="1" ht="11.25">
      <c r="F118" s="461"/>
      <c r="G118" s="461"/>
      <c r="H118" s="461"/>
      <c r="I118" s="461"/>
      <c r="J118" s="461"/>
      <c r="K118" s="461"/>
      <c r="L118" s="461"/>
      <c r="M118" s="461"/>
      <c r="N118" s="461"/>
      <c r="O118" s="461"/>
      <c r="P118" s="461"/>
    </row>
    <row r="119" spans="6:16" s="158" customFormat="1" ht="11.25">
      <c r="F119" s="461"/>
      <c r="G119" s="461"/>
      <c r="H119" s="461"/>
      <c r="I119" s="461"/>
      <c r="J119" s="461"/>
      <c r="K119" s="461"/>
      <c r="L119" s="461"/>
      <c r="M119" s="461"/>
      <c r="N119" s="461"/>
      <c r="O119" s="461"/>
      <c r="P119" s="461"/>
    </row>
    <row r="120" spans="6:16" s="158" customFormat="1" ht="11.25">
      <c r="F120" s="461"/>
      <c r="G120" s="461"/>
      <c r="H120" s="461"/>
      <c r="I120" s="461"/>
      <c r="J120" s="461"/>
      <c r="K120" s="461"/>
      <c r="L120" s="461"/>
      <c r="M120" s="461"/>
      <c r="N120" s="461"/>
      <c r="O120" s="461"/>
      <c r="P120" s="461"/>
    </row>
    <row r="121" spans="6:16" s="158" customFormat="1" ht="11.25">
      <c r="F121" s="461"/>
      <c r="G121" s="461"/>
      <c r="H121" s="461"/>
      <c r="I121" s="461"/>
      <c r="J121" s="461"/>
      <c r="K121" s="461"/>
      <c r="L121" s="461"/>
      <c r="M121" s="461"/>
      <c r="N121" s="461"/>
      <c r="O121" s="461"/>
      <c r="P121" s="461"/>
    </row>
    <row r="122" spans="6:16" s="158" customFormat="1" ht="11.25">
      <c r="F122" s="461"/>
      <c r="G122" s="461"/>
      <c r="H122" s="461"/>
      <c r="I122" s="461"/>
      <c r="J122" s="461"/>
      <c r="K122" s="461"/>
      <c r="L122" s="461"/>
      <c r="M122" s="461"/>
      <c r="N122" s="461"/>
      <c r="O122" s="461"/>
      <c r="P122" s="461"/>
    </row>
    <row r="123" spans="6:16" s="158" customFormat="1" ht="11.25">
      <c r="F123" s="461"/>
      <c r="G123" s="461"/>
      <c r="H123" s="461"/>
      <c r="I123" s="461"/>
      <c r="J123" s="461"/>
      <c r="K123" s="461"/>
      <c r="L123" s="461"/>
      <c r="M123" s="461"/>
      <c r="N123" s="461"/>
      <c r="O123" s="461"/>
      <c r="P123" s="461"/>
    </row>
    <row r="124" spans="6:16" s="158" customFormat="1" ht="11.25">
      <c r="F124" s="461"/>
      <c r="G124" s="461"/>
      <c r="H124" s="461"/>
      <c r="I124" s="461"/>
      <c r="J124" s="461"/>
      <c r="K124" s="461"/>
      <c r="L124" s="461"/>
      <c r="M124" s="461"/>
      <c r="N124" s="461"/>
      <c r="O124" s="461"/>
      <c r="P124" s="461"/>
    </row>
    <row r="125" spans="6:16" s="158" customFormat="1" ht="11.25">
      <c r="F125" s="461"/>
      <c r="G125" s="461"/>
      <c r="H125" s="461"/>
      <c r="I125" s="461"/>
      <c r="J125" s="461"/>
      <c r="K125" s="461"/>
      <c r="L125" s="461"/>
      <c r="M125" s="461"/>
      <c r="N125" s="461"/>
      <c r="O125" s="461"/>
      <c r="P125" s="461"/>
    </row>
    <row r="126" spans="6:16" s="158" customFormat="1" ht="11.25">
      <c r="F126" s="461"/>
      <c r="G126" s="461"/>
      <c r="H126" s="461"/>
      <c r="I126" s="461"/>
      <c r="J126" s="461"/>
      <c r="K126" s="461"/>
      <c r="L126" s="461"/>
      <c r="M126" s="461"/>
      <c r="N126" s="461"/>
      <c r="O126" s="461"/>
      <c r="P126" s="461"/>
    </row>
    <row r="127" spans="6:16" s="158" customFormat="1" ht="11.25">
      <c r="F127" s="461"/>
      <c r="G127" s="461"/>
      <c r="H127" s="461"/>
      <c r="I127" s="461"/>
      <c r="J127" s="461"/>
      <c r="K127" s="461"/>
      <c r="L127" s="461"/>
      <c r="M127" s="461"/>
      <c r="N127" s="461"/>
      <c r="O127" s="461"/>
      <c r="P127" s="461"/>
    </row>
    <row r="128" spans="6:16" s="158" customFormat="1" ht="11.25">
      <c r="F128" s="461"/>
      <c r="G128" s="461"/>
      <c r="H128" s="461"/>
      <c r="I128" s="461"/>
      <c r="J128" s="461"/>
      <c r="K128" s="461"/>
      <c r="L128" s="461"/>
      <c r="M128" s="461"/>
      <c r="N128" s="461"/>
      <c r="O128" s="461"/>
      <c r="P128" s="461"/>
    </row>
    <row r="129" spans="6:16" s="158" customFormat="1" ht="11.25">
      <c r="F129" s="461"/>
      <c r="G129" s="461"/>
      <c r="H129" s="461"/>
      <c r="I129" s="461"/>
      <c r="J129" s="461"/>
      <c r="K129" s="461"/>
      <c r="L129" s="461"/>
      <c r="M129" s="461"/>
      <c r="N129" s="461"/>
      <c r="O129" s="461"/>
      <c r="P129" s="461"/>
    </row>
    <row r="130" spans="6:16" s="158" customFormat="1" ht="11.25">
      <c r="F130" s="461"/>
      <c r="G130" s="461"/>
      <c r="H130" s="461"/>
      <c r="I130" s="461"/>
      <c r="J130" s="461"/>
      <c r="K130" s="461"/>
      <c r="L130" s="461"/>
      <c r="M130" s="461"/>
      <c r="N130" s="461"/>
      <c r="O130" s="461"/>
      <c r="P130" s="461"/>
    </row>
    <row r="131" spans="6:16" s="158" customFormat="1" ht="11.25">
      <c r="F131" s="461"/>
      <c r="G131" s="461"/>
      <c r="H131" s="461"/>
      <c r="I131" s="461"/>
      <c r="J131" s="461"/>
      <c r="K131" s="461"/>
      <c r="L131" s="461"/>
      <c r="M131" s="461"/>
      <c r="N131" s="461"/>
      <c r="O131" s="461"/>
      <c r="P131" s="461"/>
    </row>
    <row r="132" spans="6:16" s="158" customFormat="1" ht="11.25">
      <c r="F132" s="461"/>
      <c r="G132" s="461"/>
      <c r="H132" s="461"/>
      <c r="I132" s="461"/>
      <c r="J132" s="461"/>
      <c r="K132" s="461"/>
      <c r="L132" s="461"/>
      <c r="M132" s="461"/>
      <c r="N132" s="461"/>
      <c r="O132" s="461"/>
      <c r="P132" s="461"/>
    </row>
    <row r="133" spans="6:16" s="158" customFormat="1" ht="11.25">
      <c r="F133" s="461"/>
      <c r="G133" s="461"/>
      <c r="H133" s="461"/>
      <c r="I133" s="461"/>
      <c r="J133" s="461"/>
      <c r="K133" s="461"/>
      <c r="L133" s="461"/>
      <c r="M133" s="461"/>
      <c r="N133" s="461"/>
      <c r="O133" s="461"/>
      <c r="P133" s="461"/>
    </row>
    <row r="134" spans="6:16" s="158" customFormat="1" ht="11.25">
      <c r="F134" s="461"/>
      <c r="G134" s="461"/>
      <c r="H134" s="461"/>
      <c r="I134" s="461"/>
      <c r="J134" s="461"/>
      <c r="K134" s="461"/>
      <c r="L134" s="461"/>
      <c r="M134" s="461"/>
      <c r="N134" s="461"/>
      <c r="O134" s="461"/>
      <c r="P134" s="461"/>
    </row>
    <row r="135" spans="6:16" s="158" customFormat="1" ht="11.25">
      <c r="F135" s="461"/>
      <c r="G135" s="461"/>
      <c r="H135" s="461"/>
      <c r="I135" s="461"/>
      <c r="J135" s="461"/>
      <c r="K135" s="461"/>
      <c r="L135" s="461"/>
      <c r="M135" s="461"/>
      <c r="N135" s="461"/>
      <c r="O135" s="461"/>
      <c r="P135" s="461"/>
    </row>
    <row r="136" spans="6:16" s="158" customFormat="1" ht="11.25">
      <c r="F136" s="461"/>
      <c r="G136" s="461"/>
      <c r="H136" s="461"/>
      <c r="I136" s="461"/>
      <c r="J136" s="461"/>
      <c r="K136" s="461"/>
      <c r="L136" s="461"/>
      <c r="M136" s="461"/>
      <c r="N136" s="461"/>
      <c r="O136" s="461"/>
      <c r="P136" s="461"/>
    </row>
    <row r="137" spans="6:16" s="158" customFormat="1" ht="11.25">
      <c r="F137" s="461"/>
      <c r="G137" s="461"/>
      <c r="H137" s="461"/>
      <c r="I137" s="461"/>
      <c r="J137" s="461"/>
      <c r="K137" s="461"/>
      <c r="L137" s="461"/>
      <c r="M137" s="461"/>
      <c r="N137" s="461"/>
      <c r="O137" s="461"/>
      <c r="P137" s="461"/>
    </row>
    <row r="138" spans="6:16" s="158" customFormat="1" ht="11.25">
      <c r="F138" s="461"/>
      <c r="G138" s="461"/>
      <c r="H138" s="461"/>
      <c r="I138" s="461"/>
      <c r="J138" s="461"/>
      <c r="K138" s="461"/>
      <c r="L138" s="461"/>
      <c r="M138" s="461"/>
      <c r="N138" s="461"/>
      <c r="O138" s="461"/>
      <c r="P138" s="461"/>
    </row>
    <row r="139" spans="6:16" s="158" customFormat="1" ht="11.25">
      <c r="F139" s="461"/>
      <c r="G139" s="461"/>
      <c r="H139" s="461"/>
      <c r="I139" s="461"/>
      <c r="J139" s="461"/>
      <c r="K139" s="461"/>
      <c r="L139" s="461"/>
      <c r="M139" s="461"/>
      <c r="N139" s="461"/>
      <c r="O139" s="461"/>
      <c r="P139" s="461"/>
    </row>
    <row r="140" spans="6:16" s="158" customFormat="1" ht="11.25">
      <c r="F140" s="461"/>
      <c r="G140" s="461"/>
      <c r="H140" s="461"/>
      <c r="I140" s="461"/>
      <c r="J140" s="461"/>
      <c r="K140" s="461"/>
      <c r="L140" s="461"/>
      <c r="M140" s="461"/>
      <c r="N140" s="461"/>
      <c r="O140" s="461"/>
      <c r="P140" s="461"/>
    </row>
    <row r="141" spans="6:16" s="158" customFormat="1" ht="11.25">
      <c r="F141" s="461"/>
      <c r="G141" s="461"/>
      <c r="H141" s="461"/>
      <c r="I141" s="461"/>
      <c r="J141" s="461"/>
      <c r="K141" s="461"/>
      <c r="L141" s="461"/>
      <c r="M141" s="461"/>
      <c r="N141" s="461"/>
      <c r="O141" s="461"/>
      <c r="P141" s="461"/>
    </row>
    <row r="142" spans="6:16" s="158" customFormat="1" ht="11.25">
      <c r="F142" s="461"/>
      <c r="G142" s="461"/>
      <c r="H142" s="461"/>
      <c r="I142" s="461"/>
      <c r="J142" s="461"/>
      <c r="K142" s="461"/>
      <c r="L142" s="461"/>
      <c r="M142" s="461"/>
      <c r="N142" s="461"/>
      <c r="O142" s="461"/>
      <c r="P142" s="461"/>
    </row>
    <row r="143" spans="6:16" s="158" customFormat="1" ht="11.25">
      <c r="F143" s="461"/>
      <c r="G143" s="461"/>
      <c r="H143" s="461"/>
      <c r="I143" s="461"/>
      <c r="J143" s="461"/>
      <c r="K143" s="461"/>
      <c r="L143" s="461"/>
      <c r="M143" s="461"/>
      <c r="N143" s="461"/>
      <c r="O143" s="461"/>
      <c r="P143" s="461"/>
    </row>
    <row r="144" spans="6:16" s="158" customFormat="1" ht="11.25">
      <c r="F144" s="461"/>
      <c r="G144" s="461"/>
      <c r="H144" s="461"/>
      <c r="I144" s="461"/>
      <c r="J144" s="461"/>
      <c r="K144" s="461"/>
      <c r="L144" s="461"/>
      <c r="M144" s="461"/>
      <c r="N144" s="461"/>
      <c r="O144" s="461"/>
      <c r="P144" s="461"/>
    </row>
    <row r="145" spans="6:16" s="158" customFormat="1" ht="11.25">
      <c r="F145" s="461"/>
      <c r="G145" s="461"/>
      <c r="H145" s="461"/>
      <c r="I145" s="461"/>
      <c r="J145" s="461"/>
      <c r="K145" s="461"/>
      <c r="L145" s="461"/>
      <c r="M145" s="461"/>
      <c r="N145" s="461"/>
      <c r="O145" s="461"/>
      <c r="P145" s="461"/>
    </row>
    <row r="146" spans="6:16" s="158" customFormat="1" ht="11.25">
      <c r="F146" s="461"/>
      <c r="G146" s="461"/>
      <c r="H146" s="461"/>
      <c r="I146" s="461"/>
      <c r="J146" s="461"/>
      <c r="K146" s="461"/>
      <c r="L146" s="461"/>
      <c r="M146" s="461"/>
      <c r="N146" s="461"/>
      <c r="O146" s="461"/>
      <c r="P146" s="461"/>
    </row>
    <row r="147" spans="6:16" s="158" customFormat="1" ht="11.25">
      <c r="F147" s="461"/>
      <c r="G147" s="461"/>
      <c r="H147" s="461"/>
      <c r="I147" s="461"/>
      <c r="J147" s="461"/>
      <c r="K147" s="461"/>
      <c r="L147" s="461"/>
      <c r="M147" s="461"/>
      <c r="N147" s="461"/>
      <c r="O147" s="461"/>
      <c r="P147" s="461"/>
    </row>
    <row r="148" spans="6:16" s="158" customFormat="1" ht="11.25">
      <c r="F148" s="461"/>
      <c r="G148" s="461"/>
      <c r="H148" s="461"/>
      <c r="I148" s="461"/>
      <c r="J148" s="461"/>
      <c r="K148" s="461"/>
      <c r="L148" s="461"/>
      <c r="M148" s="461"/>
      <c r="N148" s="461"/>
      <c r="O148" s="461"/>
      <c r="P148" s="461"/>
    </row>
    <row r="149" spans="6:16" s="158" customFormat="1" ht="11.25">
      <c r="F149" s="461"/>
      <c r="G149" s="461"/>
      <c r="H149" s="461"/>
      <c r="I149" s="461"/>
      <c r="J149" s="461"/>
      <c r="K149" s="461"/>
      <c r="L149" s="461"/>
      <c r="M149" s="461"/>
      <c r="N149" s="461"/>
      <c r="O149" s="461"/>
      <c r="P149" s="461"/>
    </row>
    <row r="150" spans="6:16" s="158" customFormat="1" ht="11.25">
      <c r="F150" s="461"/>
      <c r="G150" s="461"/>
      <c r="H150" s="461"/>
      <c r="I150" s="461"/>
      <c r="J150" s="461"/>
      <c r="K150" s="461"/>
      <c r="L150" s="461"/>
      <c r="M150" s="461"/>
      <c r="N150" s="461"/>
      <c r="O150" s="461"/>
      <c r="P150" s="461"/>
    </row>
    <row r="151" spans="6:16" s="158" customFormat="1" ht="11.25">
      <c r="F151" s="461"/>
      <c r="G151" s="461"/>
      <c r="H151" s="461"/>
      <c r="I151" s="461"/>
      <c r="J151" s="461"/>
      <c r="K151" s="461"/>
      <c r="L151" s="461"/>
      <c r="M151" s="461"/>
      <c r="N151" s="461"/>
      <c r="O151" s="461"/>
      <c r="P151" s="461"/>
    </row>
    <row r="152" spans="6:16" s="158" customFormat="1" ht="11.25">
      <c r="F152" s="461"/>
      <c r="G152" s="461"/>
      <c r="H152" s="461"/>
      <c r="I152" s="461"/>
      <c r="J152" s="461"/>
      <c r="K152" s="461"/>
      <c r="L152" s="461"/>
      <c r="M152" s="461"/>
      <c r="N152" s="461"/>
      <c r="O152" s="461"/>
      <c r="P152" s="461"/>
    </row>
    <row r="153" spans="6:16" s="158" customFormat="1" ht="11.25">
      <c r="F153" s="461"/>
      <c r="G153" s="461"/>
      <c r="H153" s="461"/>
      <c r="I153" s="461"/>
      <c r="J153" s="461"/>
      <c r="K153" s="461"/>
      <c r="L153" s="461"/>
      <c r="M153" s="461"/>
      <c r="N153" s="461"/>
      <c r="O153" s="461"/>
      <c r="P153" s="461"/>
    </row>
    <row r="154" spans="6:16" s="158" customFormat="1" ht="11.25">
      <c r="F154" s="461"/>
      <c r="G154" s="461"/>
      <c r="H154" s="461"/>
      <c r="I154" s="461"/>
      <c r="J154" s="461"/>
      <c r="K154" s="461"/>
      <c r="L154" s="461"/>
      <c r="M154" s="461"/>
      <c r="N154" s="461"/>
      <c r="O154" s="461"/>
      <c r="P154" s="461"/>
    </row>
    <row r="155" spans="6:16" s="158" customFormat="1" ht="11.25">
      <c r="F155" s="461"/>
      <c r="G155" s="461"/>
      <c r="H155" s="461"/>
      <c r="I155" s="461"/>
      <c r="J155" s="461"/>
      <c r="K155" s="461"/>
      <c r="L155" s="461"/>
      <c r="M155" s="461"/>
      <c r="N155" s="461"/>
      <c r="O155" s="461"/>
      <c r="P155" s="461"/>
    </row>
    <row r="156" spans="6:16" s="158" customFormat="1" ht="11.25">
      <c r="F156" s="461"/>
      <c r="G156" s="461"/>
      <c r="H156" s="461"/>
      <c r="I156" s="461"/>
      <c r="J156" s="461"/>
      <c r="K156" s="461"/>
      <c r="L156" s="461"/>
      <c r="M156" s="461"/>
      <c r="N156" s="461"/>
      <c r="O156" s="461"/>
      <c r="P156" s="461"/>
    </row>
    <row r="157" spans="6:16" s="158" customFormat="1" ht="11.25">
      <c r="F157" s="461"/>
      <c r="G157" s="461"/>
      <c r="H157" s="461"/>
      <c r="I157" s="461"/>
      <c r="J157" s="461"/>
      <c r="K157" s="461"/>
      <c r="L157" s="461"/>
      <c r="M157" s="461"/>
      <c r="N157" s="461"/>
      <c r="O157" s="461"/>
      <c r="P157" s="461"/>
    </row>
    <row r="158" spans="6:16" s="158" customFormat="1" ht="11.25">
      <c r="F158" s="461"/>
      <c r="G158" s="461"/>
      <c r="H158" s="461"/>
      <c r="I158" s="461"/>
      <c r="J158" s="461"/>
      <c r="K158" s="461"/>
      <c r="L158" s="461"/>
      <c r="M158" s="461"/>
      <c r="N158" s="461"/>
      <c r="O158" s="461"/>
      <c r="P158" s="461"/>
    </row>
    <row r="159" spans="6:16" s="158" customFormat="1" ht="11.25">
      <c r="F159" s="461"/>
      <c r="G159" s="461"/>
      <c r="H159" s="461"/>
      <c r="I159" s="461"/>
      <c r="J159" s="461"/>
      <c r="K159" s="461"/>
      <c r="L159" s="461"/>
      <c r="M159" s="461"/>
      <c r="N159" s="461"/>
      <c r="O159" s="461"/>
      <c r="P159" s="461"/>
    </row>
    <row r="160" spans="6:16" s="158" customFormat="1" ht="11.25">
      <c r="F160" s="461"/>
      <c r="G160" s="461"/>
      <c r="H160" s="461"/>
      <c r="I160" s="461"/>
      <c r="J160" s="461"/>
      <c r="K160" s="461"/>
      <c r="L160" s="461"/>
      <c r="M160" s="461"/>
      <c r="N160" s="461"/>
      <c r="O160" s="461"/>
      <c r="P160" s="461"/>
    </row>
    <row r="161" spans="6:16" s="158" customFormat="1" ht="11.25">
      <c r="F161" s="461"/>
      <c r="G161" s="461"/>
      <c r="H161" s="461"/>
      <c r="I161" s="461"/>
      <c r="J161" s="461"/>
      <c r="K161" s="461"/>
      <c r="L161" s="461"/>
      <c r="M161" s="461"/>
      <c r="N161" s="461"/>
      <c r="O161" s="461"/>
      <c r="P161" s="461"/>
    </row>
    <row r="162" spans="6:16" s="158" customFormat="1" ht="11.25">
      <c r="F162" s="461"/>
      <c r="G162" s="461"/>
      <c r="H162" s="461"/>
      <c r="I162" s="461"/>
      <c r="J162" s="461"/>
      <c r="K162" s="461"/>
      <c r="L162" s="461"/>
      <c r="M162" s="461"/>
      <c r="N162" s="461"/>
      <c r="O162" s="461"/>
      <c r="P162" s="461"/>
    </row>
    <row r="163" spans="6:16" s="158" customFormat="1" ht="11.25">
      <c r="F163" s="461"/>
      <c r="G163" s="461"/>
      <c r="H163" s="461"/>
      <c r="I163" s="461"/>
      <c r="J163" s="461"/>
      <c r="K163" s="461"/>
      <c r="L163" s="461"/>
      <c r="M163" s="461"/>
      <c r="N163" s="461"/>
      <c r="O163" s="461"/>
      <c r="P163" s="461"/>
    </row>
    <row r="164" spans="6:16" s="158" customFormat="1" ht="11.25">
      <c r="F164" s="461"/>
      <c r="G164" s="461"/>
      <c r="H164" s="461"/>
      <c r="I164" s="461"/>
      <c r="J164" s="461"/>
      <c r="K164" s="461"/>
      <c r="L164" s="461"/>
      <c r="M164" s="461"/>
      <c r="N164" s="461"/>
      <c r="O164" s="461"/>
      <c r="P164" s="461"/>
    </row>
    <row r="165" spans="6:16" s="158" customFormat="1" ht="11.25">
      <c r="F165" s="461"/>
      <c r="G165" s="461"/>
      <c r="H165" s="461"/>
      <c r="I165" s="461"/>
      <c r="J165" s="461"/>
      <c r="K165" s="461"/>
      <c r="L165" s="461"/>
      <c r="M165" s="461"/>
      <c r="N165" s="461"/>
      <c r="O165" s="461"/>
      <c r="P165" s="461"/>
    </row>
    <row r="166" spans="6:16" s="158" customFormat="1" ht="11.25">
      <c r="F166" s="461"/>
      <c r="G166" s="461"/>
      <c r="H166" s="461"/>
      <c r="I166" s="461"/>
      <c r="J166" s="461"/>
      <c r="K166" s="461"/>
      <c r="L166" s="461"/>
      <c r="M166" s="461"/>
      <c r="N166" s="461"/>
      <c r="O166" s="461"/>
      <c r="P166" s="461"/>
    </row>
    <row r="167" spans="6:16" s="158" customFormat="1" ht="11.25">
      <c r="F167" s="461"/>
      <c r="G167" s="461"/>
      <c r="H167" s="461"/>
      <c r="I167" s="461"/>
      <c r="J167" s="461"/>
      <c r="K167" s="461"/>
      <c r="L167" s="461"/>
      <c r="M167" s="461"/>
      <c r="N167" s="461"/>
      <c r="O167" s="461"/>
      <c r="P167" s="461"/>
    </row>
    <row r="168" spans="6:16" s="158" customFormat="1" ht="11.25">
      <c r="F168" s="461"/>
      <c r="G168" s="461"/>
      <c r="H168" s="461"/>
      <c r="I168" s="461"/>
      <c r="J168" s="461"/>
      <c r="K168" s="461"/>
      <c r="L168" s="461"/>
      <c r="M168" s="461"/>
      <c r="N168" s="461"/>
      <c r="O168" s="461"/>
      <c r="P168" s="461"/>
    </row>
    <row r="169" spans="6:16" s="158" customFormat="1" ht="11.25">
      <c r="F169" s="461"/>
      <c r="G169" s="461"/>
      <c r="H169" s="461"/>
      <c r="I169" s="461"/>
      <c r="J169" s="461"/>
      <c r="K169" s="461"/>
      <c r="L169" s="461"/>
      <c r="M169" s="461"/>
      <c r="N169" s="461"/>
      <c r="O169" s="461"/>
      <c r="P169" s="461"/>
    </row>
    <row r="170" spans="6:16" s="158" customFormat="1" ht="11.25">
      <c r="F170" s="461"/>
      <c r="G170" s="461"/>
      <c r="H170" s="461"/>
      <c r="I170" s="461"/>
      <c r="J170" s="461"/>
      <c r="K170" s="461"/>
      <c r="L170" s="461"/>
      <c r="M170" s="461"/>
      <c r="N170" s="461"/>
      <c r="O170" s="461"/>
      <c r="P170" s="461"/>
    </row>
    <row r="171" spans="6:16" s="158" customFormat="1" ht="11.25">
      <c r="F171" s="461"/>
      <c r="G171" s="461"/>
      <c r="H171" s="461"/>
      <c r="I171" s="461"/>
      <c r="J171" s="461"/>
      <c r="K171" s="461"/>
      <c r="L171" s="461"/>
      <c r="M171" s="461"/>
      <c r="N171" s="461"/>
      <c r="O171" s="461"/>
      <c r="P171" s="461"/>
    </row>
    <row r="172" spans="6:16" s="158" customFormat="1" ht="11.25">
      <c r="F172" s="461"/>
      <c r="G172" s="461"/>
      <c r="H172" s="461"/>
      <c r="I172" s="461"/>
      <c r="J172" s="461"/>
      <c r="K172" s="461"/>
      <c r="L172" s="461"/>
      <c r="M172" s="461"/>
      <c r="N172" s="461"/>
      <c r="O172" s="461"/>
      <c r="P172" s="461"/>
    </row>
    <row r="173" spans="6:16" s="158" customFormat="1" ht="11.25">
      <c r="F173" s="461"/>
      <c r="G173" s="461"/>
      <c r="H173" s="461"/>
      <c r="I173" s="461"/>
      <c r="J173" s="461"/>
      <c r="K173" s="461"/>
      <c r="L173" s="461"/>
      <c r="M173" s="461"/>
      <c r="N173" s="461"/>
      <c r="O173" s="461"/>
      <c r="P173" s="461"/>
    </row>
    <row r="174" spans="6:16" s="158" customFormat="1" ht="11.25">
      <c r="F174" s="461"/>
      <c r="G174" s="461"/>
      <c r="H174" s="461"/>
      <c r="I174" s="461"/>
      <c r="J174" s="461"/>
      <c r="K174" s="461"/>
      <c r="L174" s="461"/>
      <c r="M174" s="461"/>
      <c r="N174" s="461"/>
      <c r="O174" s="461"/>
      <c r="P174" s="461"/>
    </row>
    <row r="175" spans="6:16" s="158" customFormat="1" ht="11.25">
      <c r="F175" s="461"/>
      <c r="G175" s="461"/>
      <c r="H175" s="461"/>
      <c r="I175" s="461"/>
      <c r="J175" s="461"/>
      <c r="K175" s="461"/>
      <c r="L175" s="461"/>
      <c r="M175" s="461"/>
      <c r="N175" s="461"/>
      <c r="O175" s="461"/>
      <c r="P175" s="461"/>
    </row>
    <row r="176" spans="6:16" s="158" customFormat="1" ht="11.25">
      <c r="F176" s="461"/>
      <c r="G176" s="461"/>
      <c r="H176" s="461"/>
      <c r="I176" s="461"/>
      <c r="J176" s="461"/>
      <c r="K176" s="461"/>
      <c r="L176" s="461"/>
      <c r="M176" s="461"/>
      <c r="N176" s="461"/>
      <c r="O176" s="461"/>
      <c r="P176" s="461"/>
    </row>
    <row r="177" spans="6:16" s="158" customFormat="1" ht="11.25">
      <c r="F177" s="461"/>
      <c r="G177" s="461"/>
      <c r="H177" s="461"/>
      <c r="I177" s="461"/>
      <c r="J177" s="461"/>
      <c r="K177" s="461"/>
      <c r="L177" s="461"/>
      <c r="M177" s="461"/>
      <c r="N177" s="461"/>
      <c r="O177" s="461"/>
      <c r="P177" s="461"/>
    </row>
    <row r="178" spans="6:16" s="158" customFormat="1" ht="11.25">
      <c r="F178" s="461"/>
      <c r="G178" s="461"/>
      <c r="H178" s="461"/>
      <c r="I178" s="461"/>
      <c r="J178" s="461"/>
      <c r="K178" s="461"/>
      <c r="L178" s="461"/>
      <c r="M178" s="461"/>
      <c r="N178" s="461"/>
      <c r="O178" s="461"/>
      <c r="P178" s="461"/>
    </row>
    <row r="179" spans="6:16" s="158" customFormat="1" ht="11.25">
      <c r="F179" s="461"/>
      <c r="G179" s="461"/>
      <c r="H179" s="461"/>
      <c r="I179" s="461"/>
      <c r="J179" s="461"/>
      <c r="K179" s="461"/>
      <c r="L179" s="461"/>
      <c r="M179" s="461"/>
      <c r="N179" s="461"/>
      <c r="O179" s="461"/>
      <c r="P179" s="461"/>
    </row>
    <row r="180" spans="6:16" s="158" customFormat="1" ht="11.25">
      <c r="F180" s="461"/>
      <c r="G180" s="461"/>
      <c r="H180" s="461"/>
      <c r="I180" s="461"/>
      <c r="J180" s="461"/>
      <c r="K180" s="461"/>
      <c r="L180" s="461"/>
      <c r="M180" s="461"/>
      <c r="N180" s="461"/>
      <c r="O180" s="461"/>
      <c r="P180" s="461"/>
    </row>
    <row r="181" spans="6:16" s="158" customFormat="1" ht="11.25">
      <c r="F181" s="461"/>
      <c r="G181" s="461"/>
      <c r="H181" s="461"/>
      <c r="I181" s="461"/>
      <c r="J181" s="461"/>
      <c r="K181" s="461"/>
      <c r="L181" s="461"/>
      <c r="M181" s="461"/>
      <c r="N181" s="461"/>
      <c r="O181" s="461"/>
      <c r="P181" s="461"/>
    </row>
    <row r="182" spans="6:16" s="158" customFormat="1" ht="11.25">
      <c r="F182" s="461"/>
      <c r="G182" s="461"/>
      <c r="H182" s="461"/>
      <c r="I182" s="461"/>
      <c r="J182" s="461"/>
      <c r="K182" s="461"/>
      <c r="L182" s="461"/>
      <c r="M182" s="461"/>
      <c r="N182" s="461"/>
      <c r="O182" s="461"/>
      <c r="P182" s="461"/>
    </row>
    <row r="183" spans="6:16" s="158" customFormat="1" ht="11.25">
      <c r="F183" s="461"/>
      <c r="G183" s="461"/>
      <c r="H183" s="461"/>
      <c r="I183" s="461"/>
      <c r="J183" s="461"/>
      <c r="K183" s="461"/>
      <c r="L183" s="461"/>
      <c r="M183" s="461"/>
      <c r="N183" s="461"/>
      <c r="O183" s="461"/>
      <c r="P183" s="461"/>
    </row>
    <row r="184" spans="6:16" s="158" customFormat="1" ht="11.25">
      <c r="F184" s="461"/>
      <c r="G184" s="461"/>
      <c r="H184" s="461"/>
      <c r="I184" s="461"/>
      <c r="J184" s="461"/>
      <c r="K184" s="461"/>
      <c r="L184" s="461"/>
      <c r="M184" s="461"/>
      <c r="N184" s="461"/>
      <c r="O184" s="461"/>
      <c r="P184" s="461"/>
    </row>
    <row r="185" spans="6:16" s="158" customFormat="1" ht="11.25">
      <c r="F185" s="461"/>
      <c r="G185" s="461"/>
      <c r="H185" s="461"/>
      <c r="I185" s="461"/>
      <c r="J185" s="461"/>
      <c r="K185" s="461"/>
      <c r="L185" s="461"/>
      <c r="M185" s="461"/>
      <c r="N185" s="461"/>
      <c r="O185" s="461"/>
      <c r="P185" s="461"/>
    </row>
    <row r="186" spans="6:16" s="158" customFormat="1" ht="11.25">
      <c r="F186" s="461"/>
      <c r="G186" s="461"/>
      <c r="H186" s="461"/>
      <c r="I186" s="461"/>
      <c r="J186" s="461"/>
      <c r="K186" s="461"/>
      <c r="L186" s="461"/>
      <c r="M186" s="461"/>
      <c r="N186" s="461"/>
      <c r="O186" s="461"/>
      <c r="P186" s="461"/>
    </row>
    <row r="187" spans="6:16" s="158" customFormat="1" ht="11.25">
      <c r="F187" s="461"/>
      <c r="G187" s="461"/>
      <c r="H187" s="461"/>
      <c r="I187" s="461"/>
      <c r="J187" s="461"/>
      <c r="K187" s="461"/>
      <c r="L187" s="461"/>
      <c r="M187" s="461"/>
      <c r="N187" s="461"/>
      <c r="O187" s="461"/>
      <c r="P187" s="461"/>
    </row>
    <row r="188" spans="6:16" s="158" customFormat="1" ht="11.25">
      <c r="F188" s="461"/>
      <c r="G188" s="461"/>
      <c r="H188" s="461"/>
      <c r="I188" s="461"/>
      <c r="J188" s="461"/>
      <c r="K188" s="461"/>
      <c r="L188" s="461"/>
      <c r="M188" s="461"/>
      <c r="N188" s="461"/>
      <c r="O188" s="461"/>
      <c r="P188" s="461"/>
    </row>
    <row r="189" spans="6:16" s="158" customFormat="1" ht="11.25">
      <c r="F189" s="461"/>
      <c r="G189" s="461"/>
      <c r="H189" s="461"/>
      <c r="I189" s="461"/>
      <c r="J189" s="461"/>
      <c r="K189" s="461"/>
      <c r="L189" s="461"/>
      <c r="M189" s="461"/>
      <c r="N189" s="461"/>
      <c r="O189" s="461"/>
      <c r="P189" s="461"/>
    </row>
    <row r="190" spans="6:16" s="158" customFormat="1" ht="11.25">
      <c r="F190" s="461"/>
      <c r="G190" s="461"/>
      <c r="H190" s="461"/>
      <c r="I190" s="461"/>
      <c r="J190" s="461"/>
      <c r="K190" s="461"/>
      <c r="L190" s="461"/>
      <c r="M190" s="461"/>
      <c r="N190" s="461"/>
      <c r="O190" s="461"/>
      <c r="P190" s="461"/>
    </row>
    <row r="191" spans="6:16" s="158" customFormat="1" ht="11.25">
      <c r="F191" s="461"/>
      <c r="G191" s="461"/>
      <c r="H191" s="461"/>
      <c r="I191" s="461"/>
      <c r="J191" s="461"/>
      <c r="K191" s="461"/>
      <c r="L191" s="461"/>
      <c r="M191" s="461"/>
      <c r="N191" s="461"/>
      <c r="O191" s="461"/>
      <c r="P191" s="461"/>
    </row>
    <row r="192" spans="6:16" s="158" customFormat="1" ht="11.25">
      <c r="F192" s="461"/>
      <c r="G192" s="461"/>
      <c r="H192" s="461"/>
      <c r="I192" s="461"/>
      <c r="J192" s="461"/>
      <c r="K192" s="461"/>
      <c r="L192" s="461"/>
      <c r="M192" s="461"/>
      <c r="N192" s="461"/>
      <c r="O192" s="461"/>
      <c r="P192" s="461"/>
    </row>
    <row r="193" spans="6:16" s="158" customFormat="1" ht="11.25">
      <c r="F193" s="461"/>
      <c r="G193" s="461"/>
      <c r="H193" s="461"/>
      <c r="I193" s="461"/>
      <c r="J193" s="461"/>
      <c r="K193" s="461"/>
      <c r="L193" s="461"/>
      <c r="M193" s="461"/>
      <c r="N193" s="461"/>
      <c r="O193" s="461"/>
      <c r="P193" s="461"/>
    </row>
    <row r="194" spans="6:16" s="158" customFormat="1" ht="11.25">
      <c r="F194" s="461"/>
      <c r="G194" s="461"/>
      <c r="H194" s="461"/>
      <c r="I194" s="461"/>
      <c r="J194" s="461"/>
      <c r="K194" s="461"/>
      <c r="L194" s="461"/>
      <c r="M194" s="461"/>
      <c r="N194" s="461"/>
      <c r="O194" s="461"/>
      <c r="P194" s="461"/>
    </row>
    <row r="195" spans="6:16" s="158" customFormat="1" ht="11.25">
      <c r="F195" s="461"/>
      <c r="G195" s="461"/>
      <c r="H195" s="461"/>
      <c r="I195" s="461"/>
      <c r="J195" s="461"/>
      <c r="K195" s="461"/>
      <c r="L195" s="461"/>
      <c r="M195" s="461"/>
      <c r="N195" s="461"/>
      <c r="O195" s="461"/>
      <c r="P195" s="461"/>
    </row>
    <row r="196" spans="6:16" s="158" customFormat="1" ht="11.25">
      <c r="F196" s="461"/>
      <c r="G196" s="461"/>
      <c r="H196" s="461"/>
      <c r="I196" s="461"/>
      <c r="J196" s="461"/>
      <c r="K196" s="461"/>
      <c r="L196" s="461"/>
      <c r="M196" s="461"/>
      <c r="N196" s="461"/>
      <c r="O196" s="461"/>
      <c r="P196" s="461"/>
    </row>
    <row r="197" spans="6:16" s="158" customFormat="1" ht="11.25">
      <c r="F197" s="461"/>
      <c r="G197" s="461"/>
      <c r="H197" s="461"/>
      <c r="I197" s="461"/>
      <c r="J197" s="461"/>
      <c r="K197" s="461"/>
      <c r="L197" s="461"/>
      <c r="M197" s="461"/>
      <c r="N197" s="461"/>
      <c r="O197" s="461"/>
      <c r="P197" s="461"/>
    </row>
    <row r="198" spans="6:16" s="158" customFormat="1" ht="11.25">
      <c r="F198" s="461"/>
      <c r="G198" s="461"/>
      <c r="H198" s="461"/>
      <c r="I198" s="461"/>
      <c r="J198" s="461"/>
      <c r="K198" s="461"/>
      <c r="L198" s="461"/>
      <c r="M198" s="461"/>
      <c r="N198" s="461"/>
      <c r="O198" s="461"/>
      <c r="P198" s="461"/>
    </row>
    <row r="199" spans="6:16" s="158" customFormat="1" ht="11.25">
      <c r="F199" s="461"/>
      <c r="G199" s="461"/>
      <c r="H199" s="461"/>
      <c r="I199" s="461"/>
      <c r="J199" s="461"/>
      <c r="K199" s="461"/>
      <c r="L199" s="461"/>
      <c r="M199" s="461"/>
      <c r="N199" s="461"/>
      <c r="O199" s="461"/>
      <c r="P199" s="461"/>
    </row>
    <row r="200" spans="6:16" s="158" customFormat="1" ht="11.25">
      <c r="F200" s="461"/>
      <c r="G200" s="461"/>
      <c r="H200" s="461"/>
      <c r="I200" s="461"/>
      <c r="J200" s="461"/>
      <c r="K200" s="461"/>
      <c r="L200" s="461"/>
      <c r="M200" s="461"/>
      <c r="N200" s="461"/>
      <c r="O200" s="461"/>
      <c r="P200" s="461"/>
    </row>
    <row r="201" spans="6:16" s="158" customFormat="1" ht="11.25">
      <c r="F201" s="461"/>
      <c r="G201" s="461"/>
      <c r="H201" s="461"/>
      <c r="I201" s="461"/>
      <c r="J201" s="461"/>
      <c r="K201" s="461"/>
      <c r="L201" s="461"/>
      <c r="M201" s="461"/>
      <c r="N201" s="461"/>
      <c r="O201" s="461"/>
      <c r="P201" s="461"/>
    </row>
    <row r="202" spans="6:16" s="158" customFormat="1" ht="11.25">
      <c r="F202" s="461"/>
      <c r="G202" s="461"/>
      <c r="H202" s="461"/>
      <c r="I202" s="461"/>
      <c r="J202" s="461"/>
      <c r="K202" s="461"/>
      <c r="L202" s="461"/>
      <c r="M202" s="461"/>
      <c r="N202" s="461"/>
      <c r="O202" s="461"/>
      <c r="P202" s="461"/>
    </row>
    <row r="203" spans="6:16" s="158" customFormat="1" ht="11.25">
      <c r="F203" s="461"/>
      <c r="G203" s="461"/>
      <c r="H203" s="461"/>
      <c r="I203" s="461"/>
      <c r="J203" s="461"/>
      <c r="K203" s="461"/>
      <c r="L203" s="461"/>
      <c r="M203" s="461"/>
      <c r="N203" s="461"/>
      <c r="O203" s="461"/>
      <c r="P203" s="461"/>
    </row>
    <row r="204" spans="6:16" s="158" customFormat="1" ht="11.25">
      <c r="F204" s="461"/>
      <c r="G204" s="461"/>
      <c r="H204" s="461"/>
      <c r="I204" s="461"/>
      <c r="J204" s="461"/>
      <c r="K204" s="461"/>
      <c r="L204" s="461"/>
      <c r="M204" s="461"/>
      <c r="N204" s="461"/>
      <c r="O204" s="461"/>
      <c r="P204" s="461"/>
    </row>
    <row r="205" spans="6:16" s="158" customFormat="1" ht="11.25">
      <c r="F205" s="461"/>
      <c r="G205" s="461"/>
      <c r="H205" s="461"/>
      <c r="I205" s="461"/>
      <c r="J205" s="461"/>
      <c r="K205" s="461"/>
      <c r="L205" s="461"/>
      <c r="M205" s="461"/>
      <c r="N205" s="461"/>
      <c r="O205" s="461"/>
      <c r="P205" s="461"/>
    </row>
    <row r="206" spans="6:16" s="158" customFormat="1" ht="11.25">
      <c r="F206" s="461"/>
      <c r="G206" s="461"/>
      <c r="H206" s="461"/>
      <c r="I206" s="461"/>
      <c r="J206" s="461"/>
      <c r="K206" s="461"/>
      <c r="L206" s="461"/>
      <c r="M206" s="461"/>
      <c r="N206" s="461"/>
      <c r="O206" s="461"/>
      <c r="P206" s="461"/>
    </row>
    <row r="207" spans="6:16" s="158" customFormat="1" ht="11.25">
      <c r="F207" s="461"/>
      <c r="G207" s="461"/>
      <c r="H207" s="461"/>
      <c r="I207" s="461"/>
      <c r="J207" s="461"/>
      <c r="K207" s="461"/>
      <c r="L207" s="461"/>
      <c r="M207" s="461"/>
      <c r="N207" s="461"/>
      <c r="O207" s="461"/>
      <c r="P207" s="461"/>
    </row>
    <row r="208" spans="6:16" s="158" customFormat="1" ht="11.25">
      <c r="F208" s="461"/>
      <c r="G208" s="461"/>
      <c r="H208" s="461"/>
      <c r="I208" s="461"/>
      <c r="J208" s="461"/>
      <c r="K208" s="461"/>
      <c r="L208" s="461"/>
      <c r="M208" s="461"/>
      <c r="N208" s="461"/>
      <c r="O208" s="461"/>
      <c r="P208" s="461"/>
    </row>
    <row r="209" spans="6:16" s="158" customFormat="1" ht="11.25">
      <c r="F209" s="461"/>
      <c r="G209" s="461"/>
      <c r="H209" s="461"/>
      <c r="I209" s="461"/>
      <c r="J209" s="461"/>
      <c r="K209" s="461"/>
      <c r="L209" s="461"/>
      <c r="M209" s="461"/>
      <c r="N209" s="461"/>
      <c r="O209" s="461"/>
      <c r="P209" s="461"/>
    </row>
    <row r="210" spans="6:16" s="158" customFormat="1" ht="11.25">
      <c r="F210" s="461"/>
      <c r="G210" s="461"/>
      <c r="H210" s="461"/>
      <c r="I210" s="461"/>
      <c r="J210" s="461"/>
      <c r="K210" s="461"/>
      <c r="L210" s="461"/>
      <c r="M210" s="461"/>
      <c r="N210" s="461"/>
      <c r="O210" s="461"/>
      <c r="P210" s="461"/>
    </row>
    <row r="211" spans="6:16" s="158" customFormat="1" ht="11.25">
      <c r="F211" s="461"/>
      <c r="G211" s="461"/>
      <c r="H211" s="461"/>
      <c r="I211" s="461"/>
      <c r="J211" s="461"/>
      <c r="K211" s="461"/>
      <c r="L211" s="461"/>
      <c r="M211" s="461"/>
      <c r="N211" s="461"/>
      <c r="O211" s="461"/>
      <c r="P211" s="461"/>
    </row>
    <row r="212" spans="6:16" s="158" customFormat="1" ht="11.25">
      <c r="F212" s="461"/>
      <c r="G212" s="461"/>
      <c r="H212" s="461"/>
      <c r="I212" s="461"/>
      <c r="J212" s="461"/>
      <c r="K212" s="461"/>
      <c r="L212" s="461"/>
      <c r="M212" s="461"/>
      <c r="N212" s="461"/>
      <c r="O212" s="461"/>
      <c r="P212" s="461"/>
    </row>
    <row r="213" spans="6:16" s="158" customFormat="1" ht="11.25">
      <c r="F213" s="461"/>
      <c r="G213" s="461"/>
      <c r="H213" s="461"/>
      <c r="I213" s="461"/>
      <c r="J213" s="461"/>
      <c r="K213" s="461"/>
      <c r="L213" s="461"/>
      <c r="M213" s="461"/>
      <c r="N213" s="461"/>
      <c r="O213" s="461"/>
      <c r="P213" s="461"/>
    </row>
    <row r="214" spans="6:16" s="158" customFormat="1" ht="11.25">
      <c r="F214" s="461"/>
      <c r="G214" s="461"/>
      <c r="H214" s="461"/>
      <c r="I214" s="461"/>
      <c r="J214" s="461"/>
      <c r="K214" s="461"/>
      <c r="L214" s="461"/>
      <c r="M214" s="461"/>
      <c r="N214" s="461"/>
      <c r="O214" s="461"/>
      <c r="P214" s="461"/>
    </row>
    <row r="215" spans="6:16" s="158" customFormat="1" ht="11.25">
      <c r="F215" s="461"/>
      <c r="G215" s="461"/>
      <c r="H215" s="461"/>
      <c r="I215" s="461"/>
      <c r="J215" s="461"/>
      <c r="K215" s="461"/>
      <c r="L215" s="461"/>
      <c r="M215" s="461"/>
      <c r="N215" s="461"/>
      <c r="O215" s="461"/>
      <c r="P215" s="461"/>
    </row>
    <row r="216" spans="6:16" s="158" customFormat="1" ht="11.25">
      <c r="F216" s="461"/>
      <c r="G216" s="461"/>
      <c r="H216" s="461"/>
      <c r="I216" s="461"/>
      <c r="J216" s="461"/>
      <c r="K216" s="461"/>
      <c r="L216" s="461"/>
      <c r="M216" s="461"/>
      <c r="N216" s="461"/>
      <c r="O216" s="461"/>
      <c r="P216" s="461"/>
    </row>
    <row r="217" spans="6:16" s="158" customFormat="1" ht="11.25">
      <c r="F217" s="461"/>
      <c r="G217" s="461"/>
      <c r="H217" s="461"/>
      <c r="I217" s="461"/>
      <c r="J217" s="461"/>
      <c r="K217" s="461"/>
      <c r="L217" s="461"/>
      <c r="M217" s="461"/>
      <c r="N217" s="461"/>
      <c r="O217" s="461"/>
      <c r="P217" s="461"/>
    </row>
    <row r="218" spans="6:16" s="158" customFormat="1" ht="11.25">
      <c r="F218" s="461"/>
      <c r="G218" s="461"/>
      <c r="H218" s="461"/>
      <c r="I218" s="461"/>
      <c r="J218" s="461"/>
      <c r="K218" s="461"/>
      <c r="L218" s="461"/>
      <c r="M218" s="461"/>
      <c r="N218" s="461"/>
      <c r="O218" s="461"/>
      <c r="P218" s="461"/>
    </row>
    <row r="219" spans="6:16" s="158" customFormat="1" ht="11.25">
      <c r="F219" s="461"/>
      <c r="G219" s="461"/>
      <c r="H219" s="461"/>
      <c r="I219" s="461"/>
      <c r="J219" s="461"/>
      <c r="K219" s="461"/>
      <c r="L219" s="461"/>
      <c r="M219" s="461"/>
      <c r="N219" s="461"/>
      <c r="O219" s="461"/>
      <c r="P219" s="461"/>
    </row>
    <row r="220" spans="6:16" s="158" customFormat="1" ht="11.25">
      <c r="F220" s="461"/>
      <c r="G220" s="461"/>
      <c r="H220" s="461"/>
      <c r="I220" s="461"/>
      <c r="J220" s="461"/>
      <c r="K220" s="461"/>
      <c r="L220" s="461"/>
      <c r="M220" s="461"/>
      <c r="N220" s="461"/>
      <c r="O220" s="461"/>
      <c r="P220" s="461"/>
    </row>
    <row r="221" spans="6:16" s="158" customFormat="1" ht="11.25">
      <c r="F221" s="461"/>
      <c r="G221" s="461"/>
      <c r="H221" s="461"/>
      <c r="I221" s="461"/>
      <c r="J221" s="461"/>
      <c r="K221" s="461"/>
      <c r="L221" s="461"/>
      <c r="M221" s="461"/>
      <c r="N221" s="461"/>
      <c r="O221" s="461"/>
      <c r="P221" s="461"/>
    </row>
    <row r="222" spans="6:16" s="158" customFormat="1" ht="11.25">
      <c r="F222" s="461"/>
      <c r="G222" s="461"/>
      <c r="H222" s="461"/>
      <c r="I222" s="461"/>
      <c r="J222" s="461"/>
      <c r="K222" s="461"/>
      <c r="L222" s="461"/>
      <c r="M222" s="461"/>
      <c r="N222" s="461"/>
      <c r="O222" s="461"/>
      <c r="P222" s="461"/>
    </row>
    <row r="223" spans="6:16" s="158" customFormat="1" ht="11.25">
      <c r="F223" s="461"/>
      <c r="G223" s="461"/>
      <c r="H223" s="461"/>
      <c r="I223" s="461"/>
      <c r="J223" s="461"/>
      <c r="K223" s="461"/>
      <c r="L223" s="461"/>
      <c r="M223" s="461"/>
      <c r="N223" s="461"/>
      <c r="O223" s="461"/>
      <c r="P223" s="461"/>
    </row>
    <row r="224" spans="6:16" s="158" customFormat="1" ht="11.25">
      <c r="F224" s="461"/>
      <c r="G224" s="461"/>
      <c r="H224" s="461"/>
      <c r="I224" s="461"/>
      <c r="J224" s="461"/>
      <c r="K224" s="461"/>
      <c r="L224" s="461"/>
      <c r="M224" s="461"/>
      <c r="N224" s="461"/>
      <c r="O224" s="461"/>
      <c r="P224" s="461"/>
    </row>
    <row r="225" spans="6:16" s="158" customFormat="1" ht="11.25">
      <c r="F225" s="461"/>
      <c r="G225" s="461"/>
      <c r="H225" s="461"/>
      <c r="I225" s="461"/>
      <c r="J225" s="461"/>
      <c r="K225" s="461"/>
      <c r="L225" s="461"/>
      <c r="M225" s="461"/>
      <c r="N225" s="461"/>
      <c r="O225" s="461"/>
      <c r="P225" s="461"/>
    </row>
    <row r="226" spans="6:16" s="158" customFormat="1" ht="11.25">
      <c r="F226" s="461"/>
      <c r="G226" s="461"/>
      <c r="H226" s="461"/>
      <c r="I226" s="461"/>
      <c r="J226" s="461"/>
      <c r="K226" s="461"/>
      <c r="L226" s="461"/>
      <c r="M226" s="461"/>
      <c r="N226" s="461"/>
      <c r="O226" s="461"/>
      <c r="P226" s="461"/>
    </row>
    <row r="227" spans="6:16" s="158" customFormat="1" ht="11.25">
      <c r="F227" s="461"/>
      <c r="G227" s="461"/>
      <c r="H227" s="461"/>
      <c r="I227" s="461"/>
      <c r="J227" s="461"/>
      <c r="K227" s="461"/>
      <c r="L227" s="461"/>
      <c r="M227" s="461"/>
      <c r="N227" s="461"/>
      <c r="O227" s="461"/>
      <c r="P227" s="461"/>
    </row>
    <row r="228" spans="6:16" s="158" customFormat="1" ht="11.25">
      <c r="F228" s="461"/>
      <c r="G228" s="461"/>
      <c r="H228" s="461"/>
      <c r="I228" s="461"/>
      <c r="J228" s="461"/>
      <c r="K228" s="461"/>
      <c r="L228" s="461"/>
      <c r="M228" s="461"/>
      <c r="N228" s="461"/>
      <c r="O228" s="461"/>
      <c r="P228" s="461"/>
    </row>
    <row r="229" spans="6:16" s="158" customFormat="1" ht="11.25">
      <c r="F229" s="461"/>
      <c r="G229" s="461"/>
      <c r="H229" s="461"/>
      <c r="I229" s="461"/>
      <c r="J229" s="461"/>
      <c r="K229" s="461"/>
      <c r="L229" s="461"/>
      <c r="M229" s="461"/>
      <c r="N229" s="461"/>
      <c r="O229" s="461"/>
      <c r="P229" s="461"/>
    </row>
    <row r="230" spans="6:16" s="158" customFormat="1" ht="11.25">
      <c r="F230" s="461"/>
      <c r="G230" s="461"/>
      <c r="H230" s="461"/>
      <c r="I230" s="461"/>
      <c r="J230" s="461"/>
      <c r="K230" s="461"/>
      <c r="L230" s="461"/>
      <c r="M230" s="461"/>
      <c r="N230" s="461"/>
      <c r="O230" s="461"/>
      <c r="P230" s="461"/>
    </row>
    <row r="231" spans="6:16" s="158" customFormat="1" ht="11.25">
      <c r="F231" s="461"/>
      <c r="G231" s="461"/>
      <c r="H231" s="461"/>
      <c r="I231" s="461"/>
      <c r="J231" s="461"/>
      <c r="K231" s="461"/>
      <c r="L231" s="461"/>
      <c r="M231" s="461"/>
      <c r="N231" s="461"/>
      <c r="O231" s="461"/>
      <c r="P231" s="461"/>
    </row>
    <row r="232" spans="6:16" s="158" customFormat="1" ht="11.25">
      <c r="F232" s="461"/>
      <c r="G232" s="461"/>
      <c r="H232" s="461"/>
      <c r="I232" s="461"/>
      <c r="J232" s="461"/>
      <c r="K232" s="461"/>
      <c r="L232" s="461"/>
      <c r="M232" s="461"/>
      <c r="N232" s="461"/>
      <c r="O232" s="461"/>
      <c r="P232" s="461"/>
    </row>
    <row r="233" spans="6:16" s="158" customFormat="1" ht="11.25">
      <c r="F233" s="461"/>
      <c r="G233" s="461"/>
      <c r="H233" s="461"/>
      <c r="I233" s="461"/>
      <c r="J233" s="461"/>
      <c r="K233" s="461"/>
      <c r="L233" s="461"/>
      <c r="M233" s="461"/>
      <c r="N233" s="461"/>
      <c r="O233" s="461"/>
      <c r="P233" s="461"/>
    </row>
    <row r="234" spans="6:16" s="158" customFormat="1" ht="11.25">
      <c r="F234" s="461"/>
      <c r="G234" s="461"/>
      <c r="H234" s="461"/>
      <c r="I234" s="461"/>
      <c r="J234" s="461"/>
      <c r="K234" s="461"/>
      <c r="L234" s="461"/>
      <c r="M234" s="461"/>
      <c r="N234" s="461"/>
      <c r="O234" s="461"/>
      <c r="P234" s="461"/>
    </row>
    <row r="235" spans="6:16" s="158" customFormat="1" ht="11.25">
      <c r="F235" s="461"/>
      <c r="G235" s="461"/>
      <c r="H235" s="461"/>
      <c r="I235" s="461"/>
      <c r="J235" s="461"/>
      <c r="K235" s="461"/>
      <c r="L235" s="461"/>
      <c r="M235" s="461"/>
      <c r="N235" s="461"/>
      <c r="O235" s="461"/>
      <c r="P235" s="461"/>
    </row>
    <row r="236" spans="6:16" s="158" customFormat="1" ht="11.25">
      <c r="F236" s="461"/>
      <c r="G236" s="461"/>
      <c r="H236" s="461"/>
      <c r="I236" s="461"/>
      <c r="J236" s="461"/>
      <c r="K236" s="461"/>
      <c r="L236" s="461"/>
      <c r="M236" s="461"/>
      <c r="N236" s="461"/>
      <c r="O236" s="461"/>
      <c r="P236" s="461"/>
    </row>
    <row r="237" spans="6:16" s="158" customFormat="1" ht="11.25">
      <c r="F237" s="461"/>
      <c r="G237" s="461"/>
      <c r="H237" s="461"/>
      <c r="I237" s="461"/>
      <c r="J237" s="461"/>
      <c r="K237" s="461"/>
      <c r="L237" s="461"/>
      <c r="M237" s="461"/>
      <c r="N237" s="461"/>
      <c r="O237" s="461"/>
      <c r="P237" s="461"/>
    </row>
    <row r="238" spans="6:16" s="158" customFormat="1" ht="11.25">
      <c r="F238" s="461"/>
      <c r="G238" s="461"/>
      <c r="H238" s="461"/>
      <c r="I238" s="461"/>
      <c r="J238" s="461"/>
      <c r="K238" s="461"/>
      <c r="L238" s="461"/>
      <c r="M238" s="461"/>
      <c r="N238" s="461"/>
      <c r="O238" s="461"/>
      <c r="P238" s="461"/>
    </row>
    <row r="239" spans="6:16" s="158" customFormat="1" ht="11.25">
      <c r="F239" s="461"/>
      <c r="G239" s="461"/>
      <c r="H239" s="461"/>
      <c r="I239" s="461"/>
      <c r="J239" s="461"/>
      <c r="K239" s="461"/>
      <c r="L239" s="461"/>
      <c r="M239" s="461"/>
      <c r="N239" s="461"/>
      <c r="O239" s="461"/>
      <c r="P239" s="461"/>
    </row>
    <row r="240" spans="6:16" s="158" customFormat="1" ht="11.25">
      <c r="F240" s="461"/>
      <c r="G240" s="461"/>
      <c r="H240" s="461"/>
      <c r="I240" s="461"/>
      <c r="J240" s="461"/>
      <c r="K240" s="461"/>
      <c r="L240" s="461"/>
      <c r="M240" s="461"/>
      <c r="N240" s="461"/>
      <c r="O240" s="461"/>
      <c r="P240" s="461"/>
    </row>
    <row r="241" spans="6:16" s="158" customFormat="1" ht="11.25">
      <c r="F241" s="461"/>
      <c r="G241" s="461"/>
      <c r="H241" s="461"/>
      <c r="I241" s="461"/>
      <c r="J241" s="461"/>
      <c r="K241" s="461"/>
      <c r="L241" s="461"/>
      <c r="M241" s="461"/>
      <c r="N241" s="461"/>
      <c r="O241" s="461"/>
      <c r="P241" s="461"/>
    </row>
    <row r="242" spans="6:16" s="158" customFormat="1" ht="11.25">
      <c r="F242" s="461"/>
      <c r="G242" s="461"/>
      <c r="H242" s="461"/>
      <c r="I242" s="461"/>
      <c r="J242" s="461"/>
      <c r="K242" s="461"/>
      <c r="L242" s="461"/>
      <c r="M242" s="461"/>
      <c r="N242" s="461"/>
      <c r="O242" s="461"/>
      <c r="P242" s="461"/>
    </row>
    <row r="243" spans="6:16" s="158" customFormat="1" ht="11.25">
      <c r="F243" s="461"/>
      <c r="G243" s="461"/>
      <c r="H243" s="461"/>
      <c r="I243" s="461"/>
      <c r="J243" s="461"/>
      <c r="K243" s="461"/>
      <c r="L243" s="461"/>
      <c r="M243" s="461"/>
      <c r="N243" s="461"/>
      <c r="O243" s="461"/>
      <c r="P243" s="461"/>
    </row>
    <row r="244" spans="6:16" s="158" customFormat="1" ht="11.25">
      <c r="F244" s="461"/>
      <c r="G244" s="461"/>
      <c r="H244" s="461"/>
      <c r="I244" s="461"/>
      <c r="J244" s="461"/>
      <c r="K244" s="461"/>
      <c r="L244" s="461"/>
      <c r="M244" s="461"/>
      <c r="N244" s="461"/>
      <c r="O244" s="461"/>
      <c r="P244" s="461"/>
    </row>
    <row r="245" spans="6:16" s="158" customFormat="1" ht="11.25">
      <c r="F245" s="461"/>
      <c r="G245" s="461"/>
      <c r="H245" s="461"/>
      <c r="I245" s="461"/>
      <c r="J245" s="461"/>
      <c r="K245" s="461"/>
      <c r="L245" s="461"/>
      <c r="M245" s="461"/>
      <c r="N245" s="461"/>
      <c r="O245" s="461"/>
      <c r="P245" s="461"/>
    </row>
    <row r="246" spans="6:16" s="158" customFormat="1" ht="11.25">
      <c r="F246" s="461"/>
      <c r="G246" s="461"/>
      <c r="H246" s="461"/>
      <c r="I246" s="461"/>
      <c r="J246" s="461"/>
      <c r="K246" s="461"/>
      <c r="L246" s="461"/>
      <c r="M246" s="461"/>
      <c r="N246" s="461"/>
      <c r="O246" s="461"/>
      <c r="P246" s="461"/>
    </row>
    <row r="247" spans="6:16" s="158" customFormat="1" ht="11.25">
      <c r="F247" s="461"/>
      <c r="G247" s="461"/>
      <c r="H247" s="461"/>
      <c r="I247" s="461"/>
      <c r="J247" s="461"/>
      <c r="K247" s="461"/>
      <c r="L247" s="461"/>
      <c r="M247" s="461"/>
      <c r="N247" s="461"/>
      <c r="O247" s="461"/>
      <c r="P247" s="461"/>
    </row>
    <row r="248" spans="6:16" s="158" customFormat="1" ht="11.25">
      <c r="F248" s="461"/>
      <c r="G248" s="461"/>
      <c r="H248" s="461"/>
      <c r="I248" s="461"/>
      <c r="J248" s="461"/>
      <c r="K248" s="461"/>
      <c r="L248" s="461"/>
      <c r="M248" s="461"/>
      <c r="N248" s="461"/>
      <c r="O248" s="461"/>
      <c r="P248" s="461"/>
    </row>
    <row r="249" spans="6:16" s="158" customFormat="1" ht="11.25">
      <c r="F249" s="461"/>
      <c r="G249" s="461"/>
      <c r="H249" s="461"/>
      <c r="I249" s="461"/>
      <c r="J249" s="461"/>
      <c r="K249" s="461"/>
      <c r="L249" s="461"/>
      <c r="M249" s="461"/>
      <c r="N249" s="461"/>
      <c r="O249" s="461"/>
      <c r="P249" s="461"/>
    </row>
    <row r="250" spans="6:16" s="158" customFormat="1" ht="11.25">
      <c r="F250" s="461"/>
      <c r="G250" s="461"/>
      <c r="H250" s="461"/>
      <c r="I250" s="461"/>
      <c r="J250" s="461"/>
      <c r="K250" s="461"/>
      <c r="L250" s="461"/>
      <c r="M250" s="461"/>
      <c r="N250" s="461"/>
      <c r="O250" s="461"/>
      <c r="P250" s="461"/>
    </row>
    <row r="251" spans="6:16" s="158" customFormat="1" ht="11.25">
      <c r="F251" s="461"/>
      <c r="G251" s="461"/>
      <c r="H251" s="461"/>
      <c r="I251" s="461"/>
      <c r="J251" s="461"/>
      <c r="K251" s="461"/>
      <c r="L251" s="461"/>
      <c r="M251" s="461"/>
      <c r="N251" s="461"/>
      <c r="O251" s="461"/>
      <c r="P251" s="461"/>
    </row>
    <row r="252" spans="6:16" s="158" customFormat="1" ht="11.25">
      <c r="F252" s="461"/>
      <c r="G252" s="461"/>
      <c r="H252" s="461"/>
      <c r="I252" s="461"/>
      <c r="J252" s="461"/>
      <c r="K252" s="461"/>
      <c r="L252" s="461"/>
      <c r="M252" s="461"/>
      <c r="N252" s="461"/>
      <c r="O252" s="461"/>
      <c r="P252" s="461"/>
    </row>
    <row r="253" spans="6:16" s="158" customFormat="1" ht="11.25">
      <c r="F253" s="461"/>
      <c r="G253" s="461"/>
      <c r="H253" s="461"/>
      <c r="I253" s="461"/>
      <c r="J253" s="461"/>
      <c r="K253" s="461"/>
      <c r="L253" s="461"/>
      <c r="M253" s="461"/>
      <c r="N253" s="461"/>
      <c r="O253" s="461"/>
      <c r="P253" s="461"/>
    </row>
    <row r="254" spans="6:16" s="158" customFormat="1" ht="11.25">
      <c r="F254" s="461"/>
      <c r="G254" s="461"/>
      <c r="H254" s="461"/>
      <c r="I254" s="461"/>
      <c r="J254" s="461"/>
      <c r="K254" s="461"/>
      <c r="L254" s="461"/>
      <c r="M254" s="461"/>
      <c r="N254" s="461"/>
      <c r="O254" s="461"/>
      <c r="P254" s="461"/>
    </row>
    <row r="255" spans="6:16" s="158" customFormat="1" ht="11.25">
      <c r="F255" s="461"/>
      <c r="G255" s="461"/>
      <c r="H255" s="461"/>
      <c r="I255" s="461"/>
      <c r="J255" s="461"/>
      <c r="K255" s="461"/>
      <c r="L255" s="461"/>
      <c r="M255" s="461"/>
      <c r="N255" s="461"/>
      <c r="O255" s="461"/>
      <c r="P255" s="461"/>
    </row>
    <row r="256" spans="6:16" s="158" customFormat="1" ht="11.25">
      <c r="F256" s="461"/>
      <c r="G256" s="461"/>
      <c r="H256" s="461"/>
      <c r="I256" s="461"/>
      <c r="J256" s="461"/>
      <c r="K256" s="461"/>
      <c r="L256" s="461"/>
      <c r="M256" s="461"/>
      <c r="N256" s="461"/>
      <c r="O256" s="461"/>
      <c r="P256" s="461"/>
    </row>
    <row r="257" spans="6:16" s="158" customFormat="1" ht="11.25">
      <c r="F257" s="461"/>
      <c r="G257" s="461"/>
      <c r="H257" s="461"/>
      <c r="I257" s="461"/>
      <c r="J257" s="461"/>
      <c r="K257" s="461"/>
      <c r="L257" s="461"/>
      <c r="M257" s="461"/>
      <c r="N257" s="461"/>
      <c r="O257" s="461"/>
      <c r="P257" s="461"/>
    </row>
    <row r="258" spans="6:16" s="158" customFormat="1" ht="11.25">
      <c r="F258" s="461"/>
      <c r="G258" s="461"/>
      <c r="H258" s="461"/>
      <c r="I258" s="461"/>
      <c r="J258" s="461"/>
      <c r="K258" s="461"/>
      <c r="L258" s="461"/>
      <c r="M258" s="461"/>
      <c r="N258" s="461"/>
      <c r="O258" s="461"/>
      <c r="P258" s="461"/>
    </row>
    <row r="259" spans="6:16" s="158" customFormat="1" ht="11.25">
      <c r="F259" s="461"/>
      <c r="G259" s="461"/>
      <c r="H259" s="461"/>
      <c r="I259" s="461"/>
      <c r="J259" s="461"/>
      <c r="K259" s="461"/>
      <c r="L259" s="461"/>
      <c r="M259" s="461"/>
      <c r="N259" s="461"/>
      <c r="O259" s="461"/>
      <c r="P259" s="461"/>
    </row>
    <row r="260" spans="6:16" s="158" customFormat="1" ht="11.25">
      <c r="F260" s="461"/>
      <c r="G260" s="461"/>
      <c r="H260" s="461"/>
      <c r="I260" s="461"/>
      <c r="J260" s="461"/>
      <c r="K260" s="461"/>
      <c r="L260" s="461"/>
      <c r="M260" s="461"/>
      <c r="N260" s="461"/>
      <c r="O260" s="461"/>
      <c r="P260" s="461"/>
    </row>
    <row r="261" spans="6:16" s="158" customFormat="1" ht="11.25">
      <c r="F261" s="461"/>
      <c r="G261" s="461"/>
      <c r="H261" s="461"/>
      <c r="I261" s="461"/>
      <c r="J261" s="461"/>
      <c r="K261" s="461"/>
      <c r="L261" s="461"/>
      <c r="M261" s="461"/>
      <c r="N261" s="461"/>
      <c r="O261" s="461"/>
      <c r="P261" s="461"/>
    </row>
    <row r="262" spans="6:16" s="158" customFormat="1" ht="11.25">
      <c r="F262" s="461"/>
      <c r="G262" s="461"/>
      <c r="H262" s="461"/>
      <c r="I262" s="461"/>
      <c r="J262" s="461"/>
      <c r="K262" s="461"/>
      <c r="L262" s="461"/>
      <c r="M262" s="461"/>
      <c r="N262" s="461"/>
      <c r="O262" s="461"/>
      <c r="P262" s="461"/>
    </row>
    <row r="263" spans="6:16" s="158" customFormat="1" ht="11.25">
      <c r="F263" s="461"/>
      <c r="G263" s="461"/>
      <c r="H263" s="461"/>
      <c r="I263" s="461"/>
      <c r="J263" s="461"/>
      <c r="K263" s="461"/>
      <c r="L263" s="461"/>
      <c r="M263" s="461"/>
      <c r="N263" s="461"/>
      <c r="O263" s="461"/>
      <c r="P263" s="461"/>
    </row>
    <row r="264" spans="6:16" s="158" customFormat="1" ht="11.25">
      <c r="F264" s="461"/>
      <c r="G264" s="461"/>
      <c r="H264" s="461"/>
      <c r="I264" s="461"/>
      <c r="J264" s="461"/>
      <c r="K264" s="461"/>
      <c r="L264" s="461"/>
      <c r="M264" s="461"/>
      <c r="N264" s="461"/>
      <c r="O264" s="461"/>
      <c r="P264" s="461"/>
    </row>
    <row r="265" spans="6:16" s="158" customFormat="1" ht="11.25">
      <c r="F265" s="461"/>
      <c r="G265" s="461"/>
      <c r="H265" s="461"/>
      <c r="I265" s="461"/>
      <c r="J265" s="461"/>
      <c r="K265" s="461"/>
      <c r="L265" s="461"/>
      <c r="M265" s="461"/>
      <c r="N265" s="461"/>
      <c r="O265" s="461"/>
      <c r="P265" s="461"/>
    </row>
    <row r="266" spans="6:16" s="158" customFormat="1" ht="11.25">
      <c r="F266" s="461"/>
      <c r="G266" s="461"/>
      <c r="H266" s="461"/>
      <c r="I266" s="461"/>
      <c r="J266" s="461"/>
      <c r="K266" s="461"/>
      <c r="L266" s="461"/>
      <c r="M266" s="461"/>
      <c r="N266" s="461"/>
      <c r="O266" s="461"/>
      <c r="P266" s="461"/>
    </row>
    <row r="267" spans="6:16" s="158" customFormat="1" ht="11.25">
      <c r="F267" s="461"/>
      <c r="G267" s="461"/>
      <c r="H267" s="461"/>
      <c r="I267" s="461"/>
      <c r="J267" s="461"/>
      <c r="K267" s="461"/>
      <c r="L267" s="461"/>
      <c r="M267" s="461"/>
      <c r="N267" s="461"/>
      <c r="O267" s="461"/>
      <c r="P267" s="461"/>
    </row>
    <row r="268" spans="6:16" s="158" customFormat="1" ht="11.25">
      <c r="F268" s="461"/>
      <c r="G268" s="461"/>
      <c r="H268" s="461"/>
      <c r="I268" s="461"/>
      <c r="J268" s="461"/>
      <c r="K268" s="461"/>
      <c r="L268" s="461"/>
      <c r="M268" s="461"/>
      <c r="N268" s="461"/>
      <c r="O268" s="461"/>
      <c r="P268" s="461"/>
    </row>
    <row r="269" spans="6:16" s="158" customFormat="1" ht="11.25">
      <c r="F269" s="461"/>
      <c r="G269" s="461"/>
      <c r="H269" s="461"/>
      <c r="I269" s="461"/>
      <c r="J269" s="461"/>
      <c r="K269" s="461"/>
      <c r="L269" s="461"/>
      <c r="M269" s="461"/>
      <c r="N269" s="461"/>
      <c r="O269" s="461"/>
      <c r="P269" s="461"/>
    </row>
    <row r="270" spans="6:16" s="158" customFormat="1" ht="11.25">
      <c r="F270" s="461"/>
      <c r="G270" s="461"/>
      <c r="H270" s="461"/>
      <c r="I270" s="461"/>
      <c r="J270" s="461"/>
      <c r="K270" s="461"/>
      <c r="L270" s="461"/>
      <c r="M270" s="461"/>
      <c r="N270" s="461"/>
      <c r="O270" s="461"/>
      <c r="P270" s="461"/>
    </row>
    <row r="271" spans="6:16" s="158" customFormat="1" ht="11.25">
      <c r="F271" s="461"/>
      <c r="G271" s="461"/>
      <c r="H271" s="461"/>
      <c r="I271" s="461"/>
      <c r="J271" s="461"/>
      <c r="K271" s="461"/>
      <c r="L271" s="461"/>
      <c r="M271" s="461"/>
      <c r="N271" s="461"/>
      <c r="O271" s="461"/>
      <c r="P271" s="461"/>
    </row>
    <row r="272" spans="6:16" s="158" customFormat="1" ht="11.25">
      <c r="F272" s="461"/>
      <c r="G272" s="461"/>
      <c r="H272" s="461"/>
      <c r="I272" s="461"/>
      <c r="J272" s="461"/>
      <c r="K272" s="461"/>
      <c r="L272" s="461"/>
      <c r="M272" s="461"/>
      <c r="N272" s="461"/>
      <c r="O272" s="461"/>
      <c r="P272" s="461"/>
    </row>
    <row r="273" spans="6:16" s="158" customFormat="1" ht="11.25">
      <c r="F273" s="461"/>
      <c r="G273" s="461"/>
      <c r="H273" s="461"/>
      <c r="I273" s="461"/>
      <c r="J273" s="461"/>
      <c r="K273" s="461"/>
      <c r="L273" s="461"/>
      <c r="M273" s="461"/>
      <c r="N273" s="461"/>
      <c r="O273" s="461"/>
      <c r="P273" s="461"/>
    </row>
    <row r="274" spans="6:16" s="158" customFormat="1" ht="11.25">
      <c r="F274" s="461"/>
      <c r="G274" s="461"/>
      <c r="H274" s="461"/>
      <c r="I274" s="461"/>
      <c r="J274" s="461"/>
      <c r="K274" s="461"/>
      <c r="L274" s="461"/>
      <c r="M274" s="461"/>
      <c r="N274" s="461"/>
      <c r="O274" s="461"/>
      <c r="P274" s="461"/>
    </row>
    <row r="275" spans="6:16" s="158" customFormat="1" ht="11.25">
      <c r="F275" s="461"/>
      <c r="G275" s="461"/>
      <c r="H275" s="461"/>
      <c r="I275" s="461"/>
      <c r="J275" s="461"/>
      <c r="K275" s="461"/>
      <c r="L275" s="461"/>
      <c r="M275" s="461"/>
      <c r="N275" s="461"/>
      <c r="O275" s="461"/>
      <c r="P275" s="461"/>
    </row>
    <row r="276" spans="6:16" s="158" customFormat="1" ht="11.25">
      <c r="F276" s="461"/>
      <c r="G276" s="461"/>
      <c r="H276" s="461"/>
      <c r="I276" s="461"/>
      <c r="J276" s="461"/>
      <c r="K276" s="461"/>
      <c r="L276" s="461"/>
      <c r="M276" s="461"/>
      <c r="N276" s="461"/>
      <c r="O276" s="461"/>
      <c r="P276" s="461"/>
    </row>
    <row r="277" spans="6:16" s="158" customFormat="1" ht="11.25">
      <c r="F277" s="461"/>
      <c r="G277" s="461"/>
      <c r="H277" s="461"/>
      <c r="I277" s="461"/>
      <c r="J277" s="461"/>
      <c r="K277" s="461"/>
      <c r="L277" s="461"/>
      <c r="M277" s="461"/>
      <c r="N277" s="461"/>
      <c r="O277" s="461"/>
      <c r="P277" s="461"/>
    </row>
    <row r="278" spans="6:16" s="158" customFormat="1" ht="11.25">
      <c r="F278" s="461"/>
      <c r="G278" s="461"/>
      <c r="H278" s="461"/>
      <c r="I278" s="461"/>
      <c r="J278" s="461"/>
      <c r="K278" s="461"/>
      <c r="L278" s="461"/>
      <c r="M278" s="461"/>
      <c r="N278" s="461"/>
      <c r="O278" s="461"/>
      <c r="P278" s="461"/>
    </row>
    <row r="279" spans="6:16" s="158" customFormat="1" ht="11.25">
      <c r="F279" s="461"/>
      <c r="G279" s="461"/>
      <c r="H279" s="461"/>
      <c r="I279" s="461"/>
      <c r="J279" s="461"/>
      <c r="K279" s="461"/>
      <c r="L279" s="461"/>
      <c r="M279" s="461"/>
      <c r="N279" s="461"/>
      <c r="O279" s="461"/>
      <c r="P279" s="461"/>
    </row>
    <row r="280" spans="6:16" s="158" customFormat="1" ht="11.25">
      <c r="F280" s="461"/>
      <c r="G280" s="461"/>
      <c r="H280" s="461"/>
      <c r="I280" s="461"/>
      <c r="J280" s="461"/>
      <c r="K280" s="461"/>
      <c r="L280" s="461"/>
      <c r="M280" s="461"/>
      <c r="N280" s="461"/>
      <c r="O280" s="461"/>
      <c r="P280" s="461"/>
    </row>
    <row r="281" spans="6:16" s="158" customFormat="1" ht="11.25">
      <c r="F281" s="461"/>
      <c r="G281" s="461"/>
      <c r="H281" s="461"/>
      <c r="I281" s="461"/>
      <c r="J281" s="461"/>
      <c r="K281" s="461"/>
      <c r="L281" s="461"/>
      <c r="M281" s="461"/>
      <c r="N281" s="461"/>
      <c r="O281" s="461"/>
      <c r="P281" s="461"/>
    </row>
    <row r="282" spans="6:16" s="158" customFormat="1" ht="11.25">
      <c r="F282" s="461"/>
      <c r="G282" s="461"/>
      <c r="H282" s="461"/>
      <c r="I282" s="461"/>
      <c r="J282" s="461"/>
      <c r="K282" s="461"/>
      <c r="L282" s="461"/>
      <c r="M282" s="461"/>
      <c r="N282" s="461"/>
      <c r="O282" s="461"/>
      <c r="P282" s="461"/>
    </row>
    <row r="283" spans="6:16" s="158" customFormat="1" ht="11.25">
      <c r="F283" s="461"/>
      <c r="G283" s="461"/>
      <c r="H283" s="461"/>
      <c r="I283" s="461"/>
      <c r="J283" s="461"/>
      <c r="K283" s="461"/>
      <c r="L283" s="461"/>
      <c r="M283" s="461"/>
      <c r="N283" s="461"/>
      <c r="O283" s="461"/>
      <c r="P283" s="461"/>
    </row>
    <row r="284" spans="6:16" s="158" customFormat="1" ht="11.25">
      <c r="F284" s="461"/>
      <c r="G284" s="461"/>
      <c r="H284" s="461"/>
      <c r="I284" s="461"/>
      <c r="J284" s="461"/>
      <c r="K284" s="461"/>
      <c r="L284" s="461"/>
      <c r="M284" s="461"/>
      <c r="N284" s="461"/>
      <c r="O284" s="461"/>
      <c r="P284" s="461"/>
    </row>
    <row r="285" spans="6:16" s="158" customFormat="1" ht="11.25">
      <c r="F285" s="461"/>
      <c r="G285" s="461"/>
      <c r="H285" s="461"/>
      <c r="I285" s="461"/>
      <c r="J285" s="461"/>
      <c r="K285" s="461"/>
      <c r="L285" s="461"/>
      <c r="M285" s="461"/>
      <c r="N285" s="461"/>
      <c r="O285" s="461"/>
      <c r="P285" s="461"/>
    </row>
    <row r="286" spans="6:16" s="158" customFormat="1" ht="11.25">
      <c r="F286" s="461"/>
      <c r="G286" s="461"/>
      <c r="H286" s="461"/>
      <c r="I286" s="461"/>
      <c r="J286" s="461"/>
      <c r="K286" s="461"/>
      <c r="L286" s="461"/>
      <c r="M286" s="461"/>
      <c r="N286" s="461"/>
      <c r="O286" s="461"/>
      <c r="P286" s="461"/>
    </row>
    <row r="287" spans="6:16" s="158" customFormat="1" ht="11.25">
      <c r="F287" s="461"/>
      <c r="G287" s="461"/>
      <c r="H287" s="461"/>
      <c r="I287" s="461"/>
      <c r="J287" s="461"/>
      <c r="K287" s="461"/>
      <c r="L287" s="461"/>
      <c r="M287" s="461"/>
      <c r="N287" s="461"/>
      <c r="O287" s="461"/>
      <c r="P287" s="461"/>
    </row>
    <row r="288" spans="6:16" s="158" customFormat="1" ht="11.25">
      <c r="F288" s="461"/>
      <c r="G288" s="461"/>
      <c r="H288" s="461"/>
      <c r="I288" s="461"/>
      <c r="J288" s="461"/>
      <c r="K288" s="461"/>
      <c r="L288" s="461"/>
      <c r="M288" s="461"/>
      <c r="N288" s="461"/>
      <c r="O288" s="461"/>
      <c r="P288" s="461"/>
    </row>
    <row r="289" spans="6:16" s="158" customFormat="1" ht="11.25">
      <c r="F289" s="461"/>
      <c r="G289" s="461"/>
      <c r="H289" s="461"/>
      <c r="I289" s="461"/>
      <c r="J289" s="461"/>
      <c r="K289" s="461"/>
      <c r="L289" s="461"/>
      <c r="M289" s="461"/>
      <c r="N289" s="461"/>
      <c r="O289" s="461"/>
      <c r="P289" s="461"/>
    </row>
    <row r="290" spans="6:16" s="158" customFormat="1" ht="11.25">
      <c r="F290" s="461"/>
      <c r="G290" s="461"/>
      <c r="H290" s="461"/>
      <c r="I290" s="461"/>
      <c r="J290" s="461"/>
      <c r="K290" s="461"/>
      <c r="L290" s="461"/>
      <c r="M290" s="461"/>
      <c r="N290" s="461"/>
      <c r="O290" s="461"/>
      <c r="P290" s="461"/>
    </row>
    <row r="291" spans="6:16" s="158" customFormat="1" ht="11.25">
      <c r="F291" s="461"/>
      <c r="G291" s="461"/>
      <c r="H291" s="461"/>
      <c r="I291" s="461"/>
      <c r="J291" s="461"/>
      <c r="K291" s="461"/>
      <c r="L291" s="461"/>
      <c r="M291" s="461"/>
      <c r="N291" s="461"/>
      <c r="O291" s="461"/>
      <c r="P291" s="461"/>
    </row>
    <row r="292" spans="6:16" s="158" customFormat="1" ht="11.25">
      <c r="F292" s="461"/>
      <c r="G292" s="461"/>
      <c r="H292" s="461"/>
      <c r="I292" s="461"/>
      <c r="J292" s="461"/>
      <c r="K292" s="461"/>
      <c r="L292" s="461"/>
      <c r="M292" s="461"/>
      <c r="N292" s="461"/>
      <c r="O292" s="461"/>
      <c r="P292" s="461"/>
    </row>
    <row r="293" spans="6:16" s="158" customFormat="1" ht="11.25">
      <c r="F293" s="461"/>
      <c r="G293" s="461"/>
      <c r="H293" s="461"/>
      <c r="I293" s="461"/>
      <c r="J293" s="461"/>
      <c r="K293" s="461"/>
      <c r="L293" s="461"/>
      <c r="M293" s="461"/>
      <c r="N293" s="461"/>
      <c r="O293" s="461"/>
      <c r="P293" s="461"/>
    </row>
    <row r="294" spans="6:16" s="158" customFormat="1" ht="11.25">
      <c r="F294" s="461"/>
      <c r="G294" s="461"/>
      <c r="H294" s="461"/>
      <c r="I294" s="461"/>
      <c r="J294" s="461"/>
      <c r="K294" s="461"/>
      <c r="L294" s="461"/>
      <c r="M294" s="461"/>
      <c r="N294" s="461"/>
      <c r="O294" s="461"/>
      <c r="P294" s="461"/>
    </row>
    <row r="295" spans="6:16" s="158" customFormat="1" ht="11.25">
      <c r="F295" s="461"/>
      <c r="G295" s="461"/>
      <c r="H295" s="461"/>
      <c r="I295" s="461"/>
      <c r="J295" s="461"/>
      <c r="K295" s="461"/>
      <c r="L295" s="461"/>
      <c r="M295" s="461"/>
      <c r="N295" s="461"/>
      <c r="O295" s="461"/>
      <c r="P295" s="461"/>
    </row>
    <row r="296" spans="6:16" s="158" customFormat="1" ht="11.25">
      <c r="F296" s="461"/>
      <c r="G296" s="461"/>
      <c r="H296" s="461"/>
      <c r="I296" s="461"/>
      <c r="J296" s="461"/>
      <c r="K296" s="461"/>
      <c r="L296" s="461"/>
      <c r="M296" s="461"/>
      <c r="N296" s="461"/>
      <c r="O296" s="461"/>
      <c r="P296" s="461"/>
    </row>
    <row r="297" spans="6:16" s="158" customFormat="1" ht="11.25">
      <c r="F297" s="461"/>
      <c r="G297" s="461"/>
      <c r="H297" s="461"/>
      <c r="I297" s="461"/>
      <c r="J297" s="461"/>
      <c r="K297" s="461"/>
      <c r="L297" s="461"/>
      <c r="M297" s="461"/>
      <c r="N297" s="461"/>
      <c r="O297" s="461"/>
      <c r="P297" s="461"/>
    </row>
    <row r="298" spans="6:16" s="158" customFormat="1" ht="11.25">
      <c r="F298" s="461"/>
      <c r="G298" s="461"/>
      <c r="H298" s="461"/>
      <c r="I298" s="461"/>
      <c r="J298" s="461"/>
      <c r="K298" s="461"/>
      <c r="L298" s="461"/>
      <c r="M298" s="461"/>
      <c r="N298" s="461"/>
      <c r="O298" s="461"/>
      <c r="P298" s="461"/>
    </row>
    <row r="299" spans="6:16" s="158" customFormat="1" ht="11.25">
      <c r="F299" s="461"/>
      <c r="G299" s="461"/>
      <c r="H299" s="461"/>
      <c r="I299" s="461"/>
      <c r="J299" s="461"/>
      <c r="K299" s="461"/>
      <c r="L299" s="461"/>
      <c r="M299" s="461"/>
      <c r="N299" s="461"/>
      <c r="O299" s="461"/>
      <c r="P299" s="461"/>
    </row>
    <row r="300" spans="6:16" s="158" customFormat="1" ht="11.25">
      <c r="F300" s="461"/>
      <c r="G300" s="461"/>
      <c r="H300" s="461"/>
      <c r="I300" s="461"/>
      <c r="J300" s="461"/>
      <c r="K300" s="461"/>
      <c r="L300" s="461"/>
      <c r="M300" s="461"/>
      <c r="N300" s="461"/>
      <c r="O300" s="461"/>
      <c r="P300" s="461"/>
    </row>
    <row r="301" spans="6:16" s="158" customFormat="1" ht="11.25">
      <c r="F301" s="461"/>
      <c r="G301" s="461"/>
      <c r="H301" s="461"/>
      <c r="I301" s="461"/>
      <c r="J301" s="461"/>
      <c r="K301" s="461"/>
      <c r="L301" s="461"/>
      <c r="M301" s="461"/>
      <c r="N301" s="461"/>
      <c r="O301" s="461"/>
      <c r="P301" s="461"/>
    </row>
    <row r="302" spans="6:16" s="158" customFormat="1" ht="11.25">
      <c r="F302" s="461"/>
      <c r="G302" s="461"/>
      <c r="H302" s="461"/>
      <c r="I302" s="461"/>
      <c r="J302" s="461"/>
      <c r="K302" s="461"/>
      <c r="L302" s="461"/>
      <c r="M302" s="461"/>
      <c r="N302" s="461"/>
      <c r="O302" s="461"/>
      <c r="P302" s="461"/>
    </row>
    <row r="303" spans="6:16" s="158" customFormat="1" ht="11.25">
      <c r="F303" s="461"/>
      <c r="G303" s="461"/>
      <c r="H303" s="461"/>
      <c r="I303" s="461"/>
      <c r="J303" s="461"/>
      <c r="K303" s="461"/>
      <c r="L303" s="461"/>
      <c r="M303" s="461"/>
      <c r="N303" s="461"/>
      <c r="O303" s="461"/>
      <c r="P303" s="461"/>
    </row>
    <row r="304" spans="6:16" s="158" customFormat="1" ht="11.25">
      <c r="F304" s="461"/>
      <c r="G304" s="461"/>
      <c r="H304" s="461"/>
      <c r="I304" s="461"/>
      <c r="J304" s="461"/>
      <c r="K304" s="461"/>
      <c r="L304" s="461"/>
      <c r="M304" s="461"/>
      <c r="N304" s="461"/>
      <c r="O304" s="461"/>
      <c r="P304" s="461"/>
    </row>
    <row r="305" spans="6:16" s="158" customFormat="1" ht="11.25">
      <c r="F305" s="461"/>
      <c r="G305" s="461"/>
      <c r="H305" s="461"/>
      <c r="I305" s="461"/>
      <c r="J305" s="461"/>
      <c r="K305" s="461"/>
      <c r="L305" s="461"/>
      <c r="M305" s="461"/>
      <c r="N305" s="461"/>
      <c r="O305" s="461"/>
      <c r="P305" s="461"/>
    </row>
    <row r="306" spans="6:16" s="158" customFormat="1" ht="11.25">
      <c r="F306" s="461"/>
      <c r="G306" s="461"/>
      <c r="H306" s="461"/>
      <c r="I306" s="461"/>
      <c r="J306" s="461"/>
      <c r="K306" s="461"/>
      <c r="L306" s="461"/>
      <c r="M306" s="461"/>
      <c r="N306" s="461"/>
      <c r="O306" s="461"/>
      <c r="P306" s="461"/>
    </row>
    <row r="307" spans="6:16" s="158" customFormat="1" ht="11.25">
      <c r="F307" s="461"/>
      <c r="G307" s="461"/>
      <c r="H307" s="461"/>
      <c r="I307" s="461"/>
      <c r="J307" s="461"/>
      <c r="K307" s="461"/>
      <c r="L307" s="461"/>
      <c r="M307" s="461"/>
      <c r="N307" s="461"/>
      <c r="O307" s="461"/>
      <c r="P307" s="461"/>
    </row>
    <row r="308" spans="6:16" s="158" customFormat="1" ht="11.25">
      <c r="F308" s="461"/>
      <c r="G308" s="461"/>
      <c r="H308" s="461"/>
      <c r="I308" s="461"/>
      <c r="J308" s="461"/>
      <c r="K308" s="461"/>
      <c r="L308" s="461"/>
      <c r="M308" s="461"/>
      <c r="N308" s="461"/>
      <c r="O308" s="461"/>
      <c r="P308" s="461"/>
    </row>
    <row r="309" spans="6:16" s="158" customFormat="1" ht="11.25">
      <c r="F309" s="461"/>
      <c r="G309" s="461"/>
      <c r="H309" s="461"/>
      <c r="I309" s="461"/>
      <c r="J309" s="461"/>
      <c r="K309" s="461"/>
      <c r="L309" s="461"/>
      <c r="M309" s="461"/>
      <c r="N309" s="461"/>
      <c r="O309" s="461"/>
      <c r="P309" s="461"/>
    </row>
    <row r="310" spans="6:16" s="158" customFormat="1" ht="11.25">
      <c r="F310" s="461"/>
      <c r="G310" s="461"/>
      <c r="H310" s="461"/>
      <c r="I310" s="461"/>
      <c r="J310" s="461"/>
      <c r="K310" s="461"/>
      <c r="L310" s="461"/>
      <c r="M310" s="461"/>
      <c r="N310" s="461"/>
      <c r="O310" s="461"/>
      <c r="P310" s="461"/>
    </row>
    <row r="311" spans="6:16" s="158" customFormat="1" ht="11.25">
      <c r="F311" s="461"/>
      <c r="G311" s="461"/>
      <c r="H311" s="461"/>
      <c r="I311" s="461"/>
      <c r="J311" s="461"/>
      <c r="K311" s="461"/>
      <c r="L311" s="461"/>
      <c r="M311" s="461"/>
      <c r="N311" s="461"/>
      <c r="O311" s="461"/>
      <c r="P311" s="461"/>
    </row>
    <row r="312" spans="6:16" s="158" customFormat="1" ht="11.25">
      <c r="F312" s="461"/>
      <c r="G312" s="461"/>
      <c r="H312" s="461"/>
      <c r="I312" s="461"/>
      <c r="J312" s="461"/>
      <c r="K312" s="461"/>
      <c r="L312" s="461"/>
      <c r="M312" s="461"/>
      <c r="N312" s="461"/>
      <c r="O312" s="461"/>
      <c r="P312" s="461"/>
    </row>
    <row r="313" spans="6:16" s="158" customFormat="1" ht="11.25">
      <c r="F313" s="461"/>
      <c r="G313" s="461"/>
      <c r="H313" s="461"/>
      <c r="I313" s="461"/>
      <c r="J313" s="461"/>
      <c r="K313" s="461"/>
      <c r="L313" s="461"/>
      <c r="M313" s="461"/>
      <c r="N313" s="461"/>
      <c r="O313" s="461"/>
      <c r="P313" s="461"/>
    </row>
    <row r="314" spans="6:16" s="158" customFormat="1" ht="11.25">
      <c r="F314" s="461"/>
      <c r="G314" s="461"/>
      <c r="H314" s="461"/>
      <c r="I314" s="461"/>
      <c r="J314" s="461"/>
      <c r="K314" s="461"/>
      <c r="L314" s="461"/>
      <c r="M314" s="461"/>
      <c r="N314" s="461"/>
      <c r="O314" s="461"/>
      <c r="P314" s="461"/>
    </row>
    <row r="315" spans="6:16" s="158" customFormat="1" ht="11.25">
      <c r="F315" s="461"/>
      <c r="G315" s="461"/>
      <c r="H315" s="461"/>
      <c r="I315" s="461"/>
      <c r="J315" s="461"/>
      <c r="K315" s="461"/>
      <c r="L315" s="461"/>
      <c r="M315" s="461"/>
      <c r="N315" s="461"/>
      <c r="O315" s="461"/>
      <c r="P315" s="461"/>
    </row>
    <row r="316" spans="6:16" s="158" customFormat="1" ht="11.25">
      <c r="F316" s="461"/>
      <c r="G316" s="461"/>
      <c r="H316" s="461"/>
      <c r="I316" s="461"/>
      <c r="J316" s="461"/>
      <c r="K316" s="461"/>
      <c r="L316" s="461"/>
      <c r="M316" s="461"/>
      <c r="N316" s="461"/>
      <c r="O316" s="461"/>
      <c r="P316" s="461"/>
    </row>
    <row r="317" spans="6:16" s="158" customFormat="1" ht="11.25">
      <c r="F317" s="461"/>
      <c r="G317" s="461"/>
      <c r="H317" s="461"/>
      <c r="I317" s="461"/>
      <c r="J317" s="461"/>
      <c r="K317" s="461"/>
      <c r="L317" s="461"/>
      <c r="M317" s="461"/>
      <c r="N317" s="461"/>
      <c r="O317" s="461"/>
      <c r="P317" s="461"/>
    </row>
    <row r="318" spans="6:16" s="158" customFormat="1" ht="11.25">
      <c r="F318" s="461"/>
      <c r="G318" s="461"/>
      <c r="H318" s="461"/>
      <c r="I318" s="461"/>
      <c r="J318" s="461"/>
      <c r="K318" s="461"/>
      <c r="L318" s="461"/>
      <c r="M318" s="461"/>
      <c r="N318" s="461"/>
      <c r="O318" s="461"/>
      <c r="P318" s="461"/>
    </row>
    <row r="319" spans="6:16" s="158" customFormat="1" ht="11.25">
      <c r="F319" s="461"/>
      <c r="G319" s="461"/>
      <c r="H319" s="461"/>
      <c r="I319" s="461"/>
      <c r="J319" s="461"/>
      <c r="K319" s="461"/>
      <c r="L319" s="461"/>
      <c r="M319" s="461"/>
      <c r="N319" s="461"/>
      <c r="O319" s="461"/>
      <c r="P319" s="461"/>
    </row>
    <row r="320" spans="6:16" s="158" customFormat="1" ht="11.25">
      <c r="F320" s="461"/>
      <c r="G320" s="461"/>
      <c r="H320" s="461"/>
      <c r="I320" s="461"/>
      <c r="J320" s="461"/>
      <c r="K320" s="461"/>
      <c r="L320" s="461"/>
      <c r="M320" s="461"/>
      <c r="N320" s="461"/>
      <c r="O320" s="461"/>
      <c r="P320" s="461"/>
    </row>
    <row r="321" spans="6:16" s="158" customFormat="1" ht="11.25">
      <c r="F321" s="461"/>
      <c r="G321" s="461"/>
      <c r="H321" s="461"/>
      <c r="I321" s="461"/>
      <c r="J321" s="461"/>
      <c r="K321" s="461"/>
      <c r="L321" s="461"/>
      <c r="M321" s="461"/>
      <c r="N321" s="461"/>
      <c r="O321" s="461"/>
      <c r="P321" s="461"/>
    </row>
    <row r="322" spans="6:16" s="158" customFormat="1" ht="11.25">
      <c r="F322" s="461"/>
      <c r="G322" s="461"/>
      <c r="H322" s="461"/>
      <c r="I322" s="461"/>
      <c r="J322" s="461"/>
      <c r="K322" s="461"/>
      <c r="L322" s="461"/>
      <c r="M322" s="461"/>
      <c r="N322" s="461"/>
      <c r="O322" s="461"/>
      <c r="P322" s="461"/>
    </row>
    <row r="323" spans="6:16" s="158" customFormat="1" ht="11.25">
      <c r="F323" s="461"/>
      <c r="G323" s="461"/>
      <c r="H323" s="461"/>
      <c r="I323" s="461"/>
      <c r="J323" s="461"/>
      <c r="K323" s="461"/>
      <c r="L323" s="461"/>
      <c r="M323" s="461"/>
      <c r="N323" s="461"/>
      <c r="O323" s="461"/>
      <c r="P323" s="461"/>
    </row>
    <row r="324" spans="6:16" s="158" customFormat="1" ht="11.25">
      <c r="F324" s="461"/>
      <c r="G324" s="461"/>
      <c r="H324" s="461"/>
      <c r="I324" s="461"/>
      <c r="J324" s="461"/>
      <c r="K324" s="461"/>
      <c r="L324" s="461"/>
      <c r="M324" s="461"/>
      <c r="N324" s="461"/>
      <c r="O324" s="461"/>
      <c r="P324" s="461"/>
    </row>
    <row r="325" spans="6:16" s="158" customFormat="1" ht="11.25">
      <c r="F325" s="461"/>
      <c r="G325" s="461"/>
      <c r="H325" s="461"/>
      <c r="I325" s="461"/>
      <c r="J325" s="461"/>
      <c r="K325" s="461"/>
      <c r="L325" s="461"/>
      <c r="M325" s="461"/>
      <c r="N325" s="461"/>
      <c r="O325" s="461"/>
      <c r="P325" s="461"/>
    </row>
    <row r="326" spans="6:16" s="158" customFormat="1" ht="11.25">
      <c r="F326" s="461"/>
      <c r="G326" s="461"/>
      <c r="H326" s="461"/>
      <c r="I326" s="461"/>
      <c r="J326" s="461"/>
      <c r="K326" s="461"/>
      <c r="L326" s="461"/>
      <c r="M326" s="461"/>
      <c r="N326" s="461"/>
      <c r="O326" s="461"/>
      <c r="P326" s="461"/>
    </row>
    <row r="327" spans="6:16" s="158" customFormat="1" ht="11.25">
      <c r="F327" s="461"/>
      <c r="G327" s="461"/>
      <c r="H327" s="461"/>
      <c r="I327" s="461"/>
      <c r="J327" s="461"/>
      <c r="K327" s="461"/>
      <c r="L327" s="461"/>
      <c r="M327" s="461"/>
      <c r="N327" s="461"/>
      <c r="O327" s="461"/>
      <c r="P327" s="461"/>
    </row>
    <row r="328" spans="6:16" s="158" customFormat="1" ht="11.25">
      <c r="F328" s="461"/>
      <c r="G328" s="461"/>
      <c r="H328" s="461"/>
      <c r="I328" s="461"/>
      <c r="J328" s="461"/>
      <c r="K328" s="461"/>
      <c r="L328" s="461"/>
      <c r="M328" s="461"/>
      <c r="N328" s="461"/>
      <c r="O328" s="461"/>
      <c r="P328" s="461"/>
    </row>
    <row r="329" spans="6:16" s="158" customFormat="1" ht="11.25">
      <c r="F329" s="461"/>
      <c r="G329" s="461"/>
      <c r="H329" s="461"/>
      <c r="I329" s="461"/>
      <c r="J329" s="461"/>
      <c r="K329" s="461"/>
      <c r="L329" s="461"/>
      <c r="M329" s="461"/>
      <c r="N329" s="461"/>
      <c r="O329" s="461"/>
      <c r="P329" s="461"/>
    </row>
    <row r="330" spans="6:16" s="158" customFormat="1" ht="11.25">
      <c r="F330" s="461"/>
      <c r="G330" s="461"/>
      <c r="H330" s="461"/>
      <c r="I330" s="461"/>
      <c r="J330" s="461"/>
      <c r="K330" s="461"/>
      <c r="L330" s="461"/>
      <c r="M330" s="461"/>
      <c r="N330" s="461"/>
      <c r="O330" s="461"/>
      <c r="P330" s="461"/>
    </row>
    <row r="331" spans="6:16" s="158" customFormat="1" ht="11.25">
      <c r="F331" s="461"/>
      <c r="G331" s="461"/>
      <c r="H331" s="461"/>
      <c r="I331" s="461"/>
      <c r="J331" s="461"/>
      <c r="K331" s="461"/>
      <c r="L331" s="461"/>
      <c r="M331" s="461"/>
      <c r="N331" s="461"/>
      <c r="O331" s="461"/>
      <c r="P331" s="461"/>
    </row>
    <row r="332" spans="6:16" s="158" customFormat="1" ht="11.25">
      <c r="F332" s="461"/>
      <c r="G332" s="461"/>
      <c r="H332" s="461"/>
      <c r="I332" s="461"/>
      <c r="J332" s="461"/>
      <c r="K332" s="461"/>
      <c r="L332" s="461"/>
      <c r="M332" s="461"/>
      <c r="N332" s="461"/>
      <c r="O332" s="461"/>
      <c r="P332" s="461"/>
    </row>
    <row r="333" spans="6:16" s="158" customFormat="1" ht="11.25">
      <c r="F333" s="461"/>
      <c r="G333" s="461"/>
      <c r="H333" s="461"/>
      <c r="I333" s="461"/>
      <c r="J333" s="461"/>
      <c r="K333" s="461"/>
      <c r="L333" s="461"/>
      <c r="M333" s="461"/>
      <c r="N333" s="461"/>
      <c r="O333" s="461"/>
      <c r="P333" s="461"/>
    </row>
    <row r="334" spans="6:16" s="158" customFormat="1" ht="11.25">
      <c r="F334" s="461"/>
      <c r="G334" s="461"/>
      <c r="H334" s="461"/>
      <c r="I334" s="461"/>
      <c r="J334" s="461"/>
      <c r="K334" s="461"/>
      <c r="L334" s="461"/>
      <c r="M334" s="461"/>
      <c r="N334" s="461"/>
      <c r="O334" s="461"/>
      <c r="P334" s="461"/>
    </row>
    <row r="335" spans="6:16" s="158" customFormat="1" ht="11.25">
      <c r="F335" s="461"/>
      <c r="G335" s="461"/>
      <c r="H335" s="461"/>
      <c r="I335" s="461"/>
      <c r="J335" s="461"/>
      <c r="K335" s="461"/>
      <c r="L335" s="461"/>
      <c r="M335" s="461"/>
      <c r="N335" s="461"/>
      <c r="O335" s="461"/>
      <c r="P335" s="461"/>
    </row>
    <row r="336" spans="6:16" s="158" customFormat="1" ht="11.25">
      <c r="F336" s="461"/>
      <c r="G336" s="461"/>
      <c r="H336" s="461"/>
      <c r="I336" s="461"/>
      <c r="J336" s="461"/>
      <c r="K336" s="461"/>
      <c r="L336" s="461"/>
      <c r="M336" s="461"/>
      <c r="N336" s="461"/>
      <c r="O336" s="461"/>
      <c r="P336" s="461"/>
    </row>
    <row r="337" spans="6:16" s="158" customFormat="1" ht="11.25">
      <c r="F337" s="461"/>
      <c r="G337" s="461"/>
      <c r="H337" s="461"/>
      <c r="I337" s="461"/>
      <c r="J337" s="461"/>
      <c r="K337" s="461"/>
      <c r="L337" s="461"/>
      <c r="M337" s="461"/>
      <c r="N337" s="461"/>
      <c r="O337" s="461"/>
      <c r="P337" s="461"/>
    </row>
    <row r="338" spans="6:16" s="158" customFormat="1" ht="11.25">
      <c r="F338" s="461"/>
      <c r="G338" s="461"/>
      <c r="H338" s="461"/>
      <c r="I338" s="461"/>
      <c r="J338" s="461"/>
      <c r="K338" s="461"/>
      <c r="L338" s="461"/>
      <c r="M338" s="461"/>
      <c r="N338" s="461"/>
      <c r="O338" s="461"/>
      <c r="P338" s="461"/>
    </row>
    <row r="339" spans="6:16" s="158" customFormat="1" ht="11.25">
      <c r="F339" s="461"/>
      <c r="G339" s="461"/>
      <c r="H339" s="461"/>
      <c r="I339" s="461"/>
      <c r="J339" s="461"/>
      <c r="K339" s="461"/>
      <c r="L339" s="461"/>
      <c r="M339" s="461"/>
      <c r="N339" s="461"/>
      <c r="O339" s="461"/>
      <c r="P339" s="461"/>
    </row>
    <row r="340" spans="6:16" s="158" customFormat="1" ht="11.25">
      <c r="F340" s="461"/>
      <c r="G340" s="461"/>
      <c r="H340" s="461"/>
      <c r="I340" s="461"/>
      <c r="J340" s="461"/>
      <c r="K340" s="461"/>
      <c r="L340" s="461"/>
      <c r="M340" s="461"/>
      <c r="N340" s="461"/>
      <c r="O340" s="461"/>
      <c r="P340" s="461"/>
    </row>
    <row r="341" spans="6:16" s="158" customFormat="1" ht="11.25">
      <c r="F341" s="461"/>
      <c r="G341" s="461"/>
      <c r="H341" s="461"/>
      <c r="I341" s="461"/>
      <c r="J341" s="461"/>
      <c r="K341" s="461"/>
      <c r="L341" s="461"/>
      <c r="M341" s="461"/>
      <c r="N341" s="461"/>
      <c r="O341" s="461"/>
      <c r="P341" s="461"/>
    </row>
    <row r="342" spans="6:16" s="158" customFormat="1" ht="11.25">
      <c r="F342" s="461"/>
      <c r="G342" s="461"/>
      <c r="H342" s="461"/>
      <c r="I342" s="461"/>
      <c r="J342" s="461"/>
      <c r="K342" s="461"/>
      <c r="L342" s="461"/>
      <c r="M342" s="461"/>
      <c r="N342" s="461"/>
      <c r="O342" s="461"/>
      <c r="P342" s="461"/>
    </row>
    <row r="343" spans="6:16" s="158" customFormat="1" ht="11.25">
      <c r="F343" s="461"/>
      <c r="G343" s="461"/>
      <c r="H343" s="461"/>
      <c r="I343" s="461"/>
      <c r="J343" s="461"/>
      <c r="K343" s="461"/>
      <c r="L343" s="461"/>
      <c r="M343" s="461"/>
      <c r="N343" s="461"/>
      <c r="O343" s="461"/>
      <c r="P343" s="461"/>
    </row>
    <row r="344" spans="6:16" s="158" customFormat="1" ht="11.25">
      <c r="F344" s="461"/>
      <c r="G344" s="461"/>
      <c r="H344" s="461"/>
      <c r="I344" s="461"/>
      <c r="J344" s="461"/>
      <c r="K344" s="461"/>
      <c r="L344" s="461"/>
      <c r="M344" s="461"/>
      <c r="N344" s="461"/>
      <c r="O344" s="461"/>
      <c r="P344" s="461"/>
    </row>
    <row r="345" spans="6:16" s="158" customFormat="1" ht="11.25">
      <c r="F345" s="461"/>
      <c r="G345" s="461"/>
      <c r="H345" s="461"/>
      <c r="I345" s="461"/>
      <c r="J345" s="461"/>
      <c r="K345" s="461"/>
      <c r="L345" s="461"/>
      <c r="M345" s="461"/>
      <c r="N345" s="461"/>
      <c r="O345" s="461"/>
      <c r="P345" s="461"/>
    </row>
    <row r="346" spans="6:16" s="158" customFormat="1" ht="11.25">
      <c r="F346" s="461"/>
      <c r="G346" s="461"/>
      <c r="H346" s="461"/>
      <c r="I346" s="461"/>
      <c r="J346" s="461"/>
      <c r="K346" s="461"/>
      <c r="L346" s="461"/>
      <c r="M346" s="461"/>
      <c r="N346" s="461"/>
      <c r="O346" s="461"/>
      <c r="P346" s="461"/>
    </row>
    <row r="347" spans="6:16" s="158" customFormat="1" ht="11.25">
      <c r="F347" s="461"/>
      <c r="G347" s="461"/>
      <c r="H347" s="461"/>
      <c r="I347" s="461"/>
      <c r="J347" s="461"/>
      <c r="K347" s="461"/>
      <c r="L347" s="461"/>
      <c r="M347" s="461"/>
      <c r="N347" s="461"/>
      <c r="O347" s="461"/>
      <c r="P347" s="461"/>
    </row>
    <row r="348" spans="6:16" s="158" customFormat="1" ht="11.25">
      <c r="F348" s="461"/>
      <c r="G348" s="461"/>
      <c r="H348" s="461"/>
      <c r="I348" s="461"/>
      <c r="J348" s="461"/>
      <c r="K348" s="461"/>
      <c r="L348" s="461"/>
      <c r="M348" s="461"/>
      <c r="N348" s="461"/>
      <c r="O348" s="461"/>
      <c r="P348" s="461"/>
    </row>
    <row r="349" spans="6:16" s="158" customFormat="1" ht="11.25">
      <c r="F349" s="461"/>
      <c r="G349" s="461"/>
      <c r="H349" s="461"/>
      <c r="I349" s="461"/>
      <c r="J349" s="461"/>
      <c r="K349" s="461"/>
      <c r="L349" s="461"/>
      <c r="M349" s="461"/>
      <c r="N349" s="461"/>
      <c r="O349" s="461"/>
      <c r="P349" s="461"/>
    </row>
    <row r="350" spans="6:16" s="158" customFormat="1" ht="11.25">
      <c r="F350" s="461"/>
      <c r="G350" s="461"/>
      <c r="H350" s="461"/>
      <c r="I350" s="461"/>
      <c r="J350" s="461"/>
      <c r="K350" s="461"/>
      <c r="L350" s="461"/>
      <c r="M350" s="461"/>
      <c r="N350" s="461"/>
      <c r="O350" s="461"/>
      <c r="P350" s="461"/>
    </row>
    <row r="351" spans="6:16" s="158" customFormat="1" ht="11.25">
      <c r="F351" s="461"/>
      <c r="G351" s="461"/>
      <c r="H351" s="461"/>
      <c r="I351" s="461"/>
      <c r="J351" s="461"/>
      <c r="K351" s="461"/>
      <c r="L351" s="461"/>
      <c r="M351" s="461"/>
      <c r="N351" s="461"/>
      <c r="O351" s="461"/>
      <c r="P351" s="461"/>
    </row>
    <row r="352" spans="6:16" s="158" customFormat="1" ht="11.25">
      <c r="F352" s="461"/>
      <c r="G352" s="461"/>
      <c r="H352" s="461"/>
      <c r="I352" s="461"/>
      <c r="J352" s="461"/>
      <c r="K352" s="461"/>
      <c r="L352" s="461"/>
      <c r="M352" s="461"/>
      <c r="N352" s="461"/>
      <c r="O352" s="461"/>
      <c r="P352" s="461"/>
    </row>
    <row r="353" spans="6:16" s="158" customFormat="1" ht="11.25">
      <c r="F353" s="461"/>
      <c r="G353" s="461"/>
      <c r="H353" s="461"/>
      <c r="I353" s="461"/>
      <c r="J353" s="461"/>
      <c r="K353" s="461"/>
      <c r="L353" s="461"/>
      <c r="M353" s="461"/>
      <c r="N353" s="461"/>
      <c r="O353" s="461"/>
      <c r="P353" s="461"/>
    </row>
    <row r="354" spans="6:16" s="158" customFormat="1" ht="11.25">
      <c r="F354" s="461"/>
      <c r="G354" s="461"/>
      <c r="H354" s="461"/>
      <c r="I354" s="461"/>
      <c r="J354" s="461"/>
      <c r="K354" s="461"/>
      <c r="L354" s="461"/>
      <c r="M354" s="461"/>
      <c r="N354" s="461"/>
      <c r="O354" s="461"/>
      <c r="P354" s="461"/>
    </row>
    <row r="355" spans="6:16" s="158" customFormat="1" ht="11.25">
      <c r="F355" s="461"/>
      <c r="G355" s="461"/>
      <c r="H355" s="461"/>
      <c r="I355" s="461"/>
      <c r="J355" s="461"/>
      <c r="K355" s="461"/>
      <c r="L355" s="461"/>
      <c r="M355" s="461"/>
      <c r="N355" s="461"/>
      <c r="O355" s="461"/>
      <c r="P355" s="461"/>
    </row>
    <row r="356" spans="6:16" s="158" customFormat="1" ht="11.25">
      <c r="F356" s="461"/>
      <c r="G356" s="461"/>
      <c r="H356" s="461"/>
      <c r="I356" s="461"/>
      <c r="J356" s="461"/>
      <c r="K356" s="461"/>
      <c r="L356" s="461"/>
      <c r="M356" s="461"/>
      <c r="N356" s="461"/>
      <c r="O356" s="461"/>
      <c r="P356" s="461"/>
    </row>
    <row r="357" spans="6:16" s="158" customFormat="1" ht="11.25">
      <c r="F357" s="461"/>
      <c r="G357" s="461"/>
      <c r="H357" s="461"/>
      <c r="I357" s="461"/>
      <c r="J357" s="461"/>
      <c r="K357" s="461"/>
      <c r="L357" s="461"/>
      <c r="M357" s="461"/>
      <c r="N357" s="461"/>
      <c r="O357" s="461"/>
      <c r="P357" s="461"/>
    </row>
    <row r="358" spans="6:16" s="158" customFormat="1" ht="11.25">
      <c r="F358" s="461"/>
      <c r="G358" s="461"/>
      <c r="H358" s="461"/>
      <c r="I358" s="461"/>
      <c r="J358" s="461"/>
      <c r="K358" s="461"/>
      <c r="L358" s="461"/>
      <c r="M358" s="461"/>
      <c r="N358" s="461"/>
      <c r="O358" s="461"/>
      <c r="P358" s="461"/>
    </row>
    <row r="359" spans="6:16" s="158" customFormat="1" ht="11.25">
      <c r="F359" s="461"/>
      <c r="G359" s="461"/>
      <c r="H359" s="461"/>
      <c r="I359" s="461"/>
      <c r="J359" s="461"/>
      <c r="K359" s="461"/>
      <c r="L359" s="461"/>
      <c r="M359" s="461"/>
      <c r="N359" s="461"/>
      <c r="O359" s="461"/>
      <c r="P359" s="461"/>
    </row>
    <row r="360" spans="6:16" s="158" customFormat="1" ht="11.25">
      <c r="F360" s="461"/>
      <c r="G360" s="461"/>
      <c r="H360" s="461"/>
      <c r="I360" s="461"/>
      <c r="J360" s="461"/>
      <c r="K360" s="461"/>
      <c r="L360" s="461"/>
      <c r="M360" s="461"/>
      <c r="N360" s="461"/>
      <c r="O360" s="461"/>
      <c r="P360" s="461"/>
    </row>
  </sheetData>
  <mergeCells count="44">
    <mergeCell ref="B26:D26"/>
    <mergeCell ref="B23:D23"/>
    <mergeCell ref="I8:I11"/>
    <mergeCell ref="J8:J11"/>
    <mergeCell ref="B20:D20"/>
    <mergeCell ref="M8:M11"/>
    <mergeCell ref="A19:D19"/>
    <mergeCell ref="B14:D14"/>
    <mergeCell ref="A8:D8"/>
    <mergeCell ref="G8:G11"/>
    <mergeCell ref="H8:H11"/>
    <mergeCell ref="B17:D17"/>
    <mergeCell ref="A57:P58"/>
    <mergeCell ref="A22:D22"/>
    <mergeCell ref="A25:D25"/>
    <mergeCell ref="A28:D28"/>
    <mergeCell ref="A31:D31"/>
    <mergeCell ref="A34:D34"/>
    <mergeCell ref="A35:D35"/>
    <mergeCell ref="B37:D37"/>
    <mergeCell ref="B43:D43"/>
    <mergeCell ref="C38:D38"/>
    <mergeCell ref="B29:D29"/>
    <mergeCell ref="C50:D50"/>
    <mergeCell ref="B32:D32"/>
    <mergeCell ref="C54:E54"/>
    <mergeCell ref="B46:D46"/>
    <mergeCell ref="C52:D52"/>
    <mergeCell ref="A2:P2"/>
    <mergeCell ref="B48:D48"/>
    <mergeCell ref="C53:D53"/>
    <mergeCell ref="B45:D45"/>
    <mergeCell ref="N8:N11"/>
    <mergeCell ref="O8:O11"/>
    <mergeCell ref="P8:P11"/>
    <mergeCell ref="A10:D10"/>
    <mergeCell ref="A13:D13"/>
    <mergeCell ref="F7:F11"/>
    <mergeCell ref="G7:P7"/>
    <mergeCell ref="K8:K11"/>
    <mergeCell ref="L8:L11"/>
    <mergeCell ref="A16:D16"/>
    <mergeCell ref="B47:D47"/>
    <mergeCell ref="B44:D44"/>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&amp;C27</oddFooter>
  </headerFooter>
  <ignoredErrors>
    <ignoredError sqref="G15:P15 G33:P36 G39:P41 G55:P55 G42:P42"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J33"/>
  <sheetViews>
    <sheetView zoomScaleSheetLayoutView="100" workbookViewId="0" topLeftCell="A1">
      <selection activeCell="K1" sqref="K1"/>
    </sheetView>
  </sheetViews>
  <sheetFormatPr defaultColWidth="12" defaultRowHeight="11.25"/>
  <cols>
    <col min="1" max="1" width="1.5" style="426" customWidth="1"/>
    <col min="2" max="2" width="4.5" style="426" customWidth="1"/>
    <col min="3" max="3" width="22.66015625" style="426" customWidth="1"/>
    <col min="4" max="4" width="0.4921875" style="426" customWidth="1"/>
    <col min="5" max="5" width="14.33203125" style="426" customWidth="1"/>
    <col min="6" max="10" width="15.16015625" style="426" customWidth="1"/>
    <col min="11" max="16384" width="12" style="426" customWidth="1"/>
  </cols>
  <sheetData>
    <row r="1" ht="10.5" customHeight="1"/>
    <row r="2" spans="1:10" ht="12.75" customHeight="1">
      <c r="A2" s="1265" t="s">
        <v>702</v>
      </c>
      <c r="B2" s="1266"/>
      <c r="C2" s="1266"/>
      <c r="D2" s="1266"/>
      <c r="E2" s="1266"/>
      <c r="F2" s="1266"/>
      <c r="G2" s="1266"/>
      <c r="H2" s="1266"/>
      <c r="I2" s="1266"/>
      <c r="J2" s="1266"/>
    </row>
    <row r="3" ht="3" customHeight="1"/>
    <row r="4" spans="1:10" ht="26.25" customHeight="1">
      <c r="A4" s="1267" t="s">
        <v>814</v>
      </c>
      <c r="B4" s="1214"/>
      <c r="C4" s="1214"/>
      <c r="D4" s="1214"/>
      <c r="E4" s="1214"/>
      <c r="F4" s="1214"/>
      <c r="G4" s="1214"/>
      <c r="H4" s="1214"/>
      <c r="I4" s="1214"/>
      <c r="J4" s="1214"/>
    </row>
    <row r="5" spans="1:10" ht="6" customHeight="1">
      <c r="A5" s="427"/>
      <c r="B5" s="427"/>
      <c r="C5" s="427"/>
      <c r="D5" s="427"/>
      <c r="E5" s="427"/>
      <c r="F5" s="427"/>
      <c r="G5" s="427"/>
      <c r="H5" s="427"/>
      <c r="I5" s="427"/>
      <c r="J5" s="427"/>
    </row>
    <row r="6" spans="1:10" ht="12.75" customHeight="1">
      <c r="A6" s="1268" t="s">
        <v>155</v>
      </c>
      <c r="B6" s="1268"/>
      <c r="C6" s="1268"/>
      <c r="D6" s="1272"/>
      <c r="E6" s="1275" t="s">
        <v>255</v>
      </c>
      <c r="F6" s="1278" t="s">
        <v>283</v>
      </c>
      <c r="G6" s="1279"/>
      <c r="H6" s="1279"/>
      <c r="I6" s="1279"/>
      <c r="J6" s="1279"/>
    </row>
    <row r="7" spans="1:10" ht="12" customHeight="1">
      <c r="A7" s="1269"/>
      <c r="B7" s="1270"/>
      <c r="C7" s="1270"/>
      <c r="D7" s="1273"/>
      <c r="E7" s="1276"/>
      <c r="F7" s="1275" t="s">
        <v>213</v>
      </c>
      <c r="G7" s="428">
        <v>16</v>
      </c>
      <c r="H7" s="428">
        <v>21</v>
      </c>
      <c r="I7" s="428">
        <v>26</v>
      </c>
      <c r="J7" s="1280" t="s">
        <v>284</v>
      </c>
    </row>
    <row r="8" spans="1:10" ht="11.25" customHeight="1">
      <c r="A8" s="1269"/>
      <c r="B8" s="1270"/>
      <c r="C8" s="1270"/>
      <c r="D8" s="1273"/>
      <c r="E8" s="1276"/>
      <c r="F8" s="1276"/>
      <c r="G8" s="1278" t="s">
        <v>119</v>
      </c>
      <c r="H8" s="1283"/>
      <c r="I8" s="1283"/>
      <c r="J8" s="1281"/>
    </row>
    <row r="9" spans="1:10" ht="12" customHeight="1">
      <c r="A9" s="1271"/>
      <c r="B9" s="1271"/>
      <c r="C9" s="1271"/>
      <c r="D9" s="1274"/>
      <c r="E9" s="1277"/>
      <c r="F9" s="1277"/>
      <c r="G9" s="428">
        <v>20</v>
      </c>
      <c r="H9" s="428">
        <v>25</v>
      </c>
      <c r="I9" s="428">
        <v>30</v>
      </c>
      <c r="J9" s="1282"/>
    </row>
    <row r="10" spans="1:10" ht="6" customHeight="1">
      <c r="A10" s="429"/>
      <c r="B10" s="429"/>
      <c r="C10" s="429"/>
      <c r="D10" s="429"/>
      <c r="E10" s="430"/>
      <c r="F10" s="430"/>
      <c r="G10" s="430"/>
      <c r="H10" s="430"/>
      <c r="I10" s="430"/>
      <c r="J10" s="430"/>
    </row>
    <row r="11" spans="1:10" ht="12" customHeight="1">
      <c r="A11" s="1032" t="s">
        <v>41</v>
      </c>
      <c r="B11" s="1032"/>
      <c r="C11" s="1032"/>
      <c r="D11" s="427"/>
      <c r="E11" s="431">
        <f>SUM(F11:J11)</f>
        <v>230296</v>
      </c>
      <c r="F11" s="432">
        <v>10580</v>
      </c>
      <c r="G11" s="432">
        <v>71472</v>
      </c>
      <c r="H11" s="432">
        <v>121920</v>
      </c>
      <c r="I11" s="432">
        <v>25830</v>
      </c>
      <c r="J11" s="432">
        <v>494</v>
      </c>
    </row>
    <row r="12" spans="1:10" ht="12" customHeight="1">
      <c r="A12" s="1032" t="s">
        <v>42</v>
      </c>
      <c r="B12" s="1032"/>
      <c r="C12" s="1032"/>
      <c r="D12" s="427"/>
      <c r="E12" s="431">
        <f aca="true" t="shared" si="0" ref="E12:E17">SUM(F12:J12)</f>
        <v>62254</v>
      </c>
      <c r="F12" s="432">
        <v>3502</v>
      </c>
      <c r="G12" s="432">
        <v>23432</v>
      </c>
      <c r="H12" s="432">
        <v>27270</v>
      </c>
      <c r="I12" s="432">
        <v>7737</v>
      </c>
      <c r="J12" s="432">
        <v>313</v>
      </c>
    </row>
    <row r="13" spans="1:10" ht="12" customHeight="1">
      <c r="A13" s="1032" t="s">
        <v>43</v>
      </c>
      <c r="B13" s="1032"/>
      <c r="C13" s="1032"/>
      <c r="D13" s="427"/>
      <c r="E13" s="431">
        <f t="shared" si="0"/>
        <v>54157</v>
      </c>
      <c r="F13" s="432">
        <v>2864</v>
      </c>
      <c r="G13" s="432">
        <v>18186</v>
      </c>
      <c r="H13" s="432">
        <v>26530</v>
      </c>
      <c r="I13" s="432">
        <v>6513</v>
      </c>
      <c r="J13" s="432">
        <v>64</v>
      </c>
    </row>
    <row r="14" spans="1:10" ht="12" customHeight="1">
      <c r="A14" s="1032" t="s">
        <v>44</v>
      </c>
      <c r="B14" s="1032"/>
      <c r="C14" s="1032"/>
      <c r="D14" s="427"/>
      <c r="E14" s="431">
        <f t="shared" si="0"/>
        <v>48388</v>
      </c>
      <c r="F14" s="432">
        <v>3414</v>
      </c>
      <c r="G14" s="432">
        <v>19397</v>
      </c>
      <c r="H14" s="432">
        <v>21157</v>
      </c>
      <c r="I14" s="432">
        <v>4279</v>
      </c>
      <c r="J14" s="432">
        <v>141</v>
      </c>
    </row>
    <row r="15" spans="1:10" ht="12" customHeight="1">
      <c r="A15" s="1032" t="s">
        <v>45</v>
      </c>
      <c r="B15" s="1032"/>
      <c r="C15" s="1032"/>
      <c r="D15" s="427"/>
      <c r="E15" s="431">
        <f t="shared" si="0"/>
        <v>88082</v>
      </c>
      <c r="F15" s="432">
        <v>3902</v>
      </c>
      <c r="G15" s="432">
        <v>27590</v>
      </c>
      <c r="H15" s="432">
        <v>47190</v>
      </c>
      <c r="I15" s="432">
        <v>9243</v>
      </c>
      <c r="J15" s="432">
        <v>157</v>
      </c>
    </row>
    <row r="16" spans="1:10" ht="12" customHeight="1">
      <c r="A16" s="1032" t="s">
        <v>46</v>
      </c>
      <c r="B16" s="1032"/>
      <c r="C16" s="1032"/>
      <c r="D16" s="427"/>
      <c r="E16" s="431">
        <f t="shared" si="0"/>
        <v>61556</v>
      </c>
      <c r="F16" s="432">
        <v>4620</v>
      </c>
      <c r="G16" s="432">
        <v>23874</v>
      </c>
      <c r="H16" s="432">
        <v>27702</v>
      </c>
      <c r="I16" s="432">
        <v>5297</v>
      </c>
      <c r="J16" s="432">
        <v>63</v>
      </c>
    </row>
    <row r="17" spans="1:10" ht="12" customHeight="1">
      <c r="A17" s="1032" t="s">
        <v>47</v>
      </c>
      <c r="B17" s="1032"/>
      <c r="C17" s="1032"/>
      <c r="D17" s="427"/>
      <c r="E17" s="431">
        <f t="shared" si="0"/>
        <v>97074</v>
      </c>
      <c r="F17" s="432">
        <v>6352</v>
      </c>
      <c r="G17" s="432">
        <v>38334</v>
      </c>
      <c r="H17" s="432">
        <v>44538</v>
      </c>
      <c r="I17" s="432">
        <v>7654</v>
      </c>
      <c r="J17" s="432">
        <v>196</v>
      </c>
    </row>
    <row r="18" spans="1:10" ht="6.75" customHeight="1">
      <c r="A18" s="269"/>
      <c r="B18" s="269"/>
      <c r="C18" s="269"/>
      <c r="D18" s="427"/>
      <c r="E18" s="431"/>
      <c r="F18" s="431"/>
      <c r="G18" s="431"/>
      <c r="H18" s="431"/>
      <c r="I18" s="431"/>
      <c r="J18" s="431"/>
    </row>
    <row r="19" spans="1:10" ht="12" customHeight="1">
      <c r="A19" s="1229" t="s">
        <v>48</v>
      </c>
      <c r="B19" s="1229"/>
      <c r="C19" s="1229"/>
      <c r="D19" s="427"/>
      <c r="E19" s="433">
        <f>IF(SUM(F19:J19)=SUM(E11:E17),SUM(E11:E17),"FEHLER")</f>
        <v>641807</v>
      </c>
      <c r="F19" s="433">
        <f>SUM(F11:F17)</f>
        <v>35234</v>
      </c>
      <c r="G19" s="433">
        <f>SUM(G11:G17)</f>
        <v>222285</v>
      </c>
      <c r="H19" s="433">
        <f>SUM(H11:H17)</f>
        <v>316307</v>
      </c>
      <c r="I19" s="433">
        <f>SUM(I11:I17)</f>
        <v>66553</v>
      </c>
      <c r="J19" s="433">
        <f>SUM(J11:J17)</f>
        <v>1428</v>
      </c>
    </row>
    <row r="20" spans="1:10" ht="6.75" customHeight="1">
      <c r="A20" s="269"/>
      <c r="B20" s="269"/>
      <c r="C20" s="269"/>
      <c r="D20" s="427"/>
      <c r="E20" s="431"/>
      <c r="F20" s="431"/>
      <c r="G20" s="431"/>
      <c r="H20" s="431"/>
      <c r="I20" s="431"/>
      <c r="J20" s="431"/>
    </row>
    <row r="21" spans="1:10" ht="12" customHeight="1">
      <c r="A21" s="1034" t="s">
        <v>79</v>
      </c>
      <c r="B21" s="1284"/>
      <c r="C21" s="254" t="s">
        <v>164</v>
      </c>
      <c r="D21" s="427"/>
      <c r="E21" s="431">
        <f>SUM(F21:J21)</f>
        <v>13936</v>
      </c>
      <c r="F21" s="432">
        <v>763</v>
      </c>
      <c r="G21" s="432">
        <v>5724</v>
      </c>
      <c r="H21" s="432">
        <v>7119</v>
      </c>
      <c r="I21" s="432">
        <v>298</v>
      </c>
      <c r="J21" s="432">
        <v>32</v>
      </c>
    </row>
    <row r="22" spans="1:10" ht="12" customHeight="1">
      <c r="A22" s="269"/>
      <c r="B22" s="427"/>
      <c r="C22" s="254" t="s">
        <v>165</v>
      </c>
      <c r="D22" s="427"/>
      <c r="E22" s="431">
        <f aca="true" t="shared" si="1" ref="E22:E30">SUM(F22:J22)</f>
        <v>5085</v>
      </c>
      <c r="F22" s="432">
        <v>170</v>
      </c>
      <c r="G22" s="432">
        <v>1564</v>
      </c>
      <c r="H22" s="432">
        <v>2631</v>
      </c>
      <c r="I22" s="432">
        <v>594</v>
      </c>
      <c r="J22" s="432">
        <v>126</v>
      </c>
    </row>
    <row r="23" spans="1:10" ht="12" customHeight="1">
      <c r="A23" s="269"/>
      <c r="B23" s="427"/>
      <c r="C23" s="254" t="s">
        <v>166</v>
      </c>
      <c r="D23" s="427"/>
      <c r="E23" s="431">
        <f t="shared" si="1"/>
        <v>6108</v>
      </c>
      <c r="F23" s="432">
        <v>395</v>
      </c>
      <c r="G23" s="432">
        <v>1835</v>
      </c>
      <c r="H23" s="432">
        <v>3607</v>
      </c>
      <c r="I23" s="432">
        <v>271</v>
      </c>
      <c r="J23" s="432">
        <v>0</v>
      </c>
    </row>
    <row r="24" spans="1:10" ht="12" customHeight="1">
      <c r="A24" s="269"/>
      <c r="B24" s="427"/>
      <c r="C24" s="254" t="s">
        <v>167</v>
      </c>
      <c r="D24" s="427"/>
      <c r="E24" s="431">
        <f t="shared" si="1"/>
        <v>7338</v>
      </c>
      <c r="F24" s="432">
        <v>321</v>
      </c>
      <c r="G24" s="432">
        <v>2160</v>
      </c>
      <c r="H24" s="432">
        <v>4298</v>
      </c>
      <c r="I24" s="432">
        <v>559</v>
      </c>
      <c r="J24" s="432">
        <v>0</v>
      </c>
    </row>
    <row r="25" spans="1:10" ht="12" customHeight="1">
      <c r="A25" s="269"/>
      <c r="B25" s="427"/>
      <c r="C25" s="254" t="s">
        <v>168</v>
      </c>
      <c r="D25" s="427"/>
      <c r="E25" s="431">
        <f t="shared" si="1"/>
        <v>61275</v>
      </c>
      <c r="F25" s="432">
        <v>1736</v>
      </c>
      <c r="G25" s="432">
        <v>17863</v>
      </c>
      <c r="H25" s="432">
        <v>36072</v>
      </c>
      <c r="I25" s="432">
        <v>5410</v>
      </c>
      <c r="J25" s="432">
        <v>194</v>
      </c>
    </row>
    <row r="26" spans="1:10" ht="12" customHeight="1">
      <c r="A26" s="269"/>
      <c r="B26" s="427"/>
      <c r="C26" s="254" t="s">
        <v>169</v>
      </c>
      <c r="D26" s="427"/>
      <c r="E26" s="431">
        <f t="shared" si="1"/>
        <v>25105</v>
      </c>
      <c r="F26" s="432">
        <v>841</v>
      </c>
      <c r="G26" s="432">
        <v>7554</v>
      </c>
      <c r="H26" s="432">
        <v>15064</v>
      </c>
      <c r="I26" s="432">
        <v>1646</v>
      </c>
      <c r="J26" s="432">
        <v>0</v>
      </c>
    </row>
    <row r="27" spans="1:10" ht="12" customHeight="1">
      <c r="A27" s="269"/>
      <c r="B27" s="427"/>
      <c r="C27" s="254" t="s">
        <v>170</v>
      </c>
      <c r="D27" s="427"/>
      <c r="E27" s="431">
        <f t="shared" si="1"/>
        <v>6974</v>
      </c>
      <c r="F27" s="432">
        <v>400</v>
      </c>
      <c r="G27" s="432">
        <v>1991</v>
      </c>
      <c r="H27" s="432">
        <v>4185</v>
      </c>
      <c r="I27" s="432">
        <v>398</v>
      </c>
      <c r="J27" s="432">
        <v>0</v>
      </c>
    </row>
    <row r="28" spans="1:10" ht="12" customHeight="1">
      <c r="A28" s="269"/>
      <c r="B28" s="427"/>
      <c r="C28" s="254" t="s">
        <v>171</v>
      </c>
      <c r="D28" s="427"/>
      <c r="E28" s="431">
        <f t="shared" si="1"/>
        <v>4440</v>
      </c>
      <c r="F28" s="432">
        <v>439</v>
      </c>
      <c r="G28" s="432">
        <v>1978</v>
      </c>
      <c r="H28" s="432">
        <v>1812</v>
      </c>
      <c r="I28" s="432">
        <v>211</v>
      </c>
      <c r="J28" s="432">
        <v>0</v>
      </c>
    </row>
    <row r="29" spans="1:10" ht="12" customHeight="1">
      <c r="A29" s="269"/>
      <c r="B29" s="427"/>
      <c r="C29" s="254" t="s">
        <v>172</v>
      </c>
      <c r="D29" s="427"/>
      <c r="E29" s="431">
        <f t="shared" si="1"/>
        <v>43747</v>
      </c>
      <c r="F29" s="432">
        <v>2466</v>
      </c>
      <c r="G29" s="432">
        <v>18789</v>
      </c>
      <c r="H29" s="432">
        <v>19458</v>
      </c>
      <c r="I29" s="432">
        <v>2862</v>
      </c>
      <c r="J29" s="432">
        <v>172</v>
      </c>
    </row>
    <row r="30" spans="1:10" ht="12" customHeight="1">
      <c r="A30" s="269"/>
      <c r="B30" s="427"/>
      <c r="C30" s="254" t="s">
        <v>173</v>
      </c>
      <c r="D30" s="427"/>
      <c r="E30" s="431">
        <f t="shared" si="1"/>
        <v>467799</v>
      </c>
      <c r="F30" s="432">
        <v>27703</v>
      </c>
      <c r="G30" s="432">
        <v>162827</v>
      </c>
      <c r="H30" s="432">
        <v>222061</v>
      </c>
      <c r="I30" s="432">
        <v>54304</v>
      </c>
      <c r="J30" s="432">
        <v>904</v>
      </c>
    </row>
    <row r="31" spans="1:10" ht="3.75" customHeight="1">
      <c r="A31" s="427"/>
      <c r="B31" s="427"/>
      <c r="C31" s="427"/>
      <c r="D31" s="427"/>
      <c r="E31" s="431"/>
      <c r="F31" s="431"/>
      <c r="G31" s="431"/>
      <c r="H31" s="431"/>
      <c r="I31" s="431"/>
      <c r="J31" s="431"/>
    </row>
    <row r="32" spans="1:10" ht="12" customHeight="1">
      <c r="A32" s="434" t="s">
        <v>210</v>
      </c>
      <c r="B32" s="427"/>
      <c r="C32" s="427"/>
      <c r="D32" s="427"/>
      <c r="E32" s="431"/>
      <c r="F32" s="431"/>
      <c r="G32" s="431"/>
      <c r="H32" s="431"/>
      <c r="I32" s="431"/>
      <c r="J32" s="431"/>
    </row>
    <row r="33" spans="1:10" ht="12" customHeight="1">
      <c r="A33" s="279"/>
      <c r="B33" s="1032" t="s">
        <v>4</v>
      </c>
      <c r="C33" s="1284"/>
      <c r="D33" s="427"/>
      <c r="E33" s="431">
        <f>SUM(F33:J33)</f>
        <v>31215</v>
      </c>
      <c r="F33" s="432">
        <v>2062</v>
      </c>
      <c r="G33" s="432">
        <v>7554</v>
      </c>
      <c r="H33" s="432">
        <v>16823</v>
      </c>
      <c r="I33" s="432">
        <v>4085</v>
      </c>
      <c r="J33" s="432">
        <v>691</v>
      </c>
    </row>
  </sheetData>
  <mergeCells count="19">
    <mergeCell ref="A17:C17"/>
    <mergeCell ref="A19:C19"/>
    <mergeCell ref="A21:B21"/>
    <mergeCell ref="B33:C33"/>
    <mergeCell ref="A11:C11"/>
    <mergeCell ref="A12:C12"/>
    <mergeCell ref="A13:C13"/>
    <mergeCell ref="A14:C14"/>
    <mergeCell ref="A15:C15"/>
    <mergeCell ref="A16:C16"/>
    <mergeCell ref="A2:J2"/>
    <mergeCell ref="A4:J4"/>
    <mergeCell ref="A6:C9"/>
    <mergeCell ref="D6:D9"/>
    <mergeCell ref="E6:E9"/>
    <mergeCell ref="F6:J6"/>
    <mergeCell ref="F7:F9"/>
    <mergeCell ref="J7:J9"/>
    <mergeCell ref="G8:I8"/>
  </mergeCells>
  <printOptions/>
  <pageMargins left="0.4724409448818898" right="0.4724409448818898" top="0.5905511811023623" bottom="0.7874015748031497" header="0.31496062992125984" footer="0.31496062992125984"/>
  <pageSetup horizontalDpi="600" verticalDpi="600" orientation="portrait" paperSize="9" scale="99" r:id="rId1"/>
  <headerFooter>
    <oddFooter>&amp;C28</oddFooter>
  </headerFooter>
  <ignoredErrors>
    <ignoredError sqref="F18:J20 F31:J32"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64"/>
  <sheetViews>
    <sheetView showGridLines="0" zoomScaleSheetLayoutView="100" workbookViewId="0" topLeftCell="A1">
      <selection activeCell="N1" sqref="N1"/>
    </sheetView>
  </sheetViews>
  <sheetFormatPr defaultColWidth="12" defaultRowHeight="11.25"/>
  <cols>
    <col min="1" max="3" width="2.5" style="1" customWidth="1"/>
    <col min="4" max="4" width="7.16015625" style="1" customWidth="1"/>
    <col min="5" max="5" width="26" style="1" customWidth="1"/>
    <col min="6" max="6" width="1.0078125" style="1" customWidth="1"/>
    <col min="7" max="8" width="12.66015625" style="1" customWidth="1"/>
    <col min="9" max="12" width="12.83203125" style="1" customWidth="1"/>
    <col min="13" max="13" width="1.3359375" style="1" customWidth="1"/>
    <col min="14" max="16384" width="12" style="1" customWidth="1"/>
  </cols>
  <sheetData>
    <row r="1" spans="1:13" ht="10.5" customHeight="1">
      <c r="A1" s="209"/>
      <c r="B1" s="2"/>
      <c r="C1" s="2"/>
      <c r="D1" s="2"/>
      <c r="E1" s="2"/>
      <c r="F1" s="2"/>
      <c r="G1" s="2"/>
      <c r="H1" s="2"/>
      <c r="I1" s="2"/>
      <c r="J1" s="2"/>
      <c r="K1" s="2"/>
      <c r="L1" s="2"/>
      <c r="M1" s="2"/>
    </row>
    <row r="2" spans="1:13" ht="25.5" customHeight="1">
      <c r="A2" s="1131" t="s">
        <v>815</v>
      </c>
      <c r="B2" s="1038"/>
      <c r="C2" s="1038"/>
      <c r="D2" s="1038"/>
      <c r="E2" s="1038"/>
      <c r="F2" s="1038"/>
      <c r="G2" s="1038"/>
      <c r="H2" s="1038"/>
      <c r="I2" s="1038"/>
      <c r="J2" s="1038"/>
      <c r="K2" s="1038"/>
      <c r="L2" s="1038"/>
      <c r="M2" s="3"/>
    </row>
    <row r="3" spans="1:13" ht="4.5" customHeight="1">
      <c r="A3" s="2"/>
      <c r="B3" s="2"/>
      <c r="C3" s="2"/>
      <c r="D3" s="2"/>
      <c r="E3" s="2"/>
      <c r="F3" s="2"/>
      <c r="G3" s="2"/>
      <c r="H3" s="2"/>
      <c r="I3" s="2"/>
      <c r="J3" s="2"/>
      <c r="K3" s="2"/>
      <c r="L3" s="2"/>
      <c r="M3" s="2"/>
    </row>
    <row r="4" spans="1:13" ht="15" customHeight="1">
      <c r="A4" s="1075" t="s">
        <v>771</v>
      </c>
      <c r="B4" s="1075"/>
      <c r="C4" s="1075"/>
      <c r="D4" s="1075"/>
      <c r="E4" s="1075"/>
      <c r="F4" s="964"/>
      <c r="G4" s="957" t="s">
        <v>255</v>
      </c>
      <c r="H4" s="1060" t="s">
        <v>229</v>
      </c>
      <c r="I4" s="1061"/>
      <c r="J4" s="1061"/>
      <c r="K4" s="1061"/>
      <c r="L4" s="1061"/>
      <c r="M4" s="7"/>
    </row>
    <row r="5" spans="1:13" ht="15" customHeight="1">
      <c r="A5" s="971"/>
      <c r="B5" s="971"/>
      <c r="C5" s="971"/>
      <c r="D5" s="971"/>
      <c r="E5" s="971"/>
      <c r="F5" s="966"/>
      <c r="G5" s="1065"/>
      <c r="H5" s="1065" t="s">
        <v>187</v>
      </c>
      <c r="I5" s="1073" t="s">
        <v>188</v>
      </c>
      <c r="J5" s="965"/>
      <c r="K5" s="965"/>
      <c r="L5" s="965"/>
      <c r="M5" s="7"/>
    </row>
    <row r="6" spans="1:13" ht="9" customHeight="1">
      <c r="A6" s="971"/>
      <c r="B6" s="971"/>
      <c r="C6" s="971"/>
      <c r="D6" s="971"/>
      <c r="E6" s="971"/>
      <c r="F6" s="966"/>
      <c r="G6" s="1065"/>
      <c r="H6" s="1285"/>
      <c r="I6" s="957">
        <v>2</v>
      </c>
      <c r="J6" s="957">
        <v>3</v>
      </c>
      <c r="K6" s="957">
        <v>4</v>
      </c>
      <c r="L6" s="1080">
        <v>5</v>
      </c>
      <c r="M6" s="7"/>
    </row>
    <row r="7" spans="1:13" ht="4.5" customHeight="1">
      <c r="A7" s="971"/>
      <c r="B7" s="971"/>
      <c r="C7" s="971"/>
      <c r="D7" s="971"/>
      <c r="E7" s="971"/>
      <c r="F7" s="966"/>
      <c r="G7" s="1065"/>
      <c r="H7" s="1286"/>
      <c r="I7" s="1065"/>
      <c r="J7" s="1065"/>
      <c r="K7" s="1065"/>
      <c r="L7" s="970"/>
      <c r="M7" s="250"/>
    </row>
    <row r="8" spans="1:13" ht="15" customHeight="1">
      <c r="A8" s="1076"/>
      <c r="B8" s="1076"/>
      <c r="C8" s="1076"/>
      <c r="D8" s="1076"/>
      <c r="E8" s="1076"/>
      <c r="F8" s="967"/>
      <c r="G8" s="1066"/>
      <c r="H8" s="1287"/>
      <c r="I8" s="1060" t="s">
        <v>189</v>
      </c>
      <c r="J8" s="1061"/>
      <c r="K8" s="1061"/>
      <c r="L8" s="1061"/>
      <c r="M8" s="7"/>
    </row>
    <row r="9" spans="1:13" ht="7.5" customHeight="1">
      <c r="A9" s="4"/>
      <c r="B9" s="4"/>
      <c r="C9" s="4"/>
      <c r="D9" s="4"/>
      <c r="E9" s="4"/>
      <c r="F9" s="4"/>
      <c r="G9" s="212"/>
      <c r="H9" s="212"/>
      <c r="I9" s="5"/>
      <c r="J9" s="5"/>
      <c r="K9" s="5"/>
      <c r="L9" s="5"/>
      <c r="M9" s="8"/>
    </row>
    <row r="10" spans="1:13" ht="12.75" customHeight="1">
      <c r="A10" s="1082" t="s">
        <v>41</v>
      </c>
      <c r="B10" s="1082"/>
      <c r="C10" s="1082"/>
      <c r="D10" s="1082"/>
      <c r="E10" s="1082"/>
      <c r="F10" s="2" t="s">
        <v>2</v>
      </c>
      <c r="G10" s="5">
        <f aca="true" t="shared" si="0" ref="G10:G16">SUM(H10:L10)</f>
        <v>230296</v>
      </c>
      <c r="H10" s="226">
        <v>217613</v>
      </c>
      <c r="I10" s="226">
        <v>8167</v>
      </c>
      <c r="J10" s="226">
        <v>2736</v>
      </c>
      <c r="K10" s="226">
        <v>1682</v>
      </c>
      <c r="L10" s="226">
        <v>98</v>
      </c>
      <c r="M10" s="8"/>
    </row>
    <row r="11" spans="1:13" ht="12.75" customHeight="1">
      <c r="A11" s="1082" t="s">
        <v>42</v>
      </c>
      <c r="B11" s="1082"/>
      <c r="C11" s="1082"/>
      <c r="D11" s="1082"/>
      <c r="E11" s="1082"/>
      <c r="F11" s="2" t="s">
        <v>2</v>
      </c>
      <c r="G11" s="5">
        <f t="shared" si="0"/>
        <v>62254</v>
      </c>
      <c r="H11" s="226">
        <v>57931</v>
      </c>
      <c r="I11" s="226">
        <v>3243</v>
      </c>
      <c r="J11" s="226">
        <v>574</v>
      </c>
      <c r="K11" s="226">
        <v>461</v>
      </c>
      <c r="L11" s="226">
        <v>45</v>
      </c>
      <c r="M11" s="8"/>
    </row>
    <row r="12" spans="1:13" ht="12.75" customHeight="1">
      <c r="A12" s="1082" t="s">
        <v>43</v>
      </c>
      <c r="B12" s="1082"/>
      <c r="C12" s="1082"/>
      <c r="D12" s="1082"/>
      <c r="E12" s="1082"/>
      <c r="F12" s="2" t="s">
        <v>2</v>
      </c>
      <c r="G12" s="5">
        <f t="shared" si="0"/>
        <v>54157</v>
      </c>
      <c r="H12" s="226">
        <v>48166</v>
      </c>
      <c r="I12" s="226">
        <v>4729</v>
      </c>
      <c r="J12" s="226">
        <v>702</v>
      </c>
      <c r="K12" s="226">
        <v>485</v>
      </c>
      <c r="L12" s="226">
        <v>75</v>
      </c>
      <c r="M12" s="8"/>
    </row>
    <row r="13" spans="1:13" ht="12.75" customHeight="1">
      <c r="A13" s="1082" t="s">
        <v>44</v>
      </c>
      <c r="B13" s="1082"/>
      <c r="C13" s="1082"/>
      <c r="D13" s="1082"/>
      <c r="E13" s="1082"/>
      <c r="F13" s="2" t="s">
        <v>2</v>
      </c>
      <c r="G13" s="5">
        <f t="shared" si="0"/>
        <v>48388</v>
      </c>
      <c r="H13" s="226">
        <v>43130</v>
      </c>
      <c r="I13" s="226">
        <v>4563</v>
      </c>
      <c r="J13" s="226">
        <v>306</v>
      </c>
      <c r="K13" s="226">
        <v>321</v>
      </c>
      <c r="L13" s="226">
        <v>68</v>
      </c>
      <c r="M13" s="8"/>
    </row>
    <row r="14" spans="1:13" ht="12.75" customHeight="1">
      <c r="A14" s="1082" t="s">
        <v>45</v>
      </c>
      <c r="B14" s="1082"/>
      <c r="C14" s="1082"/>
      <c r="D14" s="1082"/>
      <c r="E14" s="1082"/>
      <c r="F14" s="2" t="s">
        <v>2</v>
      </c>
      <c r="G14" s="5">
        <f t="shared" si="0"/>
        <v>88082</v>
      </c>
      <c r="H14" s="226">
        <v>78285</v>
      </c>
      <c r="I14" s="226">
        <v>7357</v>
      </c>
      <c r="J14" s="226">
        <v>1169</v>
      </c>
      <c r="K14" s="226">
        <v>1204</v>
      </c>
      <c r="L14" s="226">
        <v>67</v>
      </c>
      <c r="M14" s="8"/>
    </row>
    <row r="15" spans="1:13" ht="12.75" customHeight="1">
      <c r="A15" s="1082" t="s">
        <v>46</v>
      </c>
      <c r="B15" s="1082"/>
      <c r="C15" s="1082"/>
      <c r="D15" s="1082"/>
      <c r="E15" s="1082"/>
      <c r="F15" s="2" t="s">
        <v>2</v>
      </c>
      <c r="G15" s="5">
        <f t="shared" si="0"/>
        <v>61556</v>
      </c>
      <c r="H15" s="226">
        <v>56714</v>
      </c>
      <c r="I15" s="226">
        <v>3750</v>
      </c>
      <c r="J15" s="226">
        <v>590</v>
      </c>
      <c r="K15" s="226">
        <v>424</v>
      </c>
      <c r="L15" s="226">
        <v>78</v>
      </c>
      <c r="M15" s="8"/>
    </row>
    <row r="16" spans="1:13" ht="12.75" customHeight="1">
      <c r="A16" s="1082" t="s">
        <v>47</v>
      </c>
      <c r="B16" s="1082"/>
      <c r="C16" s="1082"/>
      <c r="D16" s="1082"/>
      <c r="E16" s="1082"/>
      <c r="F16" s="2" t="s">
        <v>2</v>
      </c>
      <c r="G16" s="5">
        <f t="shared" si="0"/>
        <v>97074</v>
      </c>
      <c r="H16" s="226">
        <v>89762</v>
      </c>
      <c r="I16" s="226">
        <v>5606</v>
      </c>
      <c r="J16" s="226">
        <v>1386</v>
      </c>
      <c r="K16" s="226">
        <v>276</v>
      </c>
      <c r="L16" s="226">
        <v>44</v>
      </c>
      <c r="M16" s="8"/>
    </row>
    <row r="17" spans="1:13" ht="4.5" customHeight="1">
      <c r="A17" s="299"/>
      <c r="B17" s="299"/>
      <c r="C17" s="299"/>
      <c r="D17" s="299"/>
      <c r="E17" s="299"/>
      <c r="F17" s="2" t="s">
        <v>2</v>
      </c>
      <c r="G17" s="5"/>
      <c r="H17" s="5"/>
      <c r="I17" s="5"/>
      <c r="J17" s="5"/>
      <c r="K17" s="5"/>
      <c r="L17" s="5"/>
      <c r="M17" s="8"/>
    </row>
    <row r="18" spans="1:13" ht="13.5" customHeight="1">
      <c r="A18" s="1288" t="s">
        <v>48</v>
      </c>
      <c r="B18" s="1288"/>
      <c r="C18" s="1288"/>
      <c r="D18" s="1288"/>
      <c r="E18" s="1288"/>
      <c r="F18" s="2" t="s">
        <v>2</v>
      </c>
      <c r="G18" s="280">
        <f>IF(SUM(G10:G16)=SUM(G23:G29),SUM(G10:G16),"Fehler")</f>
        <v>641807</v>
      </c>
      <c r="H18" s="280">
        <f>SUM(H10:H17)</f>
        <v>591601</v>
      </c>
      <c r="I18" s="280">
        <f aca="true" t="shared" si="1" ref="I18:L18">SUM(I10:I17)</f>
        <v>37415</v>
      </c>
      <c r="J18" s="280">
        <f t="shared" si="1"/>
        <v>7463</v>
      </c>
      <c r="K18" s="280">
        <f t="shared" si="1"/>
        <v>4853</v>
      </c>
      <c r="L18" s="280">
        <f t="shared" si="1"/>
        <v>475</v>
      </c>
      <c r="M18" s="464"/>
    </row>
    <row r="19" spans="1:13" ht="4.5" customHeight="1">
      <c r="A19" s="299"/>
      <c r="B19" s="299"/>
      <c r="C19" s="299"/>
      <c r="D19" s="299"/>
      <c r="E19" s="299"/>
      <c r="F19" s="2" t="s">
        <v>2</v>
      </c>
      <c r="G19" s="5"/>
      <c r="H19" s="5"/>
      <c r="I19" s="5"/>
      <c r="J19" s="5"/>
      <c r="K19" s="5"/>
      <c r="L19" s="5"/>
      <c r="M19" s="8"/>
    </row>
    <row r="20" spans="1:13" ht="12.75" customHeight="1">
      <c r="A20" s="1082" t="s">
        <v>292</v>
      </c>
      <c r="B20" s="1082"/>
      <c r="C20" s="1082"/>
      <c r="D20" s="1082"/>
      <c r="E20" s="1082"/>
      <c r="F20" s="2" t="s">
        <v>2</v>
      </c>
      <c r="G20" s="36">
        <f>SUM(H20:L20)</f>
        <v>31215</v>
      </c>
      <c r="H20" s="226">
        <v>16488</v>
      </c>
      <c r="I20" s="226">
        <v>6419</v>
      </c>
      <c r="J20" s="226">
        <v>3880</v>
      </c>
      <c r="K20" s="226">
        <v>4411</v>
      </c>
      <c r="L20" s="226">
        <v>17</v>
      </c>
      <c r="M20" s="8"/>
    </row>
    <row r="21" spans="1:13" ht="4.5" customHeight="1">
      <c r="A21" s="299"/>
      <c r="B21" s="299"/>
      <c r="C21" s="299"/>
      <c r="D21" s="299"/>
      <c r="E21" s="299"/>
      <c r="F21" s="2" t="s">
        <v>2</v>
      </c>
      <c r="G21" s="36"/>
      <c r="H21" s="5"/>
      <c r="I21" s="5"/>
      <c r="J21" s="5"/>
      <c r="K21" s="5"/>
      <c r="L21" s="5"/>
      <c r="M21" s="8"/>
    </row>
    <row r="22" spans="1:13" ht="12.75" customHeight="1">
      <c r="A22" s="257" t="s">
        <v>293</v>
      </c>
      <c r="B22" s="465"/>
      <c r="C22" s="465"/>
      <c r="D22" s="465"/>
      <c r="E22" s="465"/>
      <c r="F22" s="2" t="s">
        <v>2</v>
      </c>
      <c r="G22" s="34"/>
      <c r="H22" s="34"/>
      <c r="I22" s="34"/>
      <c r="J22" s="34"/>
      <c r="K22" s="5"/>
      <c r="L22" s="5"/>
      <c r="M22" s="8"/>
    </row>
    <row r="23" spans="1:13" ht="12.75" customHeight="1">
      <c r="A23" s="2"/>
      <c r="B23" s="1082" t="s">
        <v>150</v>
      </c>
      <c r="C23" s="1082"/>
      <c r="D23" s="1077"/>
      <c r="E23" s="1077"/>
      <c r="F23" s="2" t="s">
        <v>2</v>
      </c>
      <c r="G23" s="36">
        <f aca="true" t="shared" si="2" ref="G23:G29">SUM(H23:L23)</f>
        <v>571612</v>
      </c>
      <c r="H23" s="226">
        <v>542940</v>
      </c>
      <c r="I23" s="226">
        <v>20978</v>
      </c>
      <c r="J23" s="226">
        <v>3289</v>
      </c>
      <c r="K23" s="226">
        <v>4388</v>
      </c>
      <c r="L23" s="226">
        <v>17</v>
      </c>
      <c r="M23" s="8"/>
    </row>
    <row r="24" spans="1:13" ht="12.75" customHeight="1">
      <c r="A24" s="27"/>
      <c r="B24" s="1024" t="s">
        <v>685</v>
      </c>
      <c r="C24" s="1024"/>
      <c r="D24" s="1024"/>
      <c r="E24" s="1024"/>
      <c r="F24" s="2"/>
      <c r="G24" s="5">
        <f t="shared" si="2"/>
        <v>16192</v>
      </c>
      <c r="H24" s="226">
        <v>0</v>
      </c>
      <c r="I24" s="226">
        <v>13390</v>
      </c>
      <c r="J24" s="226">
        <v>2802</v>
      </c>
      <c r="K24" s="226">
        <v>0</v>
      </c>
      <c r="L24" s="226">
        <v>0</v>
      </c>
      <c r="M24" s="8"/>
    </row>
    <row r="25" spans="1:13" ht="12.75" customHeight="1">
      <c r="A25" s="2"/>
      <c r="B25" s="1289" t="s">
        <v>679</v>
      </c>
      <c r="C25" s="1289"/>
      <c r="D25" s="1290"/>
      <c r="E25" s="1290"/>
      <c r="F25" s="2" t="s">
        <v>2</v>
      </c>
      <c r="G25" s="36">
        <f t="shared" si="2"/>
        <v>42978</v>
      </c>
      <c r="H25" s="226">
        <v>41564</v>
      </c>
      <c r="I25" s="226">
        <v>922</v>
      </c>
      <c r="J25" s="226">
        <v>469</v>
      </c>
      <c r="K25" s="226">
        <v>23</v>
      </c>
      <c r="L25" s="226">
        <v>0</v>
      </c>
      <c r="M25" s="8"/>
    </row>
    <row r="26" spans="1:13" ht="12.75" customHeight="1">
      <c r="A26" s="27"/>
      <c r="B26" s="1289" t="s">
        <v>678</v>
      </c>
      <c r="C26" s="1289"/>
      <c r="D26" s="1290"/>
      <c r="E26" s="1290"/>
      <c r="F26" s="2" t="s">
        <v>2</v>
      </c>
      <c r="G26" s="36">
        <f t="shared" si="2"/>
        <v>5553</v>
      </c>
      <c r="H26" s="226">
        <v>1894</v>
      </c>
      <c r="I26" s="226">
        <v>1856</v>
      </c>
      <c r="J26" s="226">
        <v>903</v>
      </c>
      <c r="K26" s="226">
        <v>442</v>
      </c>
      <c r="L26" s="226">
        <v>458</v>
      </c>
      <c r="M26" s="8"/>
    </row>
    <row r="27" spans="1:13" ht="12.75" customHeight="1">
      <c r="A27" s="27"/>
      <c r="B27" s="1032" t="s">
        <v>154</v>
      </c>
      <c r="C27" s="1032"/>
      <c r="D27" s="1105"/>
      <c r="E27" s="1105"/>
      <c r="F27" s="2"/>
      <c r="G27" s="36">
        <f t="shared" si="2"/>
        <v>1170</v>
      </c>
      <c r="H27" s="226">
        <v>917</v>
      </c>
      <c r="I27" s="226">
        <v>253</v>
      </c>
      <c r="J27" s="226">
        <v>0</v>
      </c>
      <c r="K27" s="226">
        <v>0</v>
      </c>
      <c r="L27" s="226">
        <v>0</v>
      </c>
      <c r="M27" s="8"/>
    </row>
    <row r="28" spans="1:13" ht="12.75" customHeight="1">
      <c r="A28" s="27"/>
      <c r="B28" s="1289" t="s">
        <v>682</v>
      </c>
      <c r="C28" s="1289"/>
      <c r="D28" s="1290"/>
      <c r="E28" s="1290"/>
      <c r="F28" s="39"/>
      <c r="G28" s="5">
        <f t="shared" si="2"/>
        <v>4074</v>
      </c>
      <c r="H28" s="226">
        <v>4058</v>
      </c>
      <c r="I28" s="226">
        <v>16</v>
      </c>
      <c r="J28" s="226">
        <v>0</v>
      </c>
      <c r="K28" s="226">
        <v>0</v>
      </c>
      <c r="L28" s="226">
        <v>0</v>
      </c>
      <c r="M28" s="8"/>
    </row>
    <row r="29" spans="1:13" ht="12.75" customHeight="1">
      <c r="A29" s="27"/>
      <c r="B29" s="1032" t="s">
        <v>190</v>
      </c>
      <c r="C29" s="1032"/>
      <c r="D29" s="1105"/>
      <c r="E29" s="1105"/>
      <c r="F29" s="2"/>
      <c r="G29" s="5">
        <f t="shared" si="2"/>
        <v>228</v>
      </c>
      <c r="H29" s="226">
        <v>228</v>
      </c>
      <c r="I29" s="226">
        <v>0</v>
      </c>
      <c r="J29" s="226">
        <v>0</v>
      </c>
      <c r="K29" s="226">
        <v>0</v>
      </c>
      <c r="L29" s="226">
        <v>0</v>
      </c>
      <c r="M29" s="8"/>
    </row>
    <row r="30" spans="1:13" ht="12.75" customHeight="1">
      <c r="A30" s="2"/>
      <c r="B30" s="257" t="s">
        <v>151</v>
      </c>
      <c r="C30" s="257"/>
      <c r="D30" s="257"/>
      <c r="E30" s="257"/>
      <c r="F30" s="2"/>
      <c r="G30" s="36"/>
      <c r="H30" s="226"/>
      <c r="I30" s="226"/>
      <c r="J30" s="226"/>
      <c r="K30" s="226"/>
      <c r="L30" s="226"/>
      <c r="M30" s="8"/>
    </row>
    <row r="31" spans="1:13" ht="12.75" customHeight="1">
      <c r="A31" s="2"/>
      <c r="B31" s="466"/>
      <c r="C31" s="1289" t="s">
        <v>681</v>
      </c>
      <c r="D31" s="1289"/>
      <c r="E31" s="1290"/>
      <c r="F31" s="466"/>
      <c r="G31" s="36">
        <f>SUM(H31:L31)</f>
        <v>10895</v>
      </c>
      <c r="H31" s="226">
        <v>10561</v>
      </c>
      <c r="I31" s="226">
        <v>225</v>
      </c>
      <c r="J31" s="226">
        <v>109</v>
      </c>
      <c r="K31" s="226">
        <v>0</v>
      </c>
      <c r="L31" s="226">
        <v>0</v>
      </c>
      <c r="M31" s="8"/>
    </row>
    <row r="32" spans="1:13" ht="12.75" customHeight="1">
      <c r="A32" s="2"/>
      <c r="B32" s="466"/>
      <c r="C32" s="466" t="s">
        <v>294</v>
      </c>
      <c r="D32" s="467"/>
      <c r="E32" s="468"/>
      <c r="F32" s="469"/>
      <c r="G32" s="36"/>
      <c r="H32" s="226"/>
      <c r="I32" s="226"/>
      <c r="J32" s="226"/>
      <c r="K32" s="226"/>
      <c r="L32" s="226"/>
      <c r="M32" s="8"/>
    </row>
    <row r="33" spans="1:13" ht="12.75" customHeight="1">
      <c r="A33" s="2"/>
      <c r="B33" s="466"/>
      <c r="C33" s="466"/>
      <c r="D33" s="1289" t="s">
        <v>686</v>
      </c>
      <c r="E33" s="1289"/>
      <c r="F33" s="466"/>
      <c r="G33" s="36">
        <f>SUM(H33:L33)</f>
        <v>1441</v>
      </c>
      <c r="H33" s="226">
        <v>1348</v>
      </c>
      <c r="I33" s="226">
        <v>0</v>
      </c>
      <c r="J33" s="226">
        <v>59</v>
      </c>
      <c r="K33" s="226">
        <v>34</v>
      </c>
      <c r="L33" s="226">
        <v>0</v>
      </c>
      <c r="M33" s="8"/>
    </row>
    <row r="34" spans="1:13" ht="12.75" customHeight="1">
      <c r="A34" s="27"/>
      <c r="B34" s="27"/>
      <c r="C34" s="1289" t="s">
        <v>687</v>
      </c>
      <c r="D34" s="1289"/>
      <c r="E34" s="1290"/>
      <c r="F34" s="470"/>
      <c r="G34" s="36">
        <f>SUM(H34:L34)</f>
        <v>538</v>
      </c>
      <c r="H34" s="226">
        <v>503</v>
      </c>
      <c r="I34" s="226">
        <v>19</v>
      </c>
      <c r="J34" s="226">
        <v>16</v>
      </c>
      <c r="K34" s="226">
        <v>0</v>
      </c>
      <c r="L34" s="226">
        <v>0</v>
      </c>
      <c r="M34" s="211"/>
    </row>
    <row r="35" spans="1:21" ht="4.5" customHeight="1">
      <c r="A35" s="38" t="s">
        <v>10</v>
      </c>
      <c r="B35" s="2"/>
      <c r="C35" s="2"/>
      <c r="D35" s="8"/>
      <c r="E35" s="8"/>
      <c r="F35" s="8"/>
      <c r="G35" s="8"/>
      <c r="H35" s="8"/>
      <c r="I35" s="8"/>
      <c r="J35" s="8"/>
      <c r="K35" s="8"/>
      <c r="L35" s="8"/>
      <c r="M35" s="2"/>
      <c r="N35"/>
      <c r="O35"/>
      <c r="P35"/>
      <c r="Q35"/>
      <c r="R35"/>
      <c r="S35"/>
      <c r="T35"/>
      <c r="U35"/>
    </row>
    <row r="36" spans="1:13" ht="11.25" customHeight="1">
      <c r="A36" s="1089" t="s">
        <v>688</v>
      </c>
      <c r="B36" s="1089"/>
      <c r="C36" s="1089"/>
      <c r="D36" s="1089"/>
      <c r="E36" s="1089"/>
      <c r="F36" s="1089"/>
      <c r="G36" s="1089"/>
      <c r="H36" s="1089"/>
      <c r="I36" s="1089"/>
      <c r="J36" s="1089"/>
      <c r="K36" s="1089"/>
      <c r="L36" s="1089"/>
      <c r="M36" s="2"/>
    </row>
    <row r="37" spans="1:13" ht="11.25" customHeight="1">
      <c r="A37" s="1089"/>
      <c r="B37" s="1089"/>
      <c r="C37" s="1089"/>
      <c r="D37" s="1089"/>
      <c r="E37" s="1089"/>
      <c r="F37" s="1089"/>
      <c r="G37" s="1089"/>
      <c r="H37" s="1089"/>
      <c r="I37" s="1089"/>
      <c r="J37" s="1089"/>
      <c r="K37" s="1089"/>
      <c r="L37" s="1089"/>
      <c r="M37" s="2"/>
    </row>
    <row r="38" spans="1:13" ht="11.25">
      <c r="A38" s="816"/>
      <c r="B38" s="816"/>
      <c r="C38" s="816"/>
      <c r="D38" s="816"/>
      <c r="E38" s="816"/>
      <c r="F38" s="816"/>
      <c r="G38" s="816"/>
      <c r="H38" s="816"/>
      <c r="I38" s="816"/>
      <c r="J38" s="816"/>
      <c r="K38" s="816"/>
      <c r="L38" s="816"/>
      <c r="M38" s="2"/>
    </row>
    <row r="41" spans="7:11" ht="15.75">
      <c r="G41" s="472"/>
      <c r="H41" s="472"/>
      <c r="I41" s="472"/>
      <c r="J41" s="473"/>
      <c r="K41" s="473"/>
    </row>
    <row r="43" ht="6" customHeight="1"/>
    <row r="44" ht="11.25" customHeight="1"/>
    <row r="45" ht="11.25"/>
    <row r="46" ht="11.25"/>
    <row r="47" ht="6.75" customHeight="1"/>
    <row r="49" ht="3" customHeight="1" hidden="1"/>
    <row r="51" ht="3" customHeight="1" hidden="1"/>
    <row r="52" ht="12" customHeight="1"/>
    <row r="53" ht="3" customHeight="1" hidden="1"/>
    <row r="54" ht="10.5" customHeight="1"/>
    <row r="55" ht="3" customHeight="1" hidden="1"/>
    <row r="57" ht="3" customHeight="1" hidden="1"/>
    <row r="58" s="382" customFormat="1" ht="11.25" customHeight="1"/>
    <row r="59" ht="3" customHeight="1"/>
    <row r="60" ht="11.25" customHeight="1"/>
    <row r="61" ht="3" customHeight="1" hidden="1"/>
    <row r="62" ht="11.25" customHeight="1"/>
    <row r="63" ht="0.75" customHeight="1" hidden="1"/>
    <row r="64" ht="11.25" customHeight="1">
      <c r="H64" s="211"/>
    </row>
    <row r="65" ht="3" customHeight="1" hidden="1"/>
    <row r="66" ht="11.25" customHeight="1"/>
    <row r="67" ht="2.25" customHeight="1"/>
    <row r="68" ht="10.5" customHeight="1" hidden="1"/>
    <row r="69" ht="3" customHeight="1" hidden="1"/>
    <row r="70" ht="11.25" customHeight="1"/>
    <row r="71" ht="0.75" customHeight="1" hidden="1"/>
    <row r="72" ht="11.25" customHeight="1"/>
    <row r="73" ht="0.75" customHeight="1" hidden="1"/>
    <row r="74" ht="11.25" hidden="1"/>
    <row r="75" ht="3" customHeight="1" hidden="1"/>
    <row r="76" ht="3" customHeight="1" hidden="1"/>
    <row r="77" ht="5.25" customHeight="1" hidden="1"/>
    <row r="78" ht="0.75" customHeight="1" hidden="1"/>
    <row r="80" ht="0.75" customHeight="1" hidden="1"/>
    <row r="81" ht="10.5" customHeight="1"/>
    <row r="82" ht="3" customHeight="1" hidden="1"/>
    <row r="84" ht="3" customHeight="1"/>
    <row r="85" ht="7.5" customHeight="1"/>
    <row r="87" ht="3" customHeight="1"/>
    <row r="91" ht="6" customHeight="1"/>
  </sheetData>
  <mergeCells count="32">
    <mergeCell ref="B24:E24"/>
    <mergeCell ref="B26:E26"/>
    <mergeCell ref="C31:E31"/>
    <mergeCell ref="C34:E34"/>
    <mergeCell ref="B29:E29"/>
    <mergeCell ref="A36:L37"/>
    <mergeCell ref="D33:E33"/>
    <mergeCell ref="B25:E25"/>
    <mergeCell ref="B27:E27"/>
    <mergeCell ref="B28:E28"/>
    <mergeCell ref="B23:E23"/>
    <mergeCell ref="L6:L7"/>
    <mergeCell ref="I8:L8"/>
    <mergeCell ref="A10:E10"/>
    <mergeCell ref="A11:E11"/>
    <mergeCell ref="A12:E12"/>
    <mergeCell ref="A13:E13"/>
    <mergeCell ref="A14:E14"/>
    <mergeCell ref="A15:E15"/>
    <mergeCell ref="A16:E16"/>
    <mergeCell ref="A18:E18"/>
    <mergeCell ref="A20:E20"/>
    <mergeCell ref="A2:L2"/>
    <mergeCell ref="A4:E8"/>
    <mergeCell ref="F4:F8"/>
    <mergeCell ref="G4:G8"/>
    <mergeCell ref="H4:L4"/>
    <mergeCell ref="H5:H8"/>
    <mergeCell ref="I5:L5"/>
    <mergeCell ref="I6:I7"/>
    <mergeCell ref="J6:J7"/>
    <mergeCell ref="K6:K7"/>
  </mergeCells>
  <printOptions/>
  <pageMargins left="0.4724409448818898" right="0.4724409448818898" top="0.5905511811023623" bottom="0.7874015748031497" header="0.5118110236220472" footer="0.5118110236220472"/>
  <pageSetup horizontalDpi="600" verticalDpi="600" orientation="portrait" paperSize="9" r:id="rId2"/>
  <headerFooter alignWithMargins="0">
    <oddFooter>&amp;C28</oddFooter>
  </headerFooter>
  <ignoredErrors>
    <ignoredError sqref="H17:L19 H21:L22" unlockedFormula="1"/>
  </ignoredErrors>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42"/>
  <sheetViews>
    <sheetView zoomScaleSheetLayoutView="100" workbookViewId="0" topLeftCell="A1">
      <selection activeCell="Q1" sqref="Q1"/>
    </sheetView>
  </sheetViews>
  <sheetFormatPr defaultColWidth="12" defaultRowHeight="11.25"/>
  <cols>
    <col min="1" max="1" width="1.3359375" style="475" customWidth="1"/>
    <col min="2" max="2" width="23.66015625" style="475" customWidth="1"/>
    <col min="3" max="3" width="0.4921875" style="475" customWidth="1"/>
    <col min="4" max="12" width="7.33203125" style="475" customWidth="1"/>
    <col min="13" max="13" width="6.33203125" style="475" customWidth="1"/>
    <col min="14" max="14" width="8.33203125" style="493" customWidth="1"/>
    <col min="15" max="16" width="7.33203125" style="493" customWidth="1"/>
    <col min="17" max="16384" width="12" style="475" customWidth="1"/>
  </cols>
  <sheetData>
    <row r="1" spans="1:16" s="41" customFormat="1" ht="10.5" customHeight="1">
      <c r="A1" s="474"/>
      <c r="B1" s="274"/>
      <c r="C1" s="274"/>
      <c r="D1" s="274"/>
      <c r="E1" s="274"/>
      <c r="F1" s="274"/>
      <c r="G1" s="274"/>
      <c r="H1" s="274"/>
      <c r="I1" s="27"/>
      <c r="J1" s="27"/>
      <c r="K1" s="27"/>
      <c r="L1" s="27"/>
      <c r="M1" s="27"/>
      <c r="N1" s="27"/>
      <c r="O1" s="27"/>
      <c r="P1" s="27"/>
    </row>
    <row r="2" spans="1:16" s="41" customFormat="1" ht="10.5" customHeight="1">
      <c r="A2" s="1130" t="s">
        <v>702</v>
      </c>
      <c r="B2" s="1130"/>
      <c r="C2" s="1130"/>
      <c r="D2" s="1130"/>
      <c r="E2" s="1130"/>
      <c r="F2" s="1130"/>
      <c r="G2" s="1130"/>
      <c r="H2" s="1130"/>
      <c r="I2" s="1130"/>
      <c r="J2" s="1130"/>
      <c r="K2" s="1130"/>
      <c r="L2" s="1130"/>
      <c r="M2" s="1130"/>
      <c r="N2" s="1130"/>
      <c r="O2" s="1130"/>
      <c r="P2" s="1130"/>
    </row>
    <row r="3" spans="1:16" s="41" customFormat="1" ht="3" customHeight="1">
      <c r="A3" s="474"/>
      <c r="B3" s="274"/>
      <c r="C3" s="274"/>
      <c r="D3" s="274"/>
      <c r="E3" s="274"/>
      <c r="F3" s="274"/>
      <c r="G3" s="274"/>
      <c r="H3" s="274"/>
      <c r="I3" s="27"/>
      <c r="J3" s="27"/>
      <c r="K3" s="27"/>
      <c r="L3" s="27"/>
      <c r="M3" s="27"/>
      <c r="N3" s="27"/>
      <c r="O3" s="27"/>
      <c r="P3" s="27"/>
    </row>
    <row r="4" spans="1:16" ht="15" customHeight="1">
      <c r="A4" s="1037" t="s">
        <v>727</v>
      </c>
      <c r="B4" s="1038"/>
      <c r="C4" s="1038"/>
      <c r="D4" s="1038"/>
      <c r="E4" s="1038"/>
      <c r="F4" s="1038"/>
      <c r="G4" s="1038"/>
      <c r="H4" s="1038"/>
      <c r="I4" s="1038"/>
      <c r="J4" s="1038"/>
      <c r="K4" s="1038"/>
      <c r="L4" s="1038"/>
      <c r="M4" s="1038"/>
      <c r="N4" s="1038"/>
      <c r="O4" s="1038"/>
      <c r="P4" s="1038"/>
    </row>
    <row r="5" spans="1:16" ht="15" customHeight="1">
      <c r="A5" s="1038" t="s">
        <v>295</v>
      </c>
      <c r="B5" s="1038"/>
      <c r="C5" s="1038"/>
      <c r="D5" s="1038"/>
      <c r="E5" s="1038"/>
      <c r="F5" s="1038"/>
      <c r="G5" s="1038"/>
      <c r="H5" s="1038"/>
      <c r="I5" s="1038"/>
      <c r="J5" s="1038"/>
      <c r="K5" s="1038"/>
      <c r="L5" s="1038"/>
      <c r="M5" s="1038"/>
      <c r="N5" s="1038"/>
      <c r="O5" s="1038"/>
      <c r="P5" s="1038"/>
    </row>
    <row r="6" spans="1:16" ht="15" customHeight="1">
      <c r="A6" s="1038" t="s">
        <v>816</v>
      </c>
      <c r="B6" s="1038"/>
      <c r="C6" s="1038"/>
      <c r="D6" s="1038"/>
      <c r="E6" s="1038"/>
      <c r="F6" s="1038"/>
      <c r="G6" s="1038"/>
      <c r="H6" s="1038"/>
      <c r="I6" s="1038"/>
      <c r="J6" s="1038"/>
      <c r="K6" s="1038"/>
      <c r="L6" s="1038"/>
      <c r="M6" s="1038"/>
      <c r="N6" s="1038"/>
      <c r="O6" s="1038"/>
      <c r="P6" s="1038"/>
    </row>
    <row r="7" spans="1:16" ht="4.5" customHeight="1">
      <c r="A7" s="476"/>
      <c r="B7" s="476"/>
      <c r="C7" s="476"/>
      <c r="D7" s="476"/>
      <c r="E7" s="476"/>
      <c r="F7" s="476"/>
      <c r="G7" s="476"/>
      <c r="H7" s="476"/>
      <c r="I7" s="477"/>
      <c r="J7" s="477"/>
      <c r="K7" s="477"/>
      <c r="L7" s="477"/>
      <c r="M7" s="477"/>
      <c r="N7" s="478"/>
      <c r="O7" s="478"/>
      <c r="P7" s="478"/>
    </row>
    <row r="8" spans="1:16" ht="18" customHeight="1">
      <c r="A8" s="1298" t="s">
        <v>296</v>
      </c>
      <c r="B8" s="1124"/>
      <c r="C8" s="1300"/>
      <c r="D8" s="1303" t="s">
        <v>297</v>
      </c>
      <c r="E8" s="1304"/>
      <c r="F8" s="1304"/>
      <c r="G8" s="1304"/>
      <c r="H8" s="1304"/>
      <c r="I8" s="1304"/>
      <c r="J8" s="1304"/>
      <c r="K8" s="1304"/>
      <c r="L8" s="1304"/>
      <c r="M8" s="1304"/>
      <c r="N8" s="1304"/>
      <c r="O8" s="1305"/>
      <c r="P8" s="1306" t="s">
        <v>298</v>
      </c>
    </row>
    <row r="9" spans="1:16" ht="18" customHeight="1">
      <c r="A9" s="1118"/>
      <c r="B9" s="1118"/>
      <c r="C9" s="1301"/>
      <c r="D9" s="1303" t="s">
        <v>299</v>
      </c>
      <c r="E9" s="1304"/>
      <c r="F9" s="1304"/>
      <c r="G9" s="1304"/>
      <c r="H9" s="1304"/>
      <c r="I9" s="1304"/>
      <c r="J9" s="1304"/>
      <c r="K9" s="1304"/>
      <c r="L9" s="1304"/>
      <c r="M9" s="1305"/>
      <c r="N9" s="1291" t="s">
        <v>300</v>
      </c>
      <c r="O9" s="1291" t="s">
        <v>301</v>
      </c>
      <c r="P9" s="1307"/>
    </row>
    <row r="10" spans="1:16" ht="18" customHeight="1">
      <c r="A10" s="1299"/>
      <c r="B10" s="1299"/>
      <c r="C10" s="1302"/>
      <c r="D10" s="479">
        <v>1</v>
      </c>
      <c r="E10" s="479" t="s">
        <v>239</v>
      </c>
      <c r="F10" s="479">
        <v>3</v>
      </c>
      <c r="G10" s="479">
        <v>4</v>
      </c>
      <c r="H10" s="479">
        <v>5</v>
      </c>
      <c r="I10" s="479">
        <v>6</v>
      </c>
      <c r="J10" s="479">
        <v>7</v>
      </c>
      <c r="K10" s="479">
        <v>8</v>
      </c>
      <c r="L10" s="908" t="s">
        <v>144</v>
      </c>
      <c r="M10" s="479">
        <v>10</v>
      </c>
      <c r="N10" s="1292"/>
      <c r="O10" s="1292"/>
      <c r="P10" s="1308"/>
    </row>
    <row r="11" spans="1:16" ht="3" customHeight="1">
      <c r="A11" s="896"/>
      <c r="B11" s="896"/>
      <c r="C11" s="898"/>
      <c r="D11" s="480"/>
      <c r="E11" s="480"/>
      <c r="F11" s="480"/>
      <c r="G11" s="480"/>
      <c r="H11" s="481"/>
      <c r="I11" s="480"/>
      <c r="J11" s="480"/>
      <c r="K11" s="480"/>
      <c r="L11" s="480"/>
      <c r="M11" s="480"/>
      <c r="N11" s="899"/>
      <c r="O11" s="899"/>
      <c r="P11" s="899"/>
    </row>
    <row r="12" spans="1:16" ht="12.75" customHeight="1">
      <c r="A12" s="1293" t="s">
        <v>302</v>
      </c>
      <c r="B12" s="1294"/>
      <c r="C12" s="898"/>
      <c r="D12" s="482">
        <v>0</v>
      </c>
      <c r="E12" s="482">
        <v>0</v>
      </c>
      <c r="F12" s="482">
        <v>0</v>
      </c>
      <c r="G12" s="482">
        <v>0</v>
      </c>
      <c r="H12" s="482">
        <v>5</v>
      </c>
      <c r="I12" s="482">
        <v>4</v>
      </c>
      <c r="J12" s="482">
        <v>14</v>
      </c>
      <c r="K12" s="482">
        <v>94</v>
      </c>
      <c r="L12" s="482">
        <v>841</v>
      </c>
      <c r="M12" s="482">
        <v>692</v>
      </c>
      <c r="N12" s="907">
        <f aca="true" t="shared" si="0" ref="N12:N25">SUM(D12:M12)</f>
        <v>1650</v>
      </c>
      <c r="O12" s="482">
        <v>818</v>
      </c>
      <c r="P12" s="482">
        <v>119</v>
      </c>
    </row>
    <row r="13" spans="1:16" ht="12.75" customHeight="1">
      <c r="A13" s="1295" t="s">
        <v>714</v>
      </c>
      <c r="B13" s="1296"/>
      <c r="C13" s="898"/>
      <c r="D13" s="482">
        <v>0</v>
      </c>
      <c r="E13" s="482">
        <v>0</v>
      </c>
      <c r="F13" s="482">
        <v>0</v>
      </c>
      <c r="G13" s="482">
        <v>0</v>
      </c>
      <c r="H13" s="482">
        <v>0</v>
      </c>
      <c r="I13" s="482">
        <v>0</v>
      </c>
      <c r="J13" s="482">
        <v>0</v>
      </c>
      <c r="K13" s="482">
        <v>0</v>
      </c>
      <c r="L13" s="482">
        <v>0</v>
      </c>
      <c r="M13" s="482">
        <v>0</v>
      </c>
      <c r="N13" s="907">
        <f t="shared" si="0"/>
        <v>0</v>
      </c>
      <c r="O13" s="482">
        <v>0</v>
      </c>
      <c r="P13" s="482">
        <v>0</v>
      </c>
    </row>
    <row r="14" spans="1:16" ht="12.75" customHeight="1">
      <c r="A14" s="1293" t="s">
        <v>303</v>
      </c>
      <c r="B14" s="1297"/>
      <c r="C14" s="898"/>
      <c r="D14" s="482">
        <v>0</v>
      </c>
      <c r="E14" s="482">
        <v>0</v>
      </c>
      <c r="F14" s="482">
        <v>0</v>
      </c>
      <c r="G14" s="482">
        <v>0</v>
      </c>
      <c r="H14" s="482">
        <v>16</v>
      </c>
      <c r="I14" s="482">
        <v>45</v>
      </c>
      <c r="J14" s="482">
        <v>150</v>
      </c>
      <c r="K14" s="482">
        <v>157</v>
      </c>
      <c r="L14" s="482">
        <v>261</v>
      </c>
      <c r="M14" s="482">
        <v>239</v>
      </c>
      <c r="N14" s="907">
        <f t="shared" si="0"/>
        <v>868</v>
      </c>
      <c r="O14" s="482">
        <v>420</v>
      </c>
      <c r="P14" s="482">
        <v>41</v>
      </c>
    </row>
    <row r="15" spans="1:16" ht="12.75" customHeight="1">
      <c r="A15" s="905" t="s">
        <v>717</v>
      </c>
      <c r="B15" s="904"/>
      <c r="C15" s="898"/>
      <c r="D15" s="482"/>
      <c r="E15" s="482"/>
      <c r="F15" s="482"/>
      <c r="G15" s="482"/>
      <c r="H15" s="482"/>
      <c r="I15" s="482"/>
      <c r="J15" s="482"/>
      <c r="K15" s="482"/>
      <c r="L15" s="482"/>
      <c r="M15" s="482"/>
      <c r="N15" s="907"/>
      <c r="O15" s="482"/>
      <c r="P15" s="482"/>
    </row>
    <row r="16" spans="1:16" ht="12.75" customHeight="1">
      <c r="A16" s="903" t="s">
        <v>714</v>
      </c>
      <c r="B16" s="903" t="s">
        <v>716</v>
      </c>
      <c r="C16" s="898"/>
      <c r="D16" s="482">
        <v>0</v>
      </c>
      <c r="E16" s="482">
        <v>0</v>
      </c>
      <c r="F16" s="482">
        <v>0</v>
      </c>
      <c r="G16" s="482">
        <v>0</v>
      </c>
      <c r="H16" s="482">
        <v>6</v>
      </c>
      <c r="I16" s="482">
        <v>29</v>
      </c>
      <c r="J16" s="482">
        <v>131</v>
      </c>
      <c r="K16" s="482">
        <v>242</v>
      </c>
      <c r="L16" s="482">
        <v>367</v>
      </c>
      <c r="M16" s="482">
        <v>84</v>
      </c>
      <c r="N16" s="907">
        <f t="shared" si="0"/>
        <v>859</v>
      </c>
      <c r="O16" s="482">
        <v>336</v>
      </c>
      <c r="P16" s="482">
        <v>80</v>
      </c>
    </row>
    <row r="17" spans="1:16" ht="12.75" customHeight="1">
      <c r="A17" s="1295" t="s">
        <v>304</v>
      </c>
      <c r="B17" s="1296"/>
      <c r="C17" s="898"/>
      <c r="D17" s="482">
        <v>0</v>
      </c>
      <c r="E17" s="482">
        <v>0</v>
      </c>
      <c r="F17" s="482">
        <v>0</v>
      </c>
      <c r="G17" s="482">
        <v>0</v>
      </c>
      <c r="H17" s="482">
        <v>1</v>
      </c>
      <c r="I17" s="482">
        <v>2</v>
      </c>
      <c r="J17" s="482">
        <v>4</v>
      </c>
      <c r="K17" s="482">
        <v>2</v>
      </c>
      <c r="L17" s="482">
        <v>1</v>
      </c>
      <c r="M17" s="482">
        <v>40</v>
      </c>
      <c r="N17" s="907">
        <f t="shared" si="0"/>
        <v>50</v>
      </c>
      <c r="O17" s="482">
        <v>21</v>
      </c>
      <c r="P17" s="482">
        <v>3</v>
      </c>
    </row>
    <row r="18" spans="1:16" ht="12.75" customHeight="1">
      <c r="A18" s="1295" t="s">
        <v>713</v>
      </c>
      <c r="B18" s="1309"/>
      <c r="C18" s="898"/>
      <c r="D18" s="482">
        <v>4</v>
      </c>
      <c r="E18" s="482">
        <v>4</v>
      </c>
      <c r="F18" s="482">
        <v>0</v>
      </c>
      <c r="G18" s="482">
        <v>0</v>
      </c>
      <c r="H18" s="482">
        <v>28</v>
      </c>
      <c r="I18" s="482">
        <v>21</v>
      </c>
      <c r="J18" s="482">
        <v>5</v>
      </c>
      <c r="K18" s="482">
        <v>3</v>
      </c>
      <c r="L18" s="482">
        <v>4</v>
      </c>
      <c r="M18" s="482">
        <v>2</v>
      </c>
      <c r="N18" s="907">
        <f t="shared" si="0"/>
        <v>71</v>
      </c>
      <c r="O18" s="482">
        <v>32</v>
      </c>
      <c r="P18" s="482">
        <v>4</v>
      </c>
    </row>
    <row r="19" spans="1:16" ht="12.75" customHeight="1">
      <c r="A19" s="1295" t="s">
        <v>305</v>
      </c>
      <c r="B19" s="1309"/>
      <c r="C19" s="898"/>
      <c r="D19" s="482">
        <v>0</v>
      </c>
      <c r="E19" s="482">
        <v>0</v>
      </c>
      <c r="F19" s="482">
        <v>0</v>
      </c>
      <c r="G19" s="482">
        <v>0</v>
      </c>
      <c r="H19" s="482">
        <v>0</v>
      </c>
      <c r="I19" s="482">
        <v>0</v>
      </c>
      <c r="J19" s="482">
        <v>0</v>
      </c>
      <c r="K19" s="482">
        <v>20</v>
      </c>
      <c r="L19" s="482">
        <v>9</v>
      </c>
      <c r="M19" s="482">
        <v>0</v>
      </c>
      <c r="N19" s="907">
        <f t="shared" si="0"/>
        <v>29</v>
      </c>
      <c r="O19" s="482">
        <v>15</v>
      </c>
      <c r="P19" s="482">
        <v>2</v>
      </c>
    </row>
    <row r="20" spans="1:16" ht="12.75" customHeight="1">
      <c r="A20" s="1295" t="s">
        <v>306</v>
      </c>
      <c r="B20" s="1309"/>
      <c r="C20" s="898"/>
      <c r="D20" s="482">
        <v>0</v>
      </c>
      <c r="E20" s="482">
        <v>0</v>
      </c>
      <c r="F20" s="482">
        <v>0</v>
      </c>
      <c r="G20" s="482">
        <v>0</v>
      </c>
      <c r="H20" s="482">
        <v>0</v>
      </c>
      <c r="I20" s="482">
        <v>0</v>
      </c>
      <c r="J20" s="482">
        <v>0</v>
      </c>
      <c r="K20" s="482">
        <v>10</v>
      </c>
      <c r="L20" s="482">
        <v>8</v>
      </c>
      <c r="M20" s="482">
        <v>0</v>
      </c>
      <c r="N20" s="907">
        <f t="shared" si="0"/>
        <v>18</v>
      </c>
      <c r="O20" s="482">
        <v>4</v>
      </c>
      <c r="P20" s="482">
        <v>2</v>
      </c>
    </row>
    <row r="21" spans="1:16" ht="12.75" customHeight="1">
      <c r="A21" s="1295" t="s">
        <v>715</v>
      </c>
      <c r="B21" s="1296"/>
      <c r="C21" s="898"/>
      <c r="D21" s="482">
        <v>0</v>
      </c>
      <c r="E21" s="482">
        <v>0</v>
      </c>
      <c r="F21" s="482">
        <v>0</v>
      </c>
      <c r="G21" s="482">
        <v>0</v>
      </c>
      <c r="H21" s="482">
        <v>0</v>
      </c>
      <c r="I21" s="482">
        <v>18</v>
      </c>
      <c r="J21" s="482">
        <v>26</v>
      </c>
      <c r="K21" s="482">
        <v>25</v>
      </c>
      <c r="L21" s="482">
        <v>6</v>
      </c>
      <c r="M21" s="482">
        <v>0</v>
      </c>
      <c r="N21" s="907">
        <f t="shared" si="0"/>
        <v>75</v>
      </c>
      <c r="O21" s="482">
        <v>36</v>
      </c>
      <c r="P21" s="482">
        <v>5</v>
      </c>
    </row>
    <row r="22" spans="1:16" ht="12.75" customHeight="1">
      <c r="A22" s="1293" t="s">
        <v>307</v>
      </c>
      <c r="B22" s="1294"/>
      <c r="C22" s="898"/>
      <c r="D22" s="482">
        <v>0</v>
      </c>
      <c r="E22" s="482">
        <v>0</v>
      </c>
      <c r="F22" s="482">
        <v>0</v>
      </c>
      <c r="G22" s="482">
        <v>0</v>
      </c>
      <c r="H22" s="482">
        <v>0</v>
      </c>
      <c r="I22" s="482">
        <v>0</v>
      </c>
      <c r="J22" s="482">
        <v>0</v>
      </c>
      <c r="K22" s="482">
        <v>0</v>
      </c>
      <c r="L22" s="482">
        <v>0</v>
      </c>
      <c r="M22" s="482">
        <v>0</v>
      </c>
      <c r="N22" s="907">
        <f t="shared" si="0"/>
        <v>0</v>
      </c>
      <c r="O22" s="482">
        <v>0</v>
      </c>
      <c r="P22" s="482">
        <v>0</v>
      </c>
    </row>
    <row r="23" spans="1:16" ht="12.75" customHeight="1">
      <c r="A23" s="486" t="s">
        <v>718</v>
      </c>
      <c r="B23" s="904"/>
      <c r="C23" s="898"/>
      <c r="D23" s="482"/>
      <c r="E23" s="482"/>
      <c r="F23" s="482"/>
      <c r="G23" s="482"/>
      <c r="H23" s="482"/>
      <c r="I23" s="482"/>
      <c r="J23" s="482"/>
      <c r="K23" s="482"/>
      <c r="L23" s="482"/>
      <c r="M23" s="482"/>
      <c r="N23" s="907"/>
      <c r="O23" s="482"/>
      <c r="P23" s="482"/>
    </row>
    <row r="24" spans="1:16" s="484" customFormat="1" ht="12.75" customHeight="1">
      <c r="A24" s="906"/>
      <c r="B24" s="903" t="s">
        <v>719</v>
      </c>
      <c r="C24" s="483"/>
      <c r="D24" s="482">
        <v>0</v>
      </c>
      <c r="E24" s="482">
        <v>0</v>
      </c>
      <c r="F24" s="482">
        <v>0</v>
      </c>
      <c r="G24" s="482">
        <v>0</v>
      </c>
      <c r="H24" s="482">
        <v>0</v>
      </c>
      <c r="I24" s="482">
        <v>0</v>
      </c>
      <c r="J24" s="482">
        <v>36</v>
      </c>
      <c r="K24" s="482">
        <v>23</v>
      </c>
      <c r="L24" s="482">
        <v>2</v>
      </c>
      <c r="M24" s="482">
        <v>0</v>
      </c>
      <c r="N24" s="907">
        <f t="shared" si="0"/>
        <v>61</v>
      </c>
      <c r="O24" s="482">
        <v>12</v>
      </c>
      <c r="P24" s="482">
        <v>7</v>
      </c>
    </row>
    <row r="25" spans="1:16" s="484" customFormat="1" ht="12.75" customHeight="1">
      <c r="A25" s="1297" t="s">
        <v>308</v>
      </c>
      <c r="B25" s="1297"/>
      <c r="C25" s="483"/>
      <c r="D25" s="482">
        <v>44</v>
      </c>
      <c r="E25" s="482">
        <v>49</v>
      </c>
      <c r="F25" s="482">
        <v>42</v>
      </c>
      <c r="G25" s="482">
        <v>53</v>
      </c>
      <c r="H25" s="482">
        <v>90</v>
      </c>
      <c r="I25" s="482">
        <v>71</v>
      </c>
      <c r="J25" s="482">
        <v>93</v>
      </c>
      <c r="K25" s="482">
        <v>62</v>
      </c>
      <c r="L25" s="482">
        <v>69</v>
      </c>
      <c r="M25" s="482">
        <v>60</v>
      </c>
      <c r="N25" s="907">
        <f t="shared" si="0"/>
        <v>633</v>
      </c>
      <c r="O25" s="482">
        <v>314</v>
      </c>
      <c r="P25" s="482">
        <v>42</v>
      </c>
    </row>
    <row r="26" spans="1:16" s="484" customFormat="1" ht="12.75" customHeight="1">
      <c r="A26" s="1297" t="s">
        <v>309</v>
      </c>
      <c r="B26" s="1297"/>
      <c r="C26" s="485"/>
      <c r="D26" s="482">
        <v>7155</v>
      </c>
      <c r="E26" s="482">
        <v>11301</v>
      </c>
      <c r="F26" s="482">
        <v>15088</v>
      </c>
      <c r="G26" s="482">
        <v>12981</v>
      </c>
      <c r="H26" s="482">
        <v>4425</v>
      </c>
      <c r="I26" s="482">
        <v>3882</v>
      </c>
      <c r="J26" s="482">
        <v>3502</v>
      </c>
      <c r="K26" s="482">
        <v>3423</v>
      </c>
      <c r="L26" s="482">
        <v>4341</v>
      </c>
      <c r="M26" s="482">
        <v>1847</v>
      </c>
      <c r="N26" s="907">
        <f>SUM(D26:M26)</f>
        <v>67945</v>
      </c>
      <c r="O26" s="482">
        <v>34717</v>
      </c>
      <c r="P26" s="482">
        <v>6221</v>
      </c>
    </row>
    <row r="27" spans="1:16" s="484" customFormat="1" ht="12.75" customHeight="1">
      <c r="A27" s="486" t="s">
        <v>310</v>
      </c>
      <c r="B27" s="487"/>
      <c r="C27" s="483"/>
      <c r="D27" s="482"/>
      <c r="E27" s="482"/>
      <c r="F27" s="482"/>
      <c r="G27" s="482"/>
      <c r="H27" s="482"/>
      <c r="I27" s="482"/>
      <c r="J27" s="482"/>
      <c r="K27" s="482"/>
      <c r="L27" s="488"/>
      <c r="M27" s="482"/>
      <c r="N27" s="482"/>
      <c r="O27" s="482"/>
      <c r="P27" s="482"/>
    </row>
    <row r="28" spans="1:16" s="484" customFormat="1" ht="12" customHeight="1">
      <c r="A28" s="489"/>
      <c r="B28" s="897" t="s">
        <v>311</v>
      </c>
      <c r="C28" s="483"/>
      <c r="D28" s="482">
        <v>67</v>
      </c>
      <c r="E28" s="482">
        <v>102</v>
      </c>
      <c r="F28" s="482">
        <v>126</v>
      </c>
      <c r="G28" s="482">
        <v>193</v>
      </c>
      <c r="H28" s="482">
        <v>29642</v>
      </c>
      <c r="I28" s="482">
        <v>30355</v>
      </c>
      <c r="J28" s="482">
        <v>24954</v>
      </c>
      <c r="K28" s="482">
        <v>25163</v>
      </c>
      <c r="L28" s="482">
        <v>24156</v>
      </c>
      <c r="M28" s="482">
        <v>6505</v>
      </c>
      <c r="N28" s="482">
        <f>SUM(D28:M28)</f>
        <v>141263</v>
      </c>
      <c r="O28" s="482">
        <v>62298</v>
      </c>
      <c r="P28" s="482">
        <v>7226</v>
      </c>
    </row>
    <row r="29" spans="1:25" s="41" customFormat="1" ht="4.5" customHeight="1">
      <c r="A29" s="900" t="s">
        <v>10</v>
      </c>
      <c r="B29" s="27"/>
      <c r="C29" s="46"/>
      <c r="D29" s="46"/>
      <c r="E29" s="46"/>
      <c r="F29" s="46"/>
      <c r="G29" s="46"/>
      <c r="H29" s="46"/>
      <c r="I29" s="46"/>
      <c r="J29" s="46"/>
      <c r="K29" s="46"/>
      <c r="L29" s="46"/>
      <c r="M29" s="46"/>
      <c r="N29" s="46"/>
      <c r="O29" s="46"/>
      <c r="P29" s="27"/>
      <c r="Q29" s="490"/>
      <c r="R29" s="490"/>
      <c r="S29" s="490"/>
      <c r="T29" s="490"/>
      <c r="U29" s="490"/>
      <c r="V29" s="490"/>
      <c r="W29" s="490"/>
      <c r="X29" s="490"/>
      <c r="Y29" s="490"/>
    </row>
    <row r="30" spans="1:16" s="491" customFormat="1" ht="11.25" customHeight="1">
      <c r="A30" s="824" t="s">
        <v>312</v>
      </c>
      <c r="B30" s="824"/>
      <c r="C30" s="824"/>
      <c r="D30" s="824"/>
      <c r="E30" s="824"/>
      <c r="F30" s="824"/>
      <c r="G30" s="824"/>
      <c r="H30" s="824"/>
      <c r="I30" s="824"/>
      <c r="J30" s="824"/>
      <c r="K30" s="824"/>
      <c r="L30" s="824"/>
      <c r="M30" s="824"/>
      <c r="N30" s="824"/>
      <c r="O30" s="824"/>
      <c r="P30" s="824"/>
    </row>
    <row r="31" spans="1:16" s="491" customFormat="1" ht="11.25">
      <c r="A31" s="824"/>
      <c r="B31" s="824"/>
      <c r="C31" s="824"/>
      <c r="D31" s="824"/>
      <c r="E31" s="824"/>
      <c r="F31" s="824"/>
      <c r="G31" s="824"/>
      <c r="H31" s="824"/>
      <c r="I31" s="824"/>
      <c r="J31" s="824"/>
      <c r="K31" s="824"/>
      <c r="L31" s="824"/>
      <c r="M31" s="824"/>
      <c r="N31" s="824"/>
      <c r="O31" s="824"/>
      <c r="P31" s="824"/>
    </row>
    <row r="32" ht="11.25">
      <c r="I32" s="492"/>
    </row>
    <row r="33" ht="11.25">
      <c r="I33" s="492"/>
    </row>
    <row r="34" ht="11.25">
      <c r="I34" s="492"/>
    </row>
    <row r="35" ht="11.25">
      <c r="I35" s="492"/>
    </row>
    <row r="36" ht="11.25">
      <c r="I36" s="492"/>
    </row>
    <row r="37" ht="11.25">
      <c r="I37" s="492"/>
    </row>
    <row r="38" ht="11.25">
      <c r="I38" s="492"/>
    </row>
    <row r="39" ht="11.25">
      <c r="I39" s="492"/>
    </row>
    <row r="40" ht="11.25">
      <c r="I40" s="492"/>
    </row>
    <row r="41" ht="11.25">
      <c r="I41" s="492"/>
    </row>
    <row r="42" ht="11.25">
      <c r="I42" s="492"/>
    </row>
  </sheetData>
  <mergeCells count="22">
    <mergeCell ref="A26:B26"/>
    <mergeCell ref="A19:B19"/>
    <mergeCell ref="A25:B25"/>
    <mergeCell ref="A17:B17"/>
    <mergeCell ref="A18:B18"/>
    <mergeCell ref="A20:B20"/>
    <mergeCell ref="A21:B21"/>
    <mergeCell ref="A22:B22"/>
    <mergeCell ref="O9:O10"/>
    <mergeCell ref="A12:B12"/>
    <mergeCell ref="A13:B13"/>
    <mergeCell ref="A14:B14"/>
    <mergeCell ref="A2:P2"/>
    <mergeCell ref="A4:P4"/>
    <mergeCell ref="A5:P5"/>
    <mergeCell ref="A6:P6"/>
    <mergeCell ref="A8:B10"/>
    <mergeCell ref="C8:C10"/>
    <mergeCell ref="D8:O8"/>
    <mergeCell ref="P8:P10"/>
    <mergeCell ref="D9:M9"/>
    <mergeCell ref="N9:N10"/>
  </mergeCells>
  <printOptions/>
  <pageMargins left="0.4724409448818898" right="0.4724409448818898" top="0.7874015748031497" bottom="0.7874015748031497" header="0.31496062992125984" footer="0.31496062992125984"/>
  <pageSetup fitToHeight="1" fitToWidth="1" horizontalDpi="600" verticalDpi="600" orientation="portrait" paperSize="9" scale="97" r:id="rId2"/>
  <headerFooter>
    <oddFooter>&amp;C29</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zoomScaleSheetLayoutView="100" workbookViewId="0" topLeftCell="A1">
      <selection activeCell="Q1" sqref="Q1"/>
    </sheetView>
  </sheetViews>
  <sheetFormatPr defaultColWidth="12" defaultRowHeight="11.25"/>
  <cols>
    <col min="1" max="1" width="2.66015625" style="69" customWidth="1"/>
    <col min="2" max="2" width="12.83203125" style="69" customWidth="1"/>
    <col min="3" max="3" width="0.4921875" style="69" customWidth="1"/>
    <col min="4" max="5" width="8" style="69" customWidth="1"/>
    <col min="6" max="6" width="8.16015625" style="69" customWidth="1"/>
    <col min="7" max="12" width="6.66015625" style="69" customWidth="1"/>
    <col min="13" max="13" width="8.16015625" style="69" customWidth="1"/>
    <col min="14" max="14" width="7.33203125" style="69" customWidth="1"/>
    <col min="15" max="15" width="8.16015625" style="69" bestFit="1" customWidth="1"/>
    <col min="16" max="16" width="7.83203125" style="69" customWidth="1"/>
    <col min="17" max="16384" width="12" style="69" customWidth="1"/>
  </cols>
  <sheetData>
    <row r="1" spans="1:16" ht="11.25">
      <c r="A1" s="869" t="s">
        <v>706</v>
      </c>
      <c r="B1" s="71"/>
      <c r="C1" s="71"/>
      <c r="D1" s="71"/>
      <c r="E1" s="71"/>
      <c r="F1" s="71"/>
      <c r="G1" s="71"/>
      <c r="H1" s="71"/>
      <c r="I1" s="71"/>
      <c r="J1" s="71"/>
      <c r="K1" s="71"/>
      <c r="L1" s="71"/>
      <c r="M1" s="71"/>
      <c r="N1" s="71"/>
      <c r="O1" s="71"/>
      <c r="P1" s="71"/>
    </row>
    <row r="2" spans="1:16" ht="3" customHeight="1">
      <c r="A2" s="72"/>
      <c r="B2" s="71"/>
      <c r="C2" s="71"/>
      <c r="D2" s="71"/>
      <c r="E2" s="71"/>
      <c r="F2" s="71"/>
      <c r="G2" s="71"/>
      <c r="H2" s="71"/>
      <c r="I2" s="71"/>
      <c r="J2" s="71"/>
      <c r="K2" s="71"/>
      <c r="L2" s="71"/>
      <c r="M2" s="71"/>
      <c r="N2" s="71"/>
      <c r="O2" s="71"/>
      <c r="P2" s="71"/>
    </row>
    <row r="3" spans="1:16" ht="15" customHeight="1">
      <c r="A3" s="869" t="s">
        <v>722</v>
      </c>
      <c r="B3" s="71"/>
      <c r="C3" s="71"/>
      <c r="D3" s="71"/>
      <c r="E3" s="71"/>
      <c r="F3" s="71"/>
      <c r="G3" s="71"/>
      <c r="H3" s="71"/>
      <c r="I3" s="71"/>
      <c r="J3" s="71"/>
      <c r="K3" s="71"/>
      <c r="L3" s="71"/>
      <c r="M3" s="71"/>
      <c r="N3" s="71"/>
      <c r="O3" s="71"/>
      <c r="P3" s="71"/>
    </row>
    <row r="4" spans="1:16" ht="12.75" customHeight="1">
      <c r="A4" s="70" t="s">
        <v>775</v>
      </c>
      <c r="B4" s="71"/>
      <c r="C4" s="71"/>
      <c r="D4" s="71"/>
      <c r="E4" s="71"/>
      <c r="F4" s="71"/>
      <c r="G4" s="71"/>
      <c r="H4" s="71"/>
      <c r="I4" s="71"/>
      <c r="J4" s="71"/>
      <c r="K4" s="71"/>
      <c r="L4" s="71"/>
      <c r="M4" s="71"/>
      <c r="N4" s="71"/>
      <c r="O4" s="71"/>
      <c r="P4" s="71"/>
    </row>
    <row r="5" spans="1:16" ht="4.5" customHeight="1">
      <c r="A5" s="72"/>
      <c r="B5" s="72"/>
      <c r="C5" s="72"/>
      <c r="D5" s="72"/>
      <c r="E5" s="72"/>
      <c r="F5" s="72"/>
      <c r="G5" s="72"/>
      <c r="H5" s="72"/>
      <c r="I5" s="72"/>
      <c r="J5" s="72"/>
      <c r="K5" s="72"/>
      <c r="L5" s="72"/>
      <c r="M5" s="72"/>
      <c r="N5" s="72"/>
      <c r="O5" s="72"/>
      <c r="P5" s="72"/>
    </row>
    <row r="6" spans="1:16" ht="20.25" customHeight="1">
      <c r="A6" s="992" t="s">
        <v>35</v>
      </c>
      <c r="B6" s="992"/>
      <c r="C6" s="993"/>
      <c r="D6" s="998" t="s">
        <v>36</v>
      </c>
      <c r="E6" s="992"/>
      <c r="F6" s="993"/>
      <c r="G6" s="73" t="s">
        <v>37</v>
      </c>
      <c r="H6" s="74"/>
      <c r="I6" s="74"/>
      <c r="J6" s="74"/>
      <c r="K6" s="74"/>
      <c r="L6" s="74"/>
      <c r="M6" s="74"/>
      <c r="N6" s="74"/>
      <c r="O6" s="74"/>
      <c r="P6" s="74"/>
    </row>
    <row r="7" spans="1:16" ht="20.25" customHeight="1">
      <c r="A7" s="994"/>
      <c r="B7" s="994"/>
      <c r="C7" s="995"/>
      <c r="D7" s="999"/>
      <c r="E7" s="996"/>
      <c r="F7" s="997"/>
      <c r="G7" s="989">
        <v>6</v>
      </c>
      <c r="H7" s="1000"/>
      <c r="I7" s="989">
        <v>7</v>
      </c>
      <c r="J7" s="1000"/>
      <c r="K7" s="989">
        <v>8</v>
      </c>
      <c r="L7" s="1000"/>
      <c r="M7" s="989">
        <v>9</v>
      </c>
      <c r="N7" s="1000"/>
      <c r="O7" s="989">
        <v>10</v>
      </c>
      <c r="P7" s="990"/>
    </row>
    <row r="8" spans="1:16" ht="23.25" customHeight="1">
      <c r="A8" s="996"/>
      <c r="B8" s="996"/>
      <c r="C8" s="997"/>
      <c r="D8" s="75" t="s">
        <v>38</v>
      </c>
      <c r="E8" s="75" t="s">
        <v>39</v>
      </c>
      <c r="F8" s="75" t="s">
        <v>40</v>
      </c>
      <c r="G8" s="75" t="s">
        <v>40</v>
      </c>
      <c r="H8" s="75" t="s">
        <v>39</v>
      </c>
      <c r="I8" s="75" t="s">
        <v>40</v>
      </c>
      <c r="J8" s="75" t="s">
        <v>39</v>
      </c>
      <c r="K8" s="75" t="s">
        <v>40</v>
      </c>
      <c r="L8" s="75" t="s">
        <v>39</v>
      </c>
      <c r="M8" s="75" t="s">
        <v>40</v>
      </c>
      <c r="N8" s="75" t="s">
        <v>39</v>
      </c>
      <c r="O8" s="75" t="s">
        <v>40</v>
      </c>
      <c r="P8" s="75" t="s">
        <v>39</v>
      </c>
    </row>
    <row r="9" spans="1:16" ht="4.5" customHeight="1">
      <c r="A9" s="76"/>
      <c r="B9" s="76"/>
      <c r="C9" s="76"/>
      <c r="D9" s="77"/>
      <c r="E9" s="77"/>
      <c r="F9" s="77"/>
      <c r="G9" s="78"/>
      <c r="H9" s="77"/>
      <c r="I9" s="77"/>
      <c r="J9" s="77"/>
      <c r="K9" s="77"/>
      <c r="L9" s="77"/>
      <c r="M9" s="77"/>
      <c r="N9" s="77"/>
      <c r="O9" s="77"/>
      <c r="P9" s="77"/>
    </row>
    <row r="10" spans="1:16" ht="11.25">
      <c r="A10" s="987" t="s">
        <v>41</v>
      </c>
      <c r="B10" s="988"/>
      <c r="C10" s="72"/>
      <c r="D10" s="79">
        <f>F10-E10</f>
        <v>6594</v>
      </c>
      <c r="E10" s="79">
        <f>H10+J10+L10+N10+P10</f>
        <v>4996</v>
      </c>
      <c r="F10" s="80">
        <f>G10+I10+K10+M10+O10</f>
        <v>11590</v>
      </c>
      <c r="G10" s="79">
        <v>0</v>
      </c>
      <c r="H10" s="79">
        <v>0</v>
      </c>
      <c r="I10" s="79">
        <v>24</v>
      </c>
      <c r="J10" s="79">
        <v>9</v>
      </c>
      <c r="K10" s="79">
        <v>169</v>
      </c>
      <c r="L10" s="79">
        <v>61</v>
      </c>
      <c r="M10" s="79">
        <v>6713</v>
      </c>
      <c r="N10" s="79">
        <v>2612</v>
      </c>
      <c r="O10" s="79">
        <v>4684</v>
      </c>
      <c r="P10" s="79">
        <v>2314</v>
      </c>
    </row>
    <row r="11" spans="1:16" ht="11.25">
      <c r="A11" s="987" t="s">
        <v>42</v>
      </c>
      <c r="B11" s="988"/>
      <c r="C11" s="72"/>
      <c r="D11" s="79">
        <f aca="true" t="shared" si="0" ref="D11:D16">F11-E11</f>
        <v>2327</v>
      </c>
      <c r="E11" s="79">
        <f aca="true" t="shared" si="1" ref="E11:E16">H11+J11+L11+N11+P11</f>
        <v>1706</v>
      </c>
      <c r="F11" s="80">
        <f aca="true" t="shared" si="2" ref="F11:F16">G11+I11+K11+M11+O11</f>
        <v>4033</v>
      </c>
      <c r="G11" s="79">
        <v>0</v>
      </c>
      <c r="H11" s="79">
        <v>0</v>
      </c>
      <c r="I11" s="79">
        <v>7</v>
      </c>
      <c r="J11" s="79">
        <v>1</v>
      </c>
      <c r="K11" s="79">
        <v>51</v>
      </c>
      <c r="L11" s="79">
        <v>18</v>
      </c>
      <c r="M11" s="79">
        <v>2443</v>
      </c>
      <c r="N11" s="79">
        <v>937</v>
      </c>
      <c r="O11" s="79">
        <v>1532</v>
      </c>
      <c r="P11" s="79">
        <v>750</v>
      </c>
    </row>
    <row r="12" spans="1:16" ht="11.25">
      <c r="A12" s="987" t="s">
        <v>43</v>
      </c>
      <c r="B12" s="988"/>
      <c r="C12" s="72"/>
      <c r="D12" s="79">
        <f t="shared" si="0"/>
        <v>1874</v>
      </c>
      <c r="E12" s="79">
        <f t="shared" si="1"/>
        <v>1356</v>
      </c>
      <c r="F12" s="80">
        <f t="shared" si="2"/>
        <v>3230</v>
      </c>
      <c r="G12" s="79">
        <v>0</v>
      </c>
      <c r="H12" s="79">
        <v>0</v>
      </c>
      <c r="I12" s="79">
        <v>9</v>
      </c>
      <c r="J12" s="79">
        <v>1</v>
      </c>
      <c r="K12" s="79">
        <v>41</v>
      </c>
      <c r="L12" s="79">
        <v>17</v>
      </c>
      <c r="M12" s="79">
        <v>1886</v>
      </c>
      <c r="N12" s="79">
        <v>724</v>
      </c>
      <c r="O12" s="79">
        <v>1294</v>
      </c>
      <c r="P12" s="79">
        <v>614</v>
      </c>
    </row>
    <row r="13" spans="1:16" ht="11.25">
      <c r="A13" s="987" t="s">
        <v>44</v>
      </c>
      <c r="B13" s="991"/>
      <c r="C13" s="72"/>
      <c r="D13" s="79">
        <f t="shared" si="0"/>
        <v>1541</v>
      </c>
      <c r="E13" s="79">
        <f t="shared" si="1"/>
        <v>1207</v>
      </c>
      <c r="F13" s="80">
        <f t="shared" si="2"/>
        <v>2748</v>
      </c>
      <c r="G13" s="79">
        <v>4</v>
      </c>
      <c r="H13" s="79">
        <v>4</v>
      </c>
      <c r="I13" s="79">
        <v>24</v>
      </c>
      <c r="J13" s="79">
        <v>9</v>
      </c>
      <c r="K13" s="79">
        <v>67</v>
      </c>
      <c r="L13" s="79">
        <v>24</v>
      </c>
      <c r="M13" s="79">
        <v>1519</v>
      </c>
      <c r="N13" s="79">
        <v>604</v>
      </c>
      <c r="O13" s="79">
        <v>1134</v>
      </c>
      <c r="P13" s="79">
        <v>566</v>
      </c>
    </row>
    <row r="14" spans="1:16" ht="11.25">
      <c r="A14" s="987" t="s">
        <v>45</v>
      </c>
      <c r="B14" s="988"/>
      <c r="C14" s="72"/>
      <c r="D14" s="79">
        <f t="shared" si="0"/>
        <v>2794</v>
      </c>
      <c r="E14" s="79">
        <f t="shared" si="1"/>
        <v>2348</v>
      </c>
      <c r="F14" s="80">
        <f t="shared" si="2"/>
        <v>5142</v>
      </c>
      <c r="G14" s="79">
        <v>1</v>
      </c>
      <c r="H14" s="79">
        <v>0</v>
      </c>
      <c r="I14" s="79">
        <v>24</v>
      </c>
      <c r="J14" s="79">
        <v>9</v>
      </c>
      <c r="K14" s="79">
        <v>87</v>
      </c>
      <c r="L14" s="79">
        <v>36</v>
      </c>
      <c r="M14" s="79">
        <v>2919</v>
      </c>
      <c r="N14" s="79">
        <v>1252</v>
      </c>
      <c r="O14" s="79">
        <v>2111</v>
      </c>
      <c r="P14" s="79">
        <v>1051</v>
      </c>
    </row>
    <row r="15" spans="1:16" ht="11.25">
      <c r="A15" s="987" t="s">
        <v>46</v>
      </c>
      <c r="B15" s="988"/>
      <c r="C15" s="72"/>
      <c r="D15" s="79">
        <f t="shared" si="0"/>
        <v>2030</v>
      </c>
      <c r="E15" s="79">
        <f t="shared" si="1"/>
        <v>1601</v>
      </c>
      <c r="F15" s="80">
        <f t="shared" si="2"/>
        <v>3631</v>
      </c>
      <c r="G15" s="79">
        <v>2</v>
      </c>
      <c r="H15" s="79">
        <v>0</v>
      </c>
      <c r="I15" s="79">
        <v>9</v>
      </c>
      <c r="J15" s="79">
        <v>3</v>
      </c>
      <c r="K15" s="79">
        <v>48</v>
      </c>
      <c r="L15" s="79">
        <v>16</v>
      </c>
      <c r="M15" s="79">
        <v>2114</v>
      </c>
      <c r="N15" s="79">
        <v>862</v>
      </c>
      <c r="O15" s="79">
        <v>1458</v>
      </c>
      <c r="P15" s="79">
        <v>720</v>
      </c>
    </row>
    <row r="16" spans="1:16" ht="11.25">
      <c r="A16" s="987" t="s">
        <v>47</v>
      </c>
      <c r="B16" s="988"/>
      <c r="C16" s="72"/>
      <c r="D16" s="79">
        <f t="shared" si="0"/>
        <v>3413</v>
      </c>
      <c r="E16" s="79">
        <f t="shared" si="1"/>
        <v>2450</v>
      </c>
      <c r="F16" s="80">
        <f t="shared" si="2"/>
        <v>5863</v>
      </c>
      <c r="G16" s="79">
        <v>2</v>
      </c>
      <c r="H16" s="79">
        <v>2</v>
      </c>
      <c r="I16" s="79">
        <v>7</v>
      </c>
      <c r="J16" s="79">
        <v>4</v>
      </c>
      <c r="K16" s="79">
        <v>111</v>
      </c>
      <c r="L16" s="79">
        <v>36</v>
      </c>
      <c r="M16" s="79">
        <v>3494</v>
      </c>
      <c r="N16" s="79">
        <v>1349</v>
      </c>
      <c r="O16" s="79">
        <v>2249</v>
      </c>
      <c r="P16" s="79">
        <v>1059</v>
      </c>
    </row>
    <row r="17" spans="1:16" ht="6.2" customHeight="1">
      <c r="A17" s="71"/>
      <c r="B17" s="71"/>
      <c r="C17" s="72"/>
      <c r="D17" s="81"/>
      <c r="E17" s="81"/>
      <c r="F17" s="81"/>
      <c r="G17" s="82"/>
      <c r="H17" s="81"/>
      <c r="I17" s="81"/>
      <c r="J17" s="81"/>
      <c r="K17" s="81"/>
      <c r="L17" s="81"/>
      <c r="M17" s="81"/>
      <c r="N17" s="81"/>
      <c r="O17" s="81"/>
      <c r="P17" s="81"/>
    </row>
    <row r="18" spans="2:16" ht="11.25">
      <c r="B18" s="83" t="s">
        <v>48</v>
      </c>
      <c r="C18" s="72"/>
      <c r="D18" s="84">
        <f>SUM(D10:D16)</f>
        <v>20573</v>
      </c>
      <c r="E18" s="84">
        <f>SUM(E10:E16)</f>
        <v>15664</v>
      </c>
      <c r="F18" s="85">
        <f>IF(SUM(D18:E18)=SUM(G18+I18+K18+M18+O18),SUM(D18:E18),"Fehler")</f>
        <v>36237</v>
      </c>
      <c r="G18" s="84">
        <f aca="true" t="shared" si="3" ref="G18:P18">SUM(G10:G16)</f>
        <v>9</v>
      </c>
      <c r="H18" s="84">
        <f t="shared" si="3"/>
        <v>6</v>
      </c>
      <c r="I18" s="84">
        <f t="shared" si="3"/>
        <v>104</v>
      </c>
      <c r="J18" s="84">
        <f t="shared" si="3"/>
        <v>36</v>
      </c>
      <c r="K18" s="84">
        <f t="shared" si="3"/>
        <v>574</v>
      </c>
      <c r="L18" s="84">
        <f t="shared" si="3"/>
        <v>208</v>
      </c>
      <c r="M18" s="84">
        <f t="shared" si="3"/>
        <v>21088</v>
      </c>
      <c r="N18" s="84">
        <f t="shared" si="3"/>
        <v>8340</v>
      </c>
      <c r="O18" s="84">
        <f t="shared" si="3"/>
        <v>14462</v>
      </c>
      <c r="P18" s="84">
        <f t="shared" si="3"/>
        <v>7074</v>
      </c>
    </row>
    <row r="19" spans="1:16" ht="6.2" customHeight="1">
      <c r="A19" s="71"/>
      <c r="B19" s="71"/>
      <c r="C19" s="72"/>
      <c r="D19" s="87"/>
      <c r="E19" s="87"/>
      <c r="F19" s="87"/>
      <c r="G19" s="82"/>
      <c r="H19" s="87"/>
      <c r="I19" s="87"/>
      <c r="J19" s="87"/>
      <c r="K19" s="87"/>
      <c r="L19" s="87"/>
      <c r="M19" s="87"/>
      <c r="N19" s="87"/>
      <c r="O19" s="87"/>
      <c r="P19" s="87"/>
    </row>
    <row r="20" spans="1:16" ht="10.5" customHeight="1">
      <c r="A20" s="88" t="s">
        <v>49</v>
      </c>
      <c r="B20" s="89"/>
      <c r="C20" s="72"/>
      <c r="D20" s="87"/>
      <c r="E20" s="87"/>
      <c r="F20" s="87"/>
      <c r="G20" s="82"/>
      <c r="H20" s="87"/>
      <c r="I20" s="87"/>
      <c r="J20" s="87"/>
      <c r="K20" s="87"/>
      <c r="L20" s="87"/>
      <c r="M20" s="87"/>
      <c r="N20" s="87"/>
      <c r="O20" s="87"/>
      <c r="P20" s="81"/>
    </row>
    <row r="21" spans="1:16" ht="11.25" customHeight="1">
      <c r="A21" s="72"/>
      <c r="B21" s="90" t="s">
        <v>50</v>
      </c>
      <c r="C21" s="72"/>
      <c r="D21" s="79">
        <f aca="true" t="shared" si="4" ref="D21:D22">F21-E21</f>
        <v>1088</v>
      </c>
      <c r="E21" s="79">
        <f aca="true" t="shared" si="5" ref="E21:E22">H21+J21+L21+N21+P21</f>
        <v>943</v>
      </c>
      <c r="F21" s="80">
        <f aca="true" t="shared" si="6" ref="F21:F22">G21+I21+K21+M21+O21</f>
        <v>2031</v>
      </c>
      <c r="G21" s="79">
        <v>0</v>
      </c>
      <c r="H21" s="79">
        <v>0</v>
      </c>
      <c r="I21" s="79">
        <v>1</v>
      </c>
      <c r="J21" s="79">
        <v>0</v>
      </c>
      <c r="K21" s="79">
        <v>7</v>
      </c>
      <c r="L21" s="79">
        <v>5</v>
      </c>
      <c r="M21" s="79">
        <v>905</v>
      </c>
      <c r="N21" s="79">
        <v>356</v>
      </c>
      <c r="O21" s="79">
        <v>1118</v>
      </c>
      <c r="P21" s="79">
        <v>582</v>
      </c>
    </row>
    <row r="22" spans="1:16" ht="11.25" customHeight="1">
      <c r="A22" s="72"/>
      <c r="B22" s="90" t="s">
        <v>51</v>
      </c>
      <c r="C22" s="72"/>
      <c r="D22" s="79">
        <f t="shared" si="4"/>
        <v>4198</v>
      </c>
      <c r="E22" s="79">
        <f t="shared" si="5"/>
        <v>3592</v>
      </c>
      <c r="F22" s="80">
        <f t="shared" si="6"/>
        <v>7790</v>
      </c>
      <c r="G22" s="79">
        <v>8</v>
      </c>
      <c r="H22" s="79">
        <v>6</v>
      </c>
      <c r="I22" s="79">
        <v>74</v>
      </c>
      <c r="J22" s="79">
        <v>24</v>
      </c>
      <c r="K22" s="79">
        <v>291</v>
      </c>
      <c r="L22" s="79">
        <v>119</v>
      </c>
      <c r="M22" s="79">
        <v>5048</v>
      </c>
      <c r="N22" s="79">
        <v>2195</v>
      </c>
      <c r="O22" s="79">
        <v>2369</v>
      </c>
      <c r="P22" s="79">
        <v>1248</v>
      </c>
    </row>
    <row r="23" spans="1:16" s="93" customFormat="1" ht="11.25" customHeight="1">
      <c r="A23" s="91"/>
      <c r="B23" s="92"/>
      <c r="C23" s="92"/>
      <c r="D23" s="92"/>
      <c r="E23" s="92"/>
      <c r="F23" s="92"/>
      <c r="G23" s="92"/>
      <c r="H23" s="92"/>
      <c r="I23" s="92"/>
      <c r="J23" s="92"/>
      <c r="K23" s="92"/>
      <c r="L23" s="92"/>
      <c r="M23" s="92"/>
      <c r="N23" s="92"/>
      <c r="O23" s="92"/>
      <c r="P23" s="92"/>
    </row>
    <row r="24" spans="1:16" ht="12.75" customHeight="1">
      <c r="A24" s="92"/>
      <c r="B24" s="92"/>
      <c r="C24" s="92"/>
      <c r="D24" s="92"/>
      <c r="E24" s="92"/>
      <c r="F24" s="92"/>
      <c r="G24" s="92"/>
      <c r="H24" s="92"/>
      <c r="I24" s="92"/>
      <c r="J24" s="92"/>
      <c r="K24" s="92"/>
      <c r="L24" s="92"/>
      <c r="M24" s="92"/>
      <c r="N24" s="92"/>
      <c r="O24" s="92"/>
      <c r="P24" s="92"/>
    </row>
    <row r="25" ht="15" customHeight="1"/>
    <row r="26" ht="14.25" customHeight="1"/>
    <row r="27" ht="6.75" customHeight="1"/>
    <row r="28" ht="15.75" customHeight="1"/>
    <row r="29" ht="15.75" customHeight="1"/>
    <row r="32" ht="6" customHeight="1"/>
    <row r="34" ht="6" customHeight="1"/>
    <row r="66" ht="18" customHeight="1"/>
  </sheetData>
  <mergeCells count="14">
    <mergeCell ref="A15:B15"/>
    <mergeCell ref="A16:B16"/>
    <mergeCell ref="O7:P7"/>
    <mergeCell ref="A10:B10"/>
    <mergeCell ref="A11:B11"/>
    <mergeCell ref="A12:B12"/>
    <mergeCell ref="A13:B13"/>
    <mergeCell ref="A14:B14"/>
    <mergeCell ref="A6:C8"/>
    <mergeCell ref="D6:F7"/>
    <mergeCell ref="G7:H7"/>
    <mergeCell ref="I7:J7"/>
    <mergeCell ref="K7:L7"/>
    <mergeCell ref="M7:N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&amp;C13</oddFooter>
  </headerFooter>
  <ignoredErrors>
    <ignoredError sqref="D17:P17 D19:P20 D18:E18 G18:P18" unlocked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1"/>
  <sheetViews>
    <sheetView showGridLines="0" zoomScaleSheetLayoutView="100" workbookViewId="0" topLeftCell="A1">
      <selection activeCell="K1" sqref="K1"/>
    </sheetView>
  </sheetViews>
  <sheetFormatPr defaultColWidth="12" defaultRowHeight="11.25"/>
  <cols>
    <col min="1" max="1" width="39.5" style="496" customWidth="1"/>
    <col min="2" max="2" width="1.0078125" style="496" customWidth="1"/>
    <col min="3" max="9" width="9.66015625" style="496" customWidth="1"/>
    <col min="10" max="10" width="9.66015625" style="520" customWidth="1"/>
    <col min="11" max="16384" width="12" style="496" customWidth="1"/>
  </cols>
  <sheetData>
    <row r="1" spans="1:10" ht="12.75" customHeight="1">
      <c r="A1" s="494"/>
      <c r="B1" s="494"/>
      <c r="C1" s="494"/>
      <c r="D1" s="494"/>
      <c r="E1" s="494"/>
      <c r="F1" s="494"/>
      <c r="G1" s="494"/>
      <c r="H1" s="494"/>
      <c r="I1" s="494"/>
      <c r="J1" s="495"/>
    </row>
    <row r="2" spans="1:10" ht="7.5" customHeight="1">
      <c r="A2" s="494"/>
      <c r="B2" s="494"/>
      <c r="C2" s="494"/>
      <c r="D2" s="494"/>
      <c r="E2" s="494"/>
      <c r="F2" s="494"/>
      <c r="G2" s="494"/>
      <c r="H2" s="494"/>
      <c r="I2" s="494"/>
      <c r="J2" s="497"/>
    </row>
    <row r="3" spans="1:10" ht="25.5">
      <c r="A3" s="498" t="s">
        <v>817</v>
      </c>
      <c r="B3" s="499"/>
      <c r="C3" s="499"/>
      <c r="D3" s="499"/>
      <c r="E3" s="499"/>
      <c r="F3" s="499"/>
      <c r="G3" s="499"/>
      <c r="H3" s="499"/>
      <c r="I3" s="499"/>
      <c r="J3" s="500"/>
    </row>
    <row r="4" spans="1:10" ht="6" customHeight="1">
      <c r="A4" s="494"/>
      <c r="B4" s="494"/>
      <c r="C4" s="494"/>
      <c r="D4" s="494"/>
      <c r="E4" s="494"/>
      <c r="F4" s="494"/>
      <c r="G4" s="494"/>
      <c r="H4" s="494"/>
      <c r="I4" s="494"/>
      <c r="J4" s="497"/>
    </row>
    <row r="5" spans="1:10" ht="11.25" customHeight="1">
      <c r="A5" s="1312" t="s">
        <v>313</v>
      </c>
      <c r="B5" s="1315"/>
      <c r="C5" s="1318" t="s">
        <v>314</v>
      </c>
      <c r="D5" s="1319"/>
      <c r="E5" s="1319"/>
      <c r="F5" s="1319"/>
      <c r="G5" s="1319"/>
      <c r="H5" s="1319"/>
      <c r="I5" s="1319"/>
      <c r="J5" s="1319"/>
    </row>
    <row r="6" spans="1:10" ht="3" customHeight="1">
      <c r="A6" s="1313"/>
      <c r="B6" s="1316"/>
      <c r="C6" s="1320"/>
      <c r="D6" s="1320"/>
      <c r="E6" s="1320"/>
      <c r="F6" s="1320"/>
      <c r="G6" s="1320"/>
      <c r="H6" s="1320"/>
      <c r="I6" s="1320"/>
      <c r="J6" s="1320"/>
    </row>
    <row r="7" spans="1:10" ht="15" customHeight="1">
      <c r="A7" s="1313"/>
      <c r="B7" s="1316"/>
      <c r="C7" s="501" t="s">
        <v>315</v>
      </c>
      <c r="D7" s="502"/>
      <c r="E7" s="503" t="s">
        <v>316</v>
      </c>
      <c r="F7" s="504"/>
      <c r="G7" s="505" t="s">
        <v>144</v>
      </c>
      <c r="H7" s="504"/>
      <c r="I7" s="506" t="s">
        <v>317</v>
      </c>
      <c r="J7" s="507"/>
    </row>
    <row r="8" spans="1:10" ht="11.25" customHeight="1">
      <c r="A8" s="1313"/>
      <c r="B8" s="1316"/>
      <c r="C8" s="1310" t="s">
        <v>38</v>
      </c>
      <c r="D8" s="1310" t="s">
        <v>39</v>
      </c>
      <c r="E8" s="1322" t="s">
        <v>38</v>
      </c>
      <c r="F8" s="1322" t="s">
        <v>39</v>
      </c>
      <c r="G8" s="1322" t="s">
        <v>38</v>
      </c>
      <c r="H8" s="1322" t="s">
        <v>39</v>
      </c>
      <c r="I8" s="1322" t="s">
        <v>38</v>
      </c>
      <c r="J8" s="1310" t="s">
        <v>39</v>
      </c>
    </row>
    <row r="9" spans="1:10" ht="11.25" customHeight="1">
      <c r="A9" s="1314"/>
      <c r="B9" s="1317"/>
      <c r="C9" s="1321"/>
      <c r="D9" s="1321"/>
      <c r="E9" s="1323"/>
      <c r="F9" s="1324"/>
      <c r="G9" s="1323"/>
      <c r="H9" s="1324"/>
      <c r="I9" s="1323"/>
      <c r="J9" s="1311"/>
    </row>
    <row r="10" spans="1:10" ht="6" customHeight="1">
      <c r="A10" s="508"/>
      <c r="B10" s="509"/>
      <c r="C10" s="510"/>
      <c r="D10" s="510"/>
      <c r="E10" s="510"/>
      <c r="F10" s="510"/>
      <c r="G10" s="510"/>
      <c r="H10" s="510"/>
      <c r="I10" s="510"/>
      <c r="J10" s="497"/>
    </row>
    <row r="11" spans="1:11" ht="12.75" customHeight="1">
      <c r="A11" s="511" t="s">
        <v>306</v>
      </c>
      <c r="B11" s="512" t="s">
        <v>2</v>
      </c>
      <c r="C11" s="513">
        <v>0</v>
      </c>
      <c r="D11" s="513">
        <v>0</v>
      </c>
      <c r="E11" s="514">
        <v>8898</v>
      </c>
      <c r="F11" s="514">
        <v>2036</v>
      </c>
      <c r="G11" s="514">
        <v>10256</v>
      </c>
      <c r="H11" s="514">
        <v>1851</v>
      </c>
      <c r="I11" s="514">
        <v>3353</v>
      </c>
      <c r="J11" s="515">
        <v>824</v>
      </c>
      <c r="K11" s="520"/>
    </row>
    <row r="12" spans="1:11" ht="12.75" customHeight="1">
      <c r="A12" s="926" t="s">
        <v>750</v>
      </c>
      <c r="B12" s="512" t="s">
        <v>2</v>
      </c>
      <c r="C12" s="513">
        <v>0</v>
      </c>
      <c r="D12" s="513">
        <v>0</v>
      </c>
      <c r="E12" s="514">
        <v>5433</v>
      </c>
      <c r="F12" s="514">
        <v>4216</v>
      </c>
      <c r="G12" s="514">
        <v>6160</v>
      </c>
      <c r="H12" s="514">
        <v>4684</v>
      </c>
      <c r="I12" s="514">
        <v>3106</v>
      </c>
      <c r="J12" s="515">
        <v>2828</v>
      </c>
      <c r="K12" s="520"/>
    </row>
    <row r="13" spans="1:11" ht="12.75" customHeight="1">
      <c r="A13" s="926" t="s">
        <v>751</v>
      </c>
      <c r="B13" s="512" t="s">
        <v>2</v>
      </c>
      <c r="C13" s="513">
        <v>0</v>
      </c>
      <c r="D13" s="513">
        <v>0</v>
      </c>
      <c r="E13" s="517">
        <v>5786</v>
      </c>
      <c r="F13" s="517">
        <v>10266</v>
      </c>
      <c r="G13" s="517">
        <v>6247</v>
      </c>
      <c r="H13" s="517">
        <v>11232</v>
      </c>
      <c r="I13" s="517">
        <v>1575</v>
      </c>
      <c r="J13" s="516">
        <v>4030</v>
      </c>
      <c r="K13" s="520"/>
    </row>
    <row r="14" spans="1:10" ht="12.75" customHeight="1">
      <c r="A14" s="939" t="s">
        <v>760</v>
      </c>
      <c r="B14" s="823" t="s">
        <v>2</v>
      </c>
      <c r="C14" s="517">
        <v>14234</v>
      </c>
      <c r="D14" s="517">
        <v>12347</v>
      </c>
      <c r="E14" s="517">
        <v>15105</v>
      </c>
      <c r="F14" s="517">
        <v>13283</v>
      </c>
      <c r="G14" s="517">
        <v>16619</v>
      </c>
      <c r="H14" s="517">
        <v>13697</v>
      </c>
      <c r="I14" s="513">
        <v>0</v>
      </c>
      <c r="J14" s="519">
        <v>0</v>
      </c>
    </row>
    <row r="15" spans="1:10" ht="12.75" customHeight="1">
      <c r="A15" s="939" t="s">
        <v>761</v>
      </c>
      <c r="B15" s="518" t="s">
        <v>2</v>
      </c>
      <c r="C15" s="517">
        <v>4026</v>
      </c>
      <c r="D15" s="517">
        <v>2309</v>
      </c>
      <c r="E15" s="517">
        <v>4017</v>
      </c>
      <c r="F15" s="517">
        <v>2263</v>
      </c>
      <c r="G15" s="517">
        <v>4208</v>
      </c>
      <c r="H15" s="517">
        <v>2453</v>
      </c>
      <c r="I15" s="513">
        <v>0</v>
      </c>
      <c r="J15" s="519">
        <v>0</v>
      </c>
    </row>
    <row r="16" spans="1:10" s="96" customFormat="1" ht="6" customHeight="1">
      <c r="A16" s="119" t="s">
        <v>10</v>
      </c>
      <c r="B16" s="99"/>
      <c r="C16" s="121"/>
      <c r="D16" s="121"/>
      <c r="E16" s="121"/>
      <c r="F16" s="121"/>
      <c r="G16" s="121"/>
      <c r="H16" s="121"/>
      <c r="I16" s="121"/>
      <c r="J16" s="121"/>
    </row>
    <row r="17" spans="1:10" ht="12" customHeight="1">
      <c r="A17" s="821" t="s">
        <v>318</v>
      </c>
      <c r="B17" s="822"/>
      <c r="C17" s="822"/>
      <c r="D17" s="822"/>
      <c r="E17" s="822"/>
      <c r="F17" s="822"/>
      <c r="G17" s="822"/>
      <c r="H17" s="822"/>
      <c r="I17" s="822"/>
      <c r="J17" s="822"/>
    </row>
    <row r="18" spans="1:10" ht="11.25" customHeight="1">
      <c r="A18" s="822"/>
      <c r="B18" s="822"/>
      <c r="C18" s="822"/>
      <c r="D18" s="822"/>
      <c r="E18" s="822"/>
      <c r="F18" s="822"/>
      <c r="G18" s="822"/>
      <c r="H18" s="822"/>
      <c r="I18" s="822"/>
      <c r="J18" s="822"/>
    </row>
    <row r="19" spans="1:10" ht="3.95" customHeight="1">
      <c r="A19" s="494"/>
      <c r="B19" s="494"/>
      <c r="C19" s="494"/>
      <c r="D19" s="494"/>
      <c r="E19" s="494"/>
      <c r="F19" s="494"/>
      <c r="G19" s="494"/>
      <c r="H19" s="494"/>
      <c r="I19" s="494"/>
      <c r="J19" s="497"/>
    </row>
    <row r="20" spans="1:10" ht="11.25" customHeight="1">
      <c r="A20" s="494"/>
      <c r="B20" s="494"/>
      <c r="C20" s="494"/>
      <c r="D20" s="494"/>
      <c r="E20" s="494"/>
      <c r="F20" s="494"/>
      <c r="G20" s="494"/>
      <c r="H20" s="494"/>
      <c r="I20" s="494"/>
      <c r="J20" s="497"/>
    </row>
    <row r="21" spans="1:10" ht="11.25" customHeight="1">
      <c r="A21" s="494"/>
      <c r="B21" s="494"/>
      <c r="C21" s="494"/>
      <c r="D21" s="494"/>
      <c r="E21" s="494"/>
      <c r="F21" s="494"/>
      <c r="G21" s="494"/>
      <c r="H21" s="494"/>
      <c r="I21" s="494"/>
      <c r="J21" s="497"/>
    </row>
    <row r="22" ht="9" customHeight="1"/>
    <row r="23" ht="11.25" customHeight="1"/>
    <row r="24" ht="3" customHeight="1"/>
    <row r="25" ht="10.35" customHeight="1"/>
    <row r="26" ht="10.35" customHeight="1"/>
    <row r="27" ht="10.35" customHeight="1"/>
    <row r="28" ht="10.3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9" ht="11.1" customHeight="1"/>
  </sheetData>
  <mergeCells count="11">
    <mergeCell ref="J8:J9"/>
    <mergeCell ref="A5:A9"/>
    <mergeCell ref="B5:B9"/>
    <mergeCell ref="C5:J6"/>
    <mergeCell ref="C8:C9"/>
    <mergeCell ref="D8:D9"/>
    <mergeCell ref="E8:E9"/>
    <mergeCell ref="F8:F9"/>
    <mergeCell ref="G8:G9"/>
    <mergeCell ref="H8:H9"/>
    <mergeCell ref="I8:I9"/>
  </mergeCells>
  <printOptions/>
  <pageMargins left="0.4724409448818898" right="0.4724409448818898" top="0.5905511811023623" bottom="0.7874015748031497" header="0.5118110236220472" footer="0.5118110236220472"/>
  <pageSetup horizontalDpi="1200" verticalDpi="1200" orientation="portrait" paperSize="9" r:id="rId2"/>
  <headerFooter alignWithMargins="0">
    <oddFooter>&amp;C29</oddFooter>
  </headerFooter>
  <ignoredErrors>
    <ignoredError sqref="C7:J10 C11:D11 C12:D12 I14:J14 I15:J15 C13:D13"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24"/>
  <sheetViews>
    <sheetView showGridLines="0" workbookViewId="0" topLeftCell="A1">
      <selection activeCell="N1" sqref="N1"/>
    </sheetView>
  </sheetViews>
  <sheetFormatPr defaultColWidth="12" defaultRowHeight="11.25"/>
  <cols>
    <col min="1" max="1" width="17.33203125" style="522" customWidth="1"/>
    <col min="2" max="2" width="1.0078125" style="522" customWidth="1"/>
    <col min="3" max="12" width="9" style="522" customWidth="1"/>
    <col min="13" max="13" width="10.16015625" style="522" customWidth="1"/>
    <col min="14" max="16384" width="12" style="524" customWidth="1"/>
  </cols>
  <sheetData>
    <row r="1" spans="1:13" ht="12.75">
      <c r="A1" s="521"/>
      <c r="M1" s="523"/>
    </row>
    <row r="2" spans="1:13" ht="12.75" customHeight="1">
      <c r="A2" s="1326" t="s">
        <v>818</v>
      </c>
      <c r="B2" s="1326"/>
      <c r="C2" s="1326"/>
      <c r="D2" s="1326"/>
      <c r="E2" s="1326"/>
      <c r="F2" s="1326"/>
      <c r="G2" s="1326"/>
      <c r="H2" s="1326"/>
      <c r="I2" s="1326"/>
      <c r="J2" s="1326"/>
      <c r="K2" s="1326"/>
      <c r="L2" s="1326"/>
      <c r="M2" s="1326"/>
    </row>
    <row r="3" spans="1:13" ht="12.75" customHeight="1">
      <c r="A3" s="1326" t="s">
        <v>671</v>
      </c>
      <c r="B3" s="1326"/>
      <c r="C3" s="1326"/>
      <c r="D3" s="1326"/>
      <c r="E3" s="1326"/>
      <c r="F3" s="1326"/>
      <c r="G3" s="1326"/>
      <c r="H3" s="1326"/>
      <c r="I3" s="1326"/>
      <c r="J3" s="1326"/>
      <c r="K3" s="1326"/>
      <c r="L3" s="1326"/>
      <c r="M3" s="1326"/>
    </row>
    <row r="4" ht="6" customHeight="1"/>
    <row r="5" spans="1:13" ht="15" customHeight="1">
      <c r="A5" s="1327" t="s">
        <v>319</v>
      </c>
      <c r="B5" s="1330"/>
      <c r="C5" s="1333" t="s">
        <v>320</v>
      </c>
      <c r="D5" s="1334"/>
      <c r="E5" s="1334"/>
      <c r="F5" s="1334"/>
      <c r="G5" s="1334"/>
      <c r="H5" s="1334"/>
      <c r="I5" s="1334"/>
      <c r="J5" s="1334"/>
      <c r="K5" s="1334"/>
      <c r="L5" s="1335"/>
      <c r="M5" s="1339" t="s">
        <v>321</v>
      </c>
    </row>
    <row r="6" spans="1:13" ht="15" customHeight="1">
      <c r="A6" s="1328"/>
      <c r="B6" s="1331"/>
      <c r="C6" s="1336"/>
      <c r="D6" s="1337"/>
      <c r="E6" s="1337"/>
      <c r="F6" s="1337"/>
      <c r="G6" s="1337"/>
      <c r="H6" s="1337"/>
      <c r="I6" s="1337"/>
      <c r="J6" s="1337"/>
      <c r="K6" s="1337"/>
      <c r="L6" s="1338"/>
      <c r="M6" s="1340"/>
    </row>
    <row r="7" spans="1:13" ht="20.1" customHeight="1">
      <c r="A7" s="1329"/>
      <c r="B7" s="1332"/>
      <c r="C7" s="525">
        <v>1</v>
      </c>
      <c r="D7" s="525" t="s">
        <v>239</v>
      </c>
      <c r="E7" s="525">
        <v>3</v>
      </c>
      <c r="F7" s="525">
        <v>4</v>
      </c>
      <c r="G7" s="525">
        <v>5</v>
      </c>
      <c r="H7" s="525">
        <v>6</v>
      </c>
      <c r="I7" s="525">
        <v>7</v>
      </c>
      <c r="J7" s="525">
        <v>8</v>
      </c>
      <c r="K7" s="525" t="s">
        <v>144</v>
      </c>
      <c r="L7" s="525">
        <v>10</v>
      </c>
      <c r="M7" s="1341"/>
    </row>
    <row r="8" spans="1:13" ht="4.5" customHeight="1">
      <c r="A8" s="526"/>
      <c r="B8" s="527"/>
      <c r="C8" s="528"/>
      <c r="D8" s="528"/>
      <c r="E8" s="528"/>
      <c r="F8" s="528"/>
      <c r="G8" s="528"/>
      <c r="H8" s="528"/>
      <c r="I8" s="528"/>
      <c r="J8" s="528"/>
      <c r="K8" s="528"/>
      <c r="L8" s="528"/>
      <c r="M8" s="529"/>
    </row>
    <row r="9" spans="1:13" s="534" customFormat="1" ht="12" customHeight="1">
      <c r="A9" s="530" t="s">
        <v>322</v>
      </c>
      <c r="B9" s="531"/>
      <c r="C9" s="532">
        <v>1224</v>
      </c>
      <c r="D9" s="532">
        <v>1292</v>
      </c>
      <c r="E9" s="532">
        <v>109745</v>
      </c>
      <c r="F9" s="532">
        <v>110177</v>
      </c>
      <c r="G9" s="532">
        <v>31247</v>
      </c>
      <c r="H9" s="532">
        <v>32021</v>
      </c>
      <c r="I9" s="532">
        <v>33228</v>
      </c>
      <c r="J9" s="532">
        <v>34926</v>
      </c>
      <c r="K9" s="532">
        <v>39465</v>
      </c>
      <c r="L9" s="532">
        <v>15725</v>
      </c>
      <c r="M9" s="533">
        <f>SUM(C9:L9)</f>
        <v>409050</v>
      </c>
    </row>
    <row r="10" spans="1:13" s="534" customFormat="1" ht="12" customHeight="1">
      <c r="A10" s="530" t="s">
        <v>323</v>
      </c>
      <c r="B10" s="531"/>
      <c r="C10" s="532">
        <v>0</v>
      </c>
      <c r="D10" s="532">
        <v>0</v>
      </c>
      <c r="E10" s="532">
        <v>0</v>
      </c>
      <c r="F10" s="532">
        <v>0</v>
      </c>
      <c r="G10" s="532">
        <v>0</v>
      </c>
      <c r="H10" s="532">
        <v>0</v>
      </c>
      <c r="I10" s="532">
        <v>0</v>
      </c>
      <c r="J10" s="532">
        <v>0</v>
      </c>
      <c r="K10" s="532">
        <v>0</v>
      </c>
      <c r="L10" s="532">
        <v>0</v>
      </c>
      <c r="M10" s="533">
        <f aca="true" t="shared" si="0" ref="M10:M16">SUM(C10:L10)</f>
        <v>0</v>
      </c>
    </row>
    <row r="11" spans="1:13" s="534" customFormat="1" ht="12" customHeight="1">
      <c r="A11" s="530" t="s">
        <v>324</v>
      </c>
      <c r="B11" s="531"/>
      <c r="C11" s="532">
        <v>0</v>
      </c>
      <c r="D11" s="532">
        <v>0</v>
      </c>
      <c r="E11" s="532">
        <v>0</v>
      </c>
      <c r="F11" s="532">
        <v>0</v>
      </c>
      <c r="G11" s="532">
        <v>0</v>
      </c>
      <c r="H11" s="532">
        <v>0</v>
      </c>
      <c r="I11" s="532">
        <v>0</v>
      </c>
      <c r="J11" s="532">
        <v>0</v>
      </c>
      <c r="K11" s="532">
        <v>0</v>
      </c>
      <c r="L11" s="532">
        <v>0</v>
      </c>
      <c r="M11" s="533">
        <f t="shared" si="0"/>
        <v>0</v>
      </c>
    </row>
    <row r="12" spans="1:13" s="534" customFormat="1" ht="12" customHeight="1">
      <c r="A12" s="530" t="s">
        <v>325</v>
      </c>
      <c r="B12" s="531"/>
      <c r="C12" s="532">
        <v>0</v>
      </c>
      <c r="D12" s="532">
        <v>0</v>
      </c>
      <c r="E12" s="532">
        <v>0</v>
      </c>
      <c r="F12" s="532">
        <v>0</v>
      </c>
      <c r="G12" s="532">
        <v>0</v>
      </c>
      <c r="H12" s="532">
        <v>0</v>
      </c>
      <c r="I12" s="532">
        <v>0</v>
      </c>
      <c r="J12" s="532">
        <v>0</v>
      </c>
      <c r="K12" s="532">
        <v>0</v>
      </c>
      <c r="L12" s="532">
        <v>0</v>
      </c>
      <c r="M12" s="533">
        <f t="shared" si="0"/>
        <v>0</v>
      </c>
    </row>
    <row r="13" spans="1:13" s="534" customFormat="1" ht="12" customHeight="1">
      <c r="A13" s="530" t="s">
        <v>326</v>
      </c>
      <c r="B13" s="531"/>
      <c r="C13" s="532">
        <v>0</v>
      </c>
      <c r="D13" s="532">
        <v>0</v>
      </c>
      <c r="E13" s="532">
        <v>0</v>
      </c>
      <c r="F13" s="532">
        <v>0</v>
      </c>
      <c r="G13" s="532">
        <v>23</v>
      </c>
      <c r="H13" s="532">
        <v>18</v>
      </c>
      <c r="I13" s="532">
        <v>9</v>
      </c>
      <c r="J13" s="532">
        <v>11</v>
      </c>
      <c r="K13" s="532">
        <v>8</v>
      </c>
      <c r="L13" s="532">
        <v>5</v>
      </c>
      <c r="M13" s="533">
        <f t="shared" si="0"/>
        <v>74</v>
      </c>
    </row>
    <row r="14" spans="1:13" s="534" customFormat="1" ht="12" customHeight="1">
      <c r="A14" s="530" t="s">
        <v>327</v>
      </c>
      <c r="B14" s="531"/>
      <c r="C14" s="532">
        <v>0</v>
      </c>
      <c r="D14" s="532">
        <v>0</v>
      </c>
      <c r="E14" s="532">
        <v>0</v>
      </c>
      <c r="F14" s="532">
        <v>0</v>
      </c>
      <c r="G14" s="532">
        <v>0</v>
      </c>
      <c r="H14" s="532">
        <v>0</v>
      </c>
      <c r="I14" s="532">
        <v>0</v>
      </c>
      <c r="J14" s="532">
        <v>0</v>
      </c>
      <c r="K14" s="532">
        <v>0</v>
      </c>
      <c r="L14" s="532">
        <v>0</v>
      </c>
      <c r="M14" s="533">
        <f t="shared" si="0"/>
        <v>0</v>
      </c>
    </row>
    <row r="15" spans="1:13" s="534" customFormat="1" ht="12" customHeight="1">
      <c r="A15" s="530" t="s">
        <v>328</v>
      </c>
      <c r="B15" s="531"/>
      <c r="C15" s="532">
        <v>8</v>
      </c>
      <c r="D15" s="532">
        <v>10</v>
      </c>
      <c r="E15" s="532">
        <v>15</v>
      </c>
      <c r="F15" s="532">
        <v>6</v>
      </c>
      <c r="G15" s="532">
        <v>7</v>
      </c>
      <c r="H15" s="532">
        <v>10</v>
      </c>
      <c r="I15" s="532">
        <v>1</v>
      </c>
      <c r="J15" s="532">
        <v>3</v>
      </c>
      <c r="K15" s="532">
        <v>5</v>
      </c>
      <c r="L15" s="532">
        <v>2</v>
      </c>
      <c r="M15" s="533">
        <f t="shared" si="0"/>
        <v>67</v>
      </c>
    </row>
    <row r="16" spans="1:13" s="534" customFormat="1" ht="12" customHeight="1">
      <c r="A16" s="530" t="s">
        <v>329</v>
      </c>
      <c r="B16" s="531"/>
      <c r="C16" s="532">
        <v>96</v>
      </c>
      <c r="D16" s="532">
        <v>132</v>
      </c>
      <c r="E16" s="532">
        <v>145</v>
      </c>
      <c r="F16" s="532">
        <v>49</v>
      </c>
      <c r="G16" s="532">
        <v>13</v>
      </c>
      <c r="H16" s="532">
        <v>26</v>
      </c>
      <c r="I16" s="532">
        <v>12</v>
      </c>
      <c r="J16" s="532">
        <v>13</v>
      </c>
      <c r="K16" s="532">
        <v>0</v>
      </c>
      <c r="L16" s="532">
        <v>0</v>
      </c>
      <c r="M16" s="533">
        <f t="shared" si="0"/>
        <v>486</v>
      </c>
    </row>
    <row r="17" spans="1:14" s="534" customFormat="1" ht="12" customHeight="1">
      <c r="A17" s="530" t="s">
        <v>330</v>
      </c>
      <c r="B17" s="531"/>
      <c r="C17" s="532">
        <v>0</v>
      </c>
      <c r="D17" s="532">
        <v>0</v>
      </c>
      <c r="E17" s="532">
        <v>0</v>
      </c>
      <c r="F17" s="532">
        <v>0</v>
      </c>
      <c r="G17" s="532">
        <v>0</v>
      </c>
      <c r="H17" s="532">
        <v>0</v>
      </c>
      <c r="I17" s="532">
        <v>0</v>
      </c>
      <c r="J17" s="532">
        <v>0</v>
      </c>
      <c r="K17" s="532">
        <v>0</v>
      </c>
      <c r="L17" s="532">
        <v>1</v>
      </c>
      <c r="M17" s="941">
        <v>1</v>
      </c>
      <c r="N17" s="538"/>
    </row>
    <row r="18" spans="1:13" s="534" customFormat="1" ht="12" customHeight="1">
      <c r="A18" s="535" t="s">
        <v>331</v>
      </c>
      <c r="B18" s="531"/>
      <c r="C18" s="532"/>
      <c r="D18" s="532"/>
      <c r="E18" s="532"/>
      <c r="F18" s="532"/>
      <c r="G18" s="532"/>
      <c r="H18" s="532"/>
      <c r="I18" s="532"/>
      <c r="J18" s="532"/>
      <c r="K18" s="532"/>
      <c r="L18" s="532"/>
      <c r="M18" s="533"/>
    </row>
    <row r="19" spans="1:13" ht="12" customHeight="1">
      <c r="A19" s="536" t="s">
        <v>319</v>
      </c>
      <c r="B19" s="537"/>
      <c r="C19" s="532">
        <v>0</v>
      </c>
      <c r="D19" s="532">
        <v>0</v>
      </c>
      <c r="E19" s="532">
        <v>0</v>
      </c>
      <c r="F19" s="532">
        <v>0</v>
      </c>
      <c r="G19" s="532">
        <v>0</v>
      </c>
      <c r="H19" s="532">
        <v>0</v>
      </c>
      <c r="I19" s="532">
        <v>0</v>
      </c>
      <c r="J19" s="532">
        <v>0</v>
      </c>
      <c r="K19" s="532">
        <v>0</v>
      </c>
      <c r="L19" s="532">
        <v>0</v>
      </c>
      <c r="M19" s="533">
        <f>SUM(C19:L19)</f>
        <v>0</v>
      </c>
    </row>
    <row r="20" spans="1:13" s="534" customFormat="1" ht="12" customHeight="1">
      <c r="A20" s="535" t="s">
        <v>205</v>
      </c>
      <c r="B20" s="531"/>
      <c r="C20" s="532"/>
      <c r="D20" s="532"/>
      <c r="E20" s="532"/>
      <c r="F20" s="532"/>
      <c r="G20" s="532"/>
      <c r="H20" s="532"/>
      <c r="I20" s="532"/>
      <c r="J20" s="532"/>
      <c r="K20" s="532"/>
      <c r="L20" s="532"/>
      <c r="M20" s="533"/>
    </row>
    <row r="21" spans="1:14" s="534" customFormat="1" ht="12" customHeight="1">
      <c r="A21" s="536" t="s">
        <v>319</v>
      </c>
      <c r="B21" s="531"/>
      <c r="C21" s="532">
        <v>134</v>
      </c>
      <c r="D21" s="532">
        <v>139</v>
      </c>
      <c r="E21" s="532">
        <v>301</v>
      </c>
      <c r="F21" s="532">
        <v>285</v>
      </c>
      <c r="G21" s="532">
        <v>121</v>
      </c>
      <c r="H21" s="532">
        <v>87</v>
      </c>
      <c r="I21" s="532">
        <v>108</v>
      </c>
      <c r="J21" s="532">
        <v>117</v>
      </c>
      <c r="K21" s="532">
        <v>106</v>
      </c>
      <c r="L21" s="532">
        <v>3</v>
      </c>
      <c r="M21" s="941">
        <v>1401</v>
      </c>
      <c r="N21" s="538"/>
    </row>
    <row r="22" spans="1:23" s="96" customFormat="1" ht="6" customHeight="1">
      <c r="A22" s="119" t="s">
        <v>10</v>
      </c>
      <c r="B22" s="99"/>
      <c r="C22" s="121"/>
      <c r="D22" s="121"/>
      <c r="E22" s="121"/>
      <c r="F22" s="121"/>
      <c r="G22" s="121"/>
      <c r="H22" s="121"/>
      <c r="I22" s="121"/>
      <c r="J22" s="121"/>
      <c r="K22" s="121"/>
      <c r="L22" s="121"/>
      <c r="M22" s="99"/>
      <c r="N22" s="122"/>
      <c r="O22" s="122"/>
      <c r="P22" s="122"/>
      <c r="Q22" s="122"/>
      <c r="R22" s="122"/>
      <c r="S22" s="122"/>
      <c r="T22" s="122"/>
      <c r="U22" s="122"/>
      <c r="V22" s="122"/>
      <c r="W22" s="122"/>
    </row>
    <row r="23" spans="1:13" ht="12.75" customHeight="1">
      <c r="A23" s="1325" t="s">
        <v>332</v>
      </c>
      <c r="B23" s="1325"/>
      <c r="C23" s="1325"/>
      <c r="D23" s="1325"/>
      <c r="E23" s="1325"/>
      <c r="F23" s="1325"/>
      <c r="G23" s="1325"/>
      <c r="H23" s="1325"/>
      <c r="I23" s="1325"/>
      <c r="J23" s="1325"/>
      <c r="K23" s="1325"/>
      <c r="L23" s="1325"/>
      <c r="M23" s="1325"/>
    </row>
    <row r="24" spans="1:13" ht="11.25" customHeight="1">
      <c r="A24" s="539"/>
      <c r="B24" s="539"/>
      <c r="C24" s="539"/>
      <c r="D24" s="539"/>
      <c r="E24" s="539"/>
      <c r="F24" s="539"/>
      <c r="G24" s="539"/>
      <c r="H24" s="539"/>
      <c r="I24" s="539"/>
      <c r="J24" s="539"/>
      <c r="K24" s="539"/>
      <c r="L24" s="539"/>
      <c r="M24" s="539"/>
    </row>
  </sheetData>
  <mergeCells count="7">
    <mergeCell ref="A23:M23"/>
    <mergeCell ref="A2:M2"/>
    <mergeCell ref="A3:M3"/>
    <mergeCell ref="A5:A7"/>
    <mergeCell ref="B5:B7"/>
    <mergeCell ref="C5:L6"/>
    <mergeCell ref="M5:M7"/>
  </mergeCells>
  <printOptions/>
  <pageMargins left="0.4724409448818898" right="0.4724409448818898" top="0.5905511811023623" bottom="0.7874015748031497" header="0.5118110236220472" footer="0.5118110236220472"/>
  <pageSetup horizontalDpi="600" verticalDpi="600" orientation="portrait" paperSize="9" r:id="rId1"/>
  <headerFooter alignWithMargins="0">
    <oddFooter>&amp;C29</oddFooter>
  </headerFooter>
  <ignoredErrors>
    <ignoredError sqref="M10:M12 M9 M14 M13 M18:M20 M15 M16"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32"/>
  <sheetViews>
    <sheetView workbookViewId="0" topLeftCell="A1">
      <selection activeCell="M1" sqref="M1"/>
    </sheetView>
  </sheetViews>
  <sheetFormatPr defaultColWidth="12" defaultRowHeight="11.25"/>
  <cols>
    <col min="1" max="2" width="2.16015625" style="540" customWidth="1"/>
    <col min="3" max="3" width="2.66015625" style="540" customWidth="1"/>
    <col min="4" max="4" width="19" style="542" customWidth="1"/>
    <col min="5" max="5" width="0.65625" style="540" customWidth="1"/>
    <col min="6" max="6" width="12" style="540" customWidth="1"/>
    <col min="7" max="12" width="12" style="541" customWidth="1"/>
    <col min="13" max="16384" width="12" style="540" customWidth="1"/>
  </cols>
  <sheetData>
    <row r="1" spans="1:2" ht="10.5" customHeight="1">
      <c r="A1" s="1357"/>
      <c r="B1" s="1357"/>
    </row>
    <row r="2" spans="1:12" ht="12.75" customHeight="1">
      <c r="A2" s="1362" t="s">
        <v>702</v>
      </c>
      <c r="B2" s="1363"/>
      <c r="C2" s="1363"/>
      <c r="D2" s="1363"/>
      <c r="E2" s="1363"/>
      <c r="F2" s="1363"/>
      <c r="G2" s="1363"/>
      <c r="H2" s="1363"/>
      <c r="I2" s="1363"/>
      <c r="J2" s="1363"/>
      <c r="K2" s="1363"/>
      <c r="L2" s="1363"/>
    </row>
    <row r="3" spans="1:2" ht="3" customHeight="1">
      <c r="A3" s="884"/>
      <c r="B3" s="884"/>
    </row>
    <row r="4" spans="1:12" s="569" customFormat="1" ht="15" customHeight="1">
      <c r="A4" s="872" t="s">
        <v>728</v>
      </c>
      <c r="B4" s="570"/>
      <c r="C4" s="570"/>
      <c r="D4" s="570"/>
      <c r="E4" s="570"/>
      <c r="F4" s="570"/>
      <c r="G4" s="570"/>
      <c r="H4" s="570"/>
      <c r="I4" s="570"/>
      <c r="J4" s="570"/>
      <c r="K4" s="570"/>
      <c r="L4" s="570"/>
    </row>
    <row r="5" spans="1:12" s="569" customFormat="1" ht="21.95" customHeight="1">
      <c r="A5" s="1351" t="s">
        <v>819</v>
      </c>
      <c r="B5" s="1351"/>
      <c r="C5" s="1351"/>
      <c r="D5" s="1351"/>
      <c r="E5" s="1351"/>
      <c r="F5" s="1351"/>
      <c r="G5" s="1351"/>
      <c r="H5" s="1351"/>
      <c r="I5" s="1351"/>
      <c r="J5" s="1351"/>
      <c r="K5" s="1351"/>
      <c r="L5" s="1351"/>
    </row>
    <row r="6" spans="1:12" s="542" customFormat="1" ht="12.95" customHeight="1">
      <c r="A6" s="1345" t="s">
        <v>445</v>
      </c>
      <c r="B6" s="1345"/>
      <c r="C6" s="1345"/>
      <c r="D6" s="1345"/>
      <c r="E6" s="1346"/>
      <c r="F6" s="1358" t="s">
        <v>444</v>
      </c>
      <c r="G6" s="568" t="s">
        <v>79</v>
      </c>
      <c r="H6" s="567"/>
      <c r="I6" s="567"/>
      <c r="J6" s="567"/>
      <c r="K6" s="567"/>
      <c r="L6" s="567"/>
    </row>
    <row r="7" spans="1:12" s="542" customFormat="1" ht="12.95" customHeight="1">
      <c r="A7" s="1347"/>
      <c r="B7" s="1347"/>
      <c r="C7" s="1347"/>
      <c r="D7" s="1347"/>
      <c r="E7" s="1348"/>
      <c r="F7" s="1359"/>
      <c r="G7" s="568" t="s">
        <v>443</v>
      </c>
      <c r="H7" s="567"/>
      <c r="I7" s="567"/>
      <c r="J7" s="567"/>
      <c r="K7" s="567"/>
      <c r="L7" s="567"/>
    </row>
    <row r="8" spans="1:12" s="542" customFormat="1" ht="12.95" customHeight="1">
      <c r="A8" s="1347"/>
      <c r="B8" s="1347"/>
      <c r="C8" s="1347"/>
      <c r="D8" s="1347"/>
      <c r="E8" s="1348"/>
      <c r="F8" s="1359"/>
      <c r="G8" s="1352" t="s">
        <v>121</v>
      </c>
      <c r="H8" s="1353"/>
      <c r="I8" s="1354"/>
      <c r="J8" s="1353" t="s">
        <v>442</v>
      </c>
      <c r="K8" s="1353"/>
      <c r="L8" s="1353"/>
    </row>
    <row r="9" spans="1:13" s="542" customFormat="1" ht="22.5">
      <c r="A9" s="1349"/>
      <c r="B9" s="1349"/>
      <c r="C9" s="1349"/>
      <c r="D9" s="1349"/>
      <c r="E9" s="1350"/>
      <c r="F9" s="1360"/>
      <c r="G9" s="566" t="s">
        <v>38</v>
      </c>
      <c r="H9" s="566" t="s">
        <v>39</v>
      </c>
      <c r="I9" s="566" t="s">
        <v>441</v>
      </c>
      <c r="J9" s="566" t="s">
        <v>38</v>
      </c>
      <c r="K9" s="566" t="s">
        <v>39</v>
      </c>
      <c r="L9" s="565" t="s">
        <v>441</v>
      </c>
      <c r="M9" s="564"/>
    </row>
    <row r="10" spans="1:12" s="547" customFormat="1" ht="20.1" customHeight="1">
      <c r="A10" s="563" t="s">
        <v>440</v>
      </c>
      <c r="B10" s="562"/>
      <c r="C10" s="562"/>
      <c r="D10" s="562"/>
      <c r="E10" s="576"/>
      <c r="F10" s="549">
        <f>SUM(I10,L10)</f>
        <v>69820</v>
      </c>
      <c r="G10" s="548">
        <f>G11+SUM(G38:G58)</f>
        <v>18930</v>
      </c>
      <c r="H10" s="548">
        <f aca="true" t="shared" si="0" ref="H10:L10">H11+SUM(H38:H58)</f>
        <v>18707</v>
      </c>
      <c r="I10" s="548">
        <f t="shared" si="0"/>
        <v>37637</v>
      </c>
      <c r="J10" s="548">
        <f t="shared" si="0"/>
        <v>17196</v>
      </c>
      <c r="K10" s="548">
        <f t="shared" si="0"/>
        <v>14987</v>
      </c>
      <c r="L10" s="548">
        <f t="shared" si="0"/>
        <v>32183</v>
      </c>
    </row>
    <row r="11" spans="1:12" s="547" customFormat="1" ht="15" customHeight="1">
      <c r="A11" s="577"/>
      <c r="B11" s="563" t="s">
        <v>439</v>
      </c>
      <c r="C11" s="562"/>
      <c r="D11" s="562"/>
      <c r="E11" s="576"/>
      <c r="F11" s="549">
        <f>SUM(F12:F37)</f>
        <v>47075</v>
      </c>
      <c r="G11" s="548">
        <f>SUM(G12:G37)</f>
        <v>12643</v>
      </c>
      <c r="H11" s="548">
        <f>SUM(H12:H37)</f>
        <v>12703</v>
      </c>
      <c r="I11" s="548">
        <f>IF(SUM(I12:I37)=SUM(G11:H11),SUM(G11:H11),"FEHLER")</f>
        <v>25346</v>
      </c>
      <c r="J11" s="548">
        <f>SUM(J12:J37)</f>
        <v>11539</v>
      </c>
      <c r="K11" s="548">
        <f>SUM(K12:K37)</f>
        <v>10190</v>
      </c>
      <c r="L11" s="548">
        <f>IF(SUM(L12:L37)=SUM(J11:K11),SUM(J11:K11),"FEHLER")</f>
        <v>21729</v>
      </c>
    </row>
    <row r="12" spans="2:12" ht="11.45" customHeight="1">
      <c r="B12" s="557"/>
      <c r="C12" s="557" t="s">
        <v>438</v>
      </c>
      <c r="D12" s="556"/>
      <c r="E12" s="575"/>
      <c r="F12" s="554">
        <f aca="true" t="shared" si="1" ref="F12:F58">SUM(I12,L12)</f>
        <v>76</v>
      </c>
      <c r="G12" s="574">
        <v>23</v>
      </c>
      <c r="H12" s="574">
        <v>33</v>
      </c>
      <c r="I12" s="574">
        <v>56</v>
      </c>
      <c r="J12" s="574">
        <v>15</v>
      </c>
      <c r="K12" s="574">
        <v>5</v>
      </c>
      <c r="L12" s="574">
        <v>20</v>
      </c>
    </row>
    <row r="13" spans="2:12" ht="11.45" customHeight="1">
      <c r="B13" s="557"/>
      <c r="C13" s="557" t="s">
        <v>437</v>
      </c>
      <c r="D13" s="556"/>
      <c r="E13" s="575"/>
      <c r="F13" s="554">
        <f t="shared" si="1"/>
        <v>4856</v>
      </c>
      <c r="G13" s="574">
        <v>1219</v>
      </c>
      <c r="H13" s="574">
        <v>1215</v>
      </c>
      <c r="I13" s="574">
        <v>2434</v>
      </c>
      <c r="J13" s="574">
        <v>1324</v>
      </c>
      <c r="K13" s="574">
        <v>1098</v>
      </c>
      <c r="L13" s="574">
        <v>2422</v>
      </c>
    </row>
    <row r="14" spans="2:12" ht="11.45" customHeight="1">
      <c r="B14" s="557"/>
      <c r="C14" s="557" t="s">
        <v>436</v>
      </c>
      <c r="D14" s="556"/>
      <c r="E14" s="575"/>
      <c r="F14" s="554">
        <f t="shared" si="1"/>
        <v>41</v>
      </c>
      <c r="G14" s="574">
        <v>18</v>
      </c>
      <c r="H14" s="574">
        <v>7</v>
      </c>
      <c r="I14" s="574">
        <v>25</v>
      </c>
      <c r="J14" s="574">
        <v>13</v>
      </c>
      <c r="K14" s="574">
        <v>3</v>
      </c>
      <c r="L14" s="574">
        <v>16</v>
      </c>
    </row>
    <row r="15" spans="3:12" ht="11.45" customHeight="1">
      <c r="C15" s="557" t="s">
        <v>435</v>
      </c>
      <c r="D15" s="556"/>
      <c r="E15" s="575"/>
      <c r="F15" s="554">
        <f t="shared" si="1"/>
        <v>53</v>
      </c>
      <c r="G15" s="574">
        <v>15</v>
      </c>
      <c r="H15" s="574">
        <v>10</v>
      </c>
      <c r="I15" s="574">
        <v>25</v>
      </c>
      <c r="J15" s="574">
        <v>18</v>
      </c>
      <c r="K15" s="574">
        <v>10</v>
      </c>
      <c r="L15" s="574">
        <v>28</v>
      </c>
    </row>
    <row r="16" spans="2:12" ht="11.45" customHeight="1">
      <c r="B16" s="557"/>
      <c r="C16" s="557" t="s">
        <v>434</v>
      </c>
      <c r="D16" s="556"/>
      <c r="E16" s="575"/>
      <c r="F16" s="554">
        <f t="shared" si="1"/>
        <v>48</v>
      </c>
      <c r="G16" s="574">
        <v>23</v>
      </c>
      <c r="H16" s="574">
        <v>16</v>
      </c>
      <c r="I16" s="574">
        <v>39</v>
      </c>
      <c r="J16" s="574">
        <v>4</v>
      </c>
      <c r="K16" s="574">
        <v>5</v>
      </c>
      <c r="L16" s="574">
        <v>9</v>
      </c>
    </row>
    <row r="17" spans="2:12" ht="11.45" customHeight="1">
      <c r="B17" s="557"/>
      <c r="C17" s="557" t="s">
        <v>433</v>
      </c>
      <c r="D17" s="556"/>
      <c r="E17" s="575"/>
      <c r="F17" s="554">
        <f t="shared" si="1"/>
        <v>710</v>
      </c>
      <c r="G17" s="574">
        <v>292</v>
      </c>
      <c r="H17" s="574">
        <v>250</v>
      </c>
      <c r="I17" s="574">
        <v>542</v>
      </c>
      <c r="J17" s="574">
        <v>93</v>
      </c>
      <c r="K17" s="574">
        <v>75</v>
      </c>
      <c r="L17" s="574">
        <v>168</v>
      </c>
    </row>
    <row r="18" spans="2:12" ht="11.45" customHeight="1">
      <c r="B18" s="557"/>
      <c r="C18" s="557" t="s">
        <v>432</v>
      </c>
      <c r="D18" s="556"/>
      <c r="E18" s="575"/>
      <c r="F18" s="554">
        <f t="shared" si="1"/>
        <v>4338</v>
      </c>
      <c r="G18" s="574">
        <v>989</v>
      </c>
      <c r="H18" s="574">
        <v>990</v>
      </c>
      <c r="I18" s="574">
        <v>1979</v>
      </c>
      <c r="J18" s="574">
        <v>1247</v>
      </c>
      <c r="K18" s="574">
        <v>1112</v>
      </c>
      <c r="L18" s="574">
        <v>2359</v>
      </c>
    </row>
    <row r="19" spans="2:12" ht="11.45" customHeight="1">
      <c r="B19" s="557"/>
      <c r="C19" s="557" t="s">
        <v>431</v>
      </c>
      <c r="D19" s="556"/>
      <c r="E19" s="575"/>
      <c r="F19" s="554">
        <f t="shared" si="1"/>
        <v>98</v>
      </c>
      <c r="G19" s="574">
        <v>33</v>
      </c>
      <c r="H19" s="574">
        <v>32</v>
      </c>
      <c r="I19" s="574">
        <v>65</v>
      </c>
      <c r="J19" s="574">
        <v>13</v>
      </c>
      <c r="K19" s="574">
        <v>20</v>
      </c>
      <c r="L19" s="574">
        <v>33</v>
      </c>
    </row>
    <row r="20" spans="2:12" ht="11.45" customHeight="1">
      <c r="B20" s="557"/>
      <c r="C20" s="557" t="s">
        <v>430</v>
      </c>
      <c r="D20" s="556"/>
      <c r="E20" s="575"/>
      <c r="F20" s="554">
        <f t="shared" si="1"/>
        <v>4008</v>
      </c>
      <c r="G20" s="574">
        <v>1033</v>
      </c>
      <c r="H20" s="574">
        <v>1017</v>
      </c>
      <c r="I20" s="574">
        <v>2050</v>
      </c>
      <c r="J20" s="574">
        <v>993</v>
      </c>
      <c r="K20" s="574">
        <v>965</v>
      </c>
      <c r="L20" s="574">
        <v>1958</v>
      </c>
    </row>
    <row r="21" spans="2:12" ht="11.45" customHeight="1">
      <c r="B21" s="557"/>
      <c r="C21" s="557" t="s">
        <v>429</v>
      </c>
      <c r="D21" s="556"/>
      <c r="E21" s="575"/>
      <c r="F21" s="554">
        <f t="shared" si="1"/>
        <v>6833</v>
      </c>
      <c r="G21" s="574">
        <v>1794</v>
      </c>
      <c r="H21" s="574">
        <v>1770</v>
      </c>
      <c r="I21" s="574">
        <v>3564</v>
      </c>
      <c r="J21" s="574">
        <v>1784</v>
      </c>
      <c r="K21" s="574">
        <v>1485</v>
      </c>
      <c r="L21" s="574">
        <v>3269</v>
      </c>
    </row>
    <row r="22" spans="3:12" ht="11.45" customHeight="1">
      <c r="C22" s="557" t="s">
        <v>428</v>
      </c>
      <c r="D22" s="556"/>
      <c r="E22" s="575"/>
      <c r="F22" s="554">
        <f t="shared" si="1"/>
        <v>299</v>
      </c>
      <c r="G22" s="574">
        <v>87</v>
      </c>
      <c r="H22" s="574">
        <v>80</v>
      </c>
      <c r="I22" s="574">
        <v>167</v>
      </c>
      <c r="J22" s="574">
        <v>84</v>
      </c>
      <c r="K22" s="574">
        <v>48</v>
      </c>
      <c r="L22" s="574">
        <v>132</v>
      </c>
    </row>
    <row r="23" spans="3:12" ht="11.45" customHeight="1">
      <c r="C23" s="557" t="s">
        <v>427</v>
      </c>
      <c r="D23" s="556"/>
      <c r="E23" s="575"/>
      <c r="F23" s="554">
        <f t="shared" si="1"/>
        <v>285</v>
      </c>
      <c r="G23" s="574">
        <v>83</v>
      </c>
      <c r="H23" s="574">
        <v>75</v>
      </c>
      <c r="I23" s="574">
        <v>158</v>
      </c>
      <c r="J23" s="574">
        <v>70</v>
      </c>
      <c r="K23" s="574">
        <v>57</v>
      </c>
      <c r="L23" s="574">
        <v>127</v>
      </c>
    </row>
    <row r="24" spans="2:12" ht="11.45" customHeight="1">
      <c r="B24" s="557"/>
      <c r="C24" s="557" t="s">
        <v>426</v>
      </c>
      <c r="D24" s="556"/>
      <c r="E24" s="575"/>
      <c r="F24" s="554">
        <f t="shared" si="1"/>
        <v>7</v>
      </c>
      <c r="G24" s="574">
        <v>1</v>
      </c>
      <c r="H24" s="574">
        <v>4</v>
      </c>
      <c r="I24" s="574">
        <v>5</v>
      </c>
      <c r="J24" s="574">
        <v>2</v>
      </c>
      <c r="K24" s="574">
        <v>0</v>
      </c>
      <c r="L24" s="574">
        <v>2</v>
      </c>
    </row>
    <row r="25" spans="3:12" ht="11.45" customHeight="1">
      <c r="C25" s="557" t="s">
        <v>425</v>
      </c>
      <c r="D25" s="556"/>
      <c r="E25" s="575"/>
      <c r="F25" s="554">
        <f t="shared" si="1"/>
        <v>6</v>
      </c>
      <c r="G25" s="574">
        <v>0</v>
      </c>
      <c r="H25" s="574">
        <v>2</v>
      </c>
      <c r="I25" s="574">
        <v>2</v>
      </c>
      <c r="J25" s="574">
        <v>3</v>
      </c>
      <c r="K25" s="574">
        <v>1</v>
      </c>
      <c r="L25" s="574">
        <v>4</v>
      </c>
    </row>
    <row r="26" spans="2:12" ht="11.45" customHeight="1">
      <c r="B26" s="557"/>
      <c r="C26" s="557" t="s">
        <v>424</v>
      </c>
      <c r="D26" s="556"/>
      <c r="E26" s="575"/>
      <c r="F26" s="554">
        <f t="shared" si="1"/>
        <v>234</v>
      </c>
      <c r="G26" s="574">
        <v>70</v>
      </c>
      <c r="H26" s="574">
        <v>73</v>
      </c>
      <c r="I26" s="574">
        <v>143</v>
      </c>
      <c r="J26" s="574">
        <v>45</v>
      </c>
      <c r="K26" s="574">
        <v>46</v>
      </c>
      <c r="L26" s="574">
        <v>91</v>
      </c>
    </row>
    <row r="27" spans="2:12" ht="11.45" customHeight="1">
      <c r="B27" s="557"/>
      <c r="C27" s="557" t="s">
        <v>423</v>
      </c>
      <c r="D27" s="556"/>
      <c r="E27" s="575"/>
      <c r="F27" s="554">
        <f t="shared" si="1"/>
        <v>1105</v>
      </c>
      <c r="G27" s="574">
        <v>384</v>
      </c>
      <c r="H27" s="574">
        <v>409</v>
      </c>
      <c r="I27" s="574">
        <v>793</v>
      </c>
      <c r="J27" s="574">
        <v>153</v>
      </c>
      <c r="K27" s="574">
        <v>159</v>
      </c>
      <c r="L27" s="574">
        <v>312</v>
      </c>
    </row>
    <row r="28" spans="3:12" ht="11.45" customHeight="1">
      <c r="C28" s="557" t="s">
        <v>422</v>
      </c>
      <c r="D28" s="556"/>
      <c r="E28" s="575"/>
      <c r="F28" s="554">
        <f t="shared" si="1"/>
        <v>4817</v>
      </c>
      <c r="G28" s="574">
        <v>1311</v>
      </c>
      <c r="H28" s="574">
        <v>1304</v>
      </c>
      <c r="I28" s="574">
        <v>2615</v>
      </c>
      <c r="J28" s="574">
        <v>1133</v>
      </c>
      <c r="K28" s="574">
        <v>1069</v>
      </c>
      <c r="L28" s="574">
        <v>2202</v>
      </c>
    </row>
    <row r="29" spans="2:12" ht="11.45" customHeight="1">
      <c r="B29" s="557"/>
      <c r="C29" s="557" t="s">
        <v>421</v>
      </c>
      <c r="D29" s="556"/>
      <c r="E29" s="575"/>
      <c r="F29" s="554">
        <f t="shared" si="1"/>
        <v>461</v>
      </c>
      <c r="G29" s="574">
        <v>116</v>
      </c>
      <c r="H29" s="574">
        <v>125</v>
      </c>
      <c r="I29" s="574">
        <v>241</v>
      </c>
      <c r="J29" s="574">
        <v>114</v>
      </c>
      <c r="K29" s="574">
        <v>106</v>
      </c>
      <c r="L29" s="574">
        <v>220</v>
      </c>
    </row>
    <row r="30" spans="2:12" ht="11.45" customHeight="1">
      <c r="B30" s="557"/>
      <c r="C30" s="557" t="s">
        <v>420</v>
      </c>
      <c r="D30" s="556"/>
      <c r="E30" s="575"/>
      <c r="F30" s="554">
        <f t="shared" si="1"/>
        <v>11720</v>
      </c>
      <c r="G30" s="574">
        <v>3173</v>
      </c>
      <c r="H30" s="574">
        <v>3243</v>
      </c>
      <c r="I30" s="574">
        <v>6416</v>
      </c>
      <c r="J30" s="574">
        <v>2804</v>
      </c>
      <c r="K30" s="574">
        <v>2500</v>
      </c>
      <c r="L30" s="574">
        <v>5304</v>
      </c>
    </row>
    <row r="31" spans="2:12" ht="11.45" customHeight="1">
      <c r="B31" s="557"/>
      <c r="C31" s="557" t="s">
        <v>419</v>
      </c>
      <c r="D31" s="556"/>
      <c r="E31" s="575"/>
      <c r="F31" s="554">
        <f t="shared" si="1"/>
        <v>148</v>
      </c>
      <c r="G31" s="574">
        <v>46</v>
      </c>
      <c r="H31" s="574">
        <v>36</v>
      </c>
      <c r="I31" s="574">
        <v>82</v>
      </c>
      <c r="J31" s="574">
        <v>36</v>
      </c>
      <c r="K31" s="574">
        <v>30</v>
      </c>
      <c r="L31" s="574">
        <v>66</v>
      </c>
    </row>
    <row r="32" spans="3:12" ht="11.45" customHeight="1">
      <c r="C32" s="557" t="s">
        <v>418</v>
      </c>
      <c r="D32" s="556"/>
      <c r="E32" s="575"/>
      <c r="F32" s="554">
        <f t="shared" si="1"/>
        <v>938</v>
      </c>
      <c r="G32" s="574">
        <v>300</v>
      </c>
      <c r="H32" s="574">
        <v>278</v>
      </c>
      <c r="I32" s="574">
        <v>578</v>
      </c>
      <c r="J32" s="574">
        <v>180</v>
      </c>
      <c r="K32" s="574">
        <v>180</v>
      </c>
      <c r="L32" s="574">
        <v>360</v>
      </c>
    </row>
    <row r="33" spans="3:12" ht="11.45" customHeight="1">
      <c r="C33" s="557" t="s">
        <v>417</v>
      </c>
      <c r="D33" s="556"/>
      <c r="E33" s="575"/>
      <c r="F33" s="554">
        <f t="shared" si="1"/>
        <v>363</v>
      </c>
      <c r="G33" s="574">
        <v>114</v>
      </c>
      <c r="H33" s="574">
        <v>112</v>
      </c>
      <c r="I33" s="574">
        <v>226</v>
      </c>
      <c r="J33" s="574">
        <v>78</v>
      </c>
      <c r="K33" s="574">
        <v>59</v>
      </c>
      <c r="L33" s="574">
        <v>137</v>
      </c>
    </row>
    <row r="34" spans="2:12" ht="11.45" customHeight="1">
      <c r="B34" s="557"/>
      <c r="C34" s="557" t="s">
        <v>416</v>
      </c>
      <c r="D34" s="556"/>
      <c r="E34" s="575"/>
      <c r="F34" s="554">
        <f t="shared" si="1"/>
        <v>1036</v>
      </c>
      <c r="G34" s="574">
        <v>287</v>
      </c>
      <c r="H34" s="574">
        <v>306</v>
      </c>
      <c r="I34" s="574">
        <v>593</v>
      </c>
      <c r="J34" s="574">
        <v>247</v>
      </c>
      <c r="K34" s="574">
        <v>196</v>
      </c>
      <c r="L34" s="574">
        <v>443</v>
      </c>
    </row>
    <row r="35" spans="3:12" ht="11.45" customHeight="1">
      <c r="C35" s="557" t="s">
        <v>415</v>
      </c>
      <c r="D35" s="556"/>
      <c r="E35" s="575"/>
      <c r="F35" s="554">
        <f t="shared" si="1"/>
        <v>1091</v>
      </c>
      <c r="G35" s="574">
        <v>271</v>
      </c>
      <c r="H35" s="574">
        <v>336</v>
      </c>
      <c r="I35" s="574">
        <v>607</v>
      </c>
      <c r="J35" s="574">
        <v>260</v>
      </c>
      <c r="K35" s="574">
        <v>224</v>
      </c>
      <c r="L35" s="574">
        <v>484</v>
      </c>
    </row>
    <row r="36" spans="3:12" ht="11.45" customHeight="1">
      <c r="C36" s="557" t="s">
        <v>414</v>
      </c>
      <c r="D36" s="556"/>
      <c r="E36" s="575"/>
      <c r="F36" s="554">
        <f t="shared" si="1"/>
        <v>3485</v>
      </c>
      <c r="G36" s="574">
        <v>954</v>
      </c>
      <c r="H36" s="574">
        <v>973</v>
      </c>
      <c r="I36" s="574">
        <v>1927</v>
      </c>
      <c r="J36" s="574">
        <v>822</v>
      </c>
      <c r="K36" s="574">
        <v>736</v>
      </c>
      <c r="L36" s="574">
        <v>1558</v>
      </c>
    </row>
    <row r="37" spans="3:12" ht="11.45" customHeight="1">
      <c r="C37" s="557" t="s">
        <v>412</v>
      </c>
      <c r="D37" s="556"/>
      <c r="E37" s="575"/>
      <c r="F37" s="554">
        <f t="shared" si="1"/>
        <v>19</v>
      </c>
      <c r="G37" s="574">
        <v>7</v>
      </c>
      <c r="H37" s="574">
        <v>7</v>
      </c>
      <c r="I37" s="574">
        <v>14</v>
      </c>
      <c r="J37" s="574">
        <v>4</v>
      </c>
      <c r="K37" s="574">
        <v>1</v>
      </c>
      <c r="L37" s="574">
        <v>5</v>
      </c>
    </row>
    <row r="38" spans="2:12" ht="11.45" customHeight="1">
      <c r="B38" s="1344" t="s">
        <v>411</v>
      </c>
      <c r="C38" s="1344"/>
      <c r="D38" s="1344"/>
      <c r="E38" s="575"/>
      <c r="F38" s="554">
        <f t="shared" si="1"/>
        <v>1276</v>
      </c>
      <c r="G38" s="574">
        <v>390</v>
      </c>
      <c r="H38" s="574">
        <v>336</v>
      </c>
      <c r="I38" s="574">
        <v>726</v>
      </c>
      <c r="J38" s="574">
        <v>306</v>
      </c>
      <c r="K38" s="574">
        <v>244</v>
      </c>
      <c r="L38" s="574">
        <v>550</v>
      </c>
    </row>
    <row r="39" spans="2:12" ht="11.45" customHeight="1">
      <c r="B39" s="1344" t="s">
        <v>410</v>
      </c>
      <c r="C39" s="1344"/>
      <c r="D39" s="1344"/>
      <c r="E39" s="575"/>
      <c r="F39" s="554">
        <f t="shared" si="1"/>
        <v>4</v>
      </c>
      <c r="G39" s="574">
        <v>1</v>
      </c>
      <c r="H39" s="574">
        <v>1</v>
      </c>
      <c r="I39" s="574">
        <v>2</v>
      </c>
      <c r="J39" s="574">
        <v>1</v>
      </c>
      <c r="K39" s="574">
        <v>1</v>
      </c>
      <c r="L39" s="574">
        <v>2</v>
      </c>
    </row>
    <row r="40" spans="2:12" ht="11.45" customHeight="1">
      <c r="B40" s="1344" t="s">
        <v>409</v>
      </c>
      <c r="C40" s="1344"/>
      <c r="D40" s="1344"/>
      <c r="E40" s="575"/>
      <c r="F40" s="554">
        <f t="shared" si="1"/>
        <v>3520</v>
      </c>
      <c r="G40" s="574">
        <v>952</v>
      </c>
      <c r="H40" s="574">
        <v>953</v>
      </c>
      <c r="I40" s="574">
        <v>1905</v>
      </c>
      <c r="J40" s="574">
        <v>893</v>
      </c>
      <c r="K40" s="574">
        <v>722</v>
      </c>
      <c r="L40" s="574">
        <v>1615</v>
      </c>
    </row>
    <row r="41" spans="2:12" ht="11.45" customHeight="1">
      <c r="B41" s="1344" t="s">
        <v>408</v>
      </c>
      <c r="C41" s="1344"/>
      <c r="D41" s="1344"/>
      <c r="E41" s="575"/>
      <c r="F41" s="554">
        <f t="shared" si="1"/>
        <v>7</v>
      </c>
      <c r="G41" s="574">
        <v>4</v>
      </c>
      <c r="H41" s="574">
        <v>2</v>
      </c>
      <c r="I41" s="574">
        <v>6</v>
      </c>
      <c r="J41" s="574">
        <v>1</v>
      </c>
      <c r="K41" s="574">
        <v>0</v>
      </c>
      <c r="L41" s="574">
        <v>1</v>
      </c>
    </row>
    <row r="42" spans="2:12" ht="11.45" customHeight="1">
      <c r="B42" s="1344" t="s">
        <v>407</v>
      </c>
      <c r="C42" s="1344"/>
      <c r="D42" s="1344"/>
      <c r="E42" s="575"/>
      <c r="F42" s="554">
        <f t="shared" si="1"/>
        <v>5930</v>
      </c>
      <c r="G42" s="574">
        <v>1518</v>
      </c>
      <c r="H42" s="574">
        <v>1387</v>
      </c>
      <c r="I42" s="574">
        <v>2905</v>
      </c>
      <c r="J42" s="574">
        <v>1608</v>
      </c>
      <c r="K42" s="574">
        <v>1417</v>
      </c>
      <c r="L42" s="574">
        <v>3025</v>
      </c>
    </row>
    <row r="43" spans="2:12" ht="11.45" customHeight="1">
      <c r="B43" s="1344" t="s">
        <v>406</v>
      </c>
      <c r="C43" s="1344"/>
      <c r="D43" s="1344"/>
      <c r="E43" s="575"/>
      <c r="F43" s="554">
        <f t="shared" si="1"/>
        <v>0</v>
      </c>
      <c r="G43" s="574">
        <v>0</v>
      </c>
      <c r="H43" s="574">
        <v>0</v>
      </c>
      <c r="I43" s="574">
        <v>0</v>
      </c>
      <c r="J43" s="574">
        <v>0</v>
      </c>
      <c r="K43" s="574">
        <v>0</v>
      </c>
      <c r="L43" s="574">
        <v>0</v>
      </c>
    </row>
    <row r="44" spans="2:12" ht="11.45" customHeight="1">
      <c r="B44" s="1344" t="s">
        <v>405</v>
      </c>
      <c r="C44" s="1344"/>
      <c r="D44" s="1344"/>
      <c r="E44" s="575"/>
      <c r="F44" s="554">
        <f t="shared" si="1"/>
        <v>600</v>
      </c>
      <c r="G44" s="574">
        <v>180</v>
      </c>
      <c r="H44" s="574">
        <v>177</v>
      </c>
      <c r="I44" s="574">
        <v>357</v>
      </c>
      <c r="J44" s="574">
        <v>129</v>
      </c>
      <c r="K44" s="574">
        <v>114</v>
      </c>
      <c r="L44" s="574">
        <v>243</v>
      </c>
    </row>
    <row r="45" spans="2:12" ht="11.45" customHeight="1">
      <c r="B45" s="1344" t="s">
        <v>404</v>
      </c>
      <c r="C45" s="1344"/>
      <c r="D45" s="1344"/>
      <c r="E45" s="575"/>
      <c r="F45" s="554">
        <f t="shared" si="1"/>
        <v>0</v>
      </c>
      <c r="G45" s="574">
        <v>0</v>
      </c>
      <c r="H45" s="574">
        <v>0</v>
      </c>
      <c r="I45" s="574">
        <v>0</v>
      </c>
      <c r="J45" s="574">
        <v>0</v>
      </c>
      <c r="K45" s="574">
        <v>0</v>
      </c>
      <c r="L45" s="574">
        <v>0</v>
      </c>
    </row>
    <row r="46" spans="2:12" ht="11.45" customHeight="1">
      <c r="B46" s="1344" t="s">
        <v>403</v>
      </c>
      <c r="C46" s="1344"/>
      <c r="D46" s="1344"/>
      <c r="E46" s="575"/>
      <c r="F46" s="554">
        <f t="shared" si="1"/>
        <v>114</v>
      </c>
      <c r="G46" s="574">
        <v>46</v>
      </c>
      <c r="H46" s="574">
        <v>26</v>
      </c>
      <c r="I46" s="574">
        <v>72</v>
      </c>
      <c r="J46" s="574">
        <v>24</v>
      </c>
      <c r="K46" s="574">
        <v>18</v>
      </c>
      <c r="L46" s="574">
        <v>42</v>
      </c>
    </row>
    <row r="47" spans="2:12" ht="11.45" customHeight="1">
      <c r="B47" s="1361" t="s">
        <v>709</v>
      </c>
      <c r="C47" s="1344"/>
      <c r="D47" s="1344"/>
      <c r="E47" s="575"/>
      <c r="F47" s="554">
        <f>SUM(I47,L47)</f>
        <v>1580</v>
      </c>
      <c r="G47" s="574">
        <v>415</v>
      </c>
      <c r="H47" s="574">
        <v>394</v>
      </c>
      <c r="I47" s="574">
        <v>809</v>
      </c>
      <c r="J47" s="574">
        <v>423</v>
      </c>
      <c r="K47" s="574">
        <v>348</v>
      </c>
      <c r="L47" s="574">
        <v>771</v>
      </c>
    </row>
    <row r="48" spans="2:12" ht="11.45" customHeight="1">
      <c r="B48" s="1344" t="s">
        <v>402</v>
      </c>
      <c r="C48" s="1344"/>
      <c r="D48" s="1344"/>
      <c r="E48" s="575"/>
      <c r="F48" s="554">
        <f t="shared" si="1"/>
        <v>40</v>
      </c>
      <c r="G48" s="574">
        <v>11</v>
      </c>
      <c r="H48" s="574">
        <v>15</v>
      </c>
      <c r="I48" s="574">
        <v>26</v>
      </c>
      <c r="J48" s="574">
        <v>7</v>
      </c>
      <c r="K48" s="574">
        <v>7</v>
      </c>
      <c r="L48" s="574">
        <v>14</v>
      </c>
    </row>
    <row r="49" spans="2:12" ht="11.45" customHeight="1">
      <c r="B49" s="1344" t="s">
        <v>401</v>
      </c>
      <c r="C49" s="1344"/>
      <c r="D49" s="1344"/>
      <c r="E49" s="575"/>
      <c r="F49" s="554">
        <f t="shared" si="1"/>
        <v>2015</v>
      </c>
      <c r="G49" s="574">
        <v>616</v>
      </c>
      <c r="H49" s="574">
        <v>585</v>
      </c>
      <c r="I49" s="574">
        <v>1201</v>
      </c>
      <c r="J49" s="574">
        <v>469</v>
      </c>
      <c r="K49" s="574">
        <v>345</v>
      </c>
      <c r="L49" s="574">
        <v>814</v>
      </c>
    </row>
    <row r="50" spans="2:12" ht="11.45" customHeight="1">
      <c r="B50" s="1344" t="s">
        <v>400</v>
      </c>
      <c r="C50" s="1344"/>
      <c r="D50" s="1344"/>
      <c r="E50" s="575"/>
      <c r="F50" s="554">
        <f t="shared" si="1"/>
        <v>0</v>
      </c>
      <c r="G50" s="574">
        <v>0</v>
      </c>
      <c r="H50" s="574">
        <v>0</v>
      </c>
      <c r="I50" s="574">
        <v>0</v>
      </c>
      <c r="J50" s="574">
        <v>0</v>
      </c>
      <c r="K50" s="574">
        <v>0</v>
      </c>
      <c r="L50" s="574">
        <v>0</v>
      </c>
    </row>
    <row r="51" spans="2:12" ht="11.45" customHeight="1">
      <c r="B51" s="1344" t="s">
        <v>399</v>
      </c>
      <c r="C51" s="1344"/>
      <c r="D51" s="1344"/>
      <c r="E51" s="575"/>
      <c r="F51" s="554">
        <f t="shared" si="1"/>
        <v>142</v>
      </c>
      <c r="G51" s="574">
        <v>50</v>
      </c>
      <c r="H51" s="574">
        <v>50</v>
      </c>
      <c r="I51" s="574">
        <v>100</v>
      </c>
      <c r="J51" s="574">
        <v>14</v>
      </c>
      <c r="K51" s="574">
        <v>28</v>
      </c>
      <c r="L51" s="574">
        <v>42</v>
      </c>
    </row>
    <row r="52" spans="2:12" ht="11.45" customHeight="1">
      <c r="B52" s="1344" t="s">
        <v>398</v>
      </c>
      <c r="C52" s="1344"/>
      <c r="D52" s="1344"/>
      <c r="E52" s="575" t="s">
        <v>2</v>
      </c>
      <c r="F52" s="554">
        <f t="shared" si="1"/>
        <v>1984</v>
      </c>
      <c r="G52" s="574">
        <v>548</v>
      </c>
      <c r="H52" s="574">
        <v>495</v>
      </c>
      <c r="I52" s="574">
        <v>1043</v>
      </c>
      <c r="J52" s="574">
        <v>499</v>
      </c>
      <c r="K52" s="574">
        <v>442</v>
      </c>
      <c r="L52" s="574">
        <v>941</v>
      </c>
    </row>
    <row r="53" spans="2:12" ht="11.45" customHeight="1">
      <c r="B53" s="1344" t="s">
        <v>397</v>
      </c>
      <c r="C53" s="1344"/>
      <c r="D53" s="1344"/>
      <c r="E53" s="575"/>
      <c r="F53" s="554">
        <f t="shared" si="1"/>
        <v>3452</v>
      </c>
      <c r="G53" s="574">
        <v>890</v>
      </c>
      <c r="H53" s="574">
        <v>929</v>
      </c>
      <c r="I53" s="574">
        <v>1819</v>
      </c>
      <c r="J53" s="574">
        <v>877</v>
      </c>
      <c r="K53" s="574">
        <v>756</v>
      </c>
      <c r="L53" s="574">
        <v>1633</v>
      </c>
    </row>
    <row r="54" spans="2:12" ht="11.45" customHeight="1">
      <c r="B54" s="1344" t="s">
        <v>396</v>
      </c>
      <c r="C54" s="1344"/>
      <c r="D54" s="1344"/>
      <c r="E54" s="575"/>
      <c r="F54" s="554">
        <f t="shared" si="1"/>
        <v>1391</v>
      </c>
      <c r="G54" s="574">
        <v>443</v>
      </c>
      <c r="H54" s="574">
        <v>418</v>
      </c>
      <c r="I54" s="574">
        <v>861</v>
      </c>
      <c r="J54" s="574">
        <v>292</v>
      </c>
      <c r="K54" s="574">
        <v>238</v>
      </c>
      <c r="L54" s="574">
        <v>530</v>
      </c>
    </row>
    <row r="55" spans="2:12" ht="11.45" customHeight="1">
      <c r="B55" s="1344" t="s">
        <v>395</v>
      </c>
      <c r="C55" s="1344"/>
      <c r="D55" s="1344"/>
      <c r="E55" s="575"/>
      <c r="F55" s="554">
        <f t="shared" si="1"/>
        <v>0</v>
      </c>
      <c r="G55" s="574">
        <v>0</v>
      </c>
      <c r="H55" s="574">
        <v>0</v>
      </c>
      <c r="I55" s="574">
        <v>0</v>
      </c>
      <c r="J55" s="574">
        <v>0</v>
      </c>
      <c r="K55" s="574">
        <v>0</v>
      </c>
      <c r="L55" s="574">
        <v>0</v>
      </c>
    </row>
    <row r="56" spans="2:12" ht="11.45" customHeight="1">
      <c r="B56" s="1344" t="s">
        <v>413</v>
      </c>
      <c r="C56" s="1344"/>
      <c r="D56" s="1344"/>
      <c r="E56" s="575"/>
      <c r="F56" s="554">
        <f t="shared" si="1"/>
        <v>473</v>
      </c>
      <c r="G56" s="574">
        <v>154</v>
      </c>
      <c r="H56" s="574">
        <v>151</v>
      </c>
      <c r="I56" s="574">
        <v>305</v>
      </c>
      <c r="J56" s="574">
        <v>80</v>
      </c>
      <c r="K56" s="574">
        <v>88</v>
      </c>
      <c r="L56" s="574">
        <v>168</v>
      </c>
    </row>
    <row r="57" spans="2:12" ht="11.45" customHeight="1">
      <c r="B57" s="1344" t="s">
        <v>394</v>
      </c>
      <c r="C57" s="1344"/>
      <c r="D57" s="1344"/>
      <c r="E57" s="575"/>
      <c r="F57" s="554">
        <f t="shared" si="1"/>
        <v>214</v>
      </c>
      <c r="G57" s="574">
        <v>68</v>
      </c>
      <c r="H57" s="574">
        <v>83</v>
      </c>
      <c r="I57" s="574">
        <v>151</v>
      </c>
      <c r="J57" s="574">
        <v>34</v>
      </c>
      <c r="K57" s="574">
        <v>29</v>
      </c>
      <c r="L57" s="574">
        <v>63</v>
      </c>
    </row>
    <row r="58" spans="2:12" ht="12" customHeight="1">
      <c r="B58" s="925" t="s">
        <v>772</v>
      </c>
      <c r="C58" s="946"/>
      <c r="D58" s="946"/>
      <c r="E58" s="555"/>
      <c r="F58" s="554">
        <f t="shared" si="1"/>
        <v>3</v>
      </c>
      <c r="G58" s="574">
        <v>1</v>
      </c>
      <c r="H58" s="574">
        <v>2</v>
      </c>
      <c r="I58" s="574">
        <v>3</v>
      </c>
      <c r="J58" s="574">
        <v>0</v>
      </c>
      <c r="K58" s="574">
        <v>0</v>
      </c>
      <c r="L58" s="574">
        <v>0</v>
      </c>
    </row>
    <row r="59" spans="1:12" ht="15" customHeight="1">
      <c r="A59" s="563" t="s">
        <v>393</v>
      </c>
      <c r="B59" s="562"/>
      <c r="C59" s="562"/>
      <c r="D59" s="562"/>
      <c r="E59" s="550"/>
      <c r="F59" s="549">
        <f>SUM(F60:F64)</f>
        <v>1833</v>
      </c>
      <c r="G59" s="548">
        <f>SUM(G60:G64)</f>
        <v>512</v>
      </c>
      <c r="H59" s="548">
        <f>SUM(H60:H64)</f>
        <v>532</v>
      </c>
      <c r="I59" s="548">
        <f>IF(SUM(I60:I64)=SUM(G59:H59),SUM(G59:H59),"FEHLER")</f>
        <v>1044</v>
      </c>
      <c r="J59" s="548">
        <f>SUM(J60:J64)</f>
        <v>421</v>
      </c>
      <c r="K59" s="548">
        <f>SUM(K60:K64)</f>
        <v>368</v>
      </c>
      <c r="L59" s="548">
        <f>IF(SUM(L60:L64)=SUM(J59:K59),SUM(J59:K59),"FEHLER")</f>
        <v>789</v>
      </c>
    </row>
    <row r="60" spans="2:12" ht="11.45" customHeight="1">
      <c r="B60" s="1344" t="s">
        <v>392</v>
      </c>
      <c r="C60" s="1344"/>
      <c r="D60" s="1344"/>
      <c r="F60" s="554">
        <f>SUM(I60,L60)</f>
        <v>370</v>
      </c>
      <c r="G60" s="553">
        <v>112</v>
      </c>
      <c r="H60" s="553">
        <v>101</v>
      </c>
      <c r="I60" s="553">
        <v>213</v>
      </c>
      <c r="J60" s="553">
        <v>81</v>
      </c>
      <c r="K60" s="553">
        <v>76</v>
      </c>
      <c r="L60" s="553">
        <v>157</v>
      </c>
    </row>
    <row r="61" spans="2:12" ht="11.45" customHeight="1">
      <c r="B61" s="1344" t="s">
        <v>391</v>
      </c>
      <c r="C61" s="1344"/>
      <c r="D61" s="1344"/>
      <c r="F61" s="554">
        <f>SUM(I61,L61)</f>
        <v>33</v>
      </c>
      <c r="G61" s="553">
        <v>14</v>
      </c>
      <c r="H61" s="553">
        <v>7</v>
      </c>
      <c r="I61" s="553">
        <v>21</v>
      </c>
      <c r="J61" s="553">
        <v>4</v>
      </c>
      <c r="K61" s="553">
        <v>8</v>
      </c>
      <c r="L61" s="553">
        <v>12</v>
      </c>
    </row>
    <row r="62" spans="2:12" ht="11.45" customHeight="1">
      <c r="B62" s="1344" t="s">
        <v>390</v>
      </c>
      <c r="C62" s="1344"/>
      <c r="D62" s="1344"/>
      <c r="F62" s="554">
        <f>SUM(I62,L62)</f>
        <v>105</v>
      </c>
      <c r="G62" s="553">
        <v>34</v>
      </c>
      <c r="H62" s="553">
        <v>30</v>
      </c>
      <c r="I62" s="553">
        <v>64</v>
      </c>
      <c r="J62" s="553">
        <v>28</v>
      </c>
      <c r="K62" s="553">
        <v>13</v>
      </c>
      <c r="L62" s="553">
        <v>41</v>
      </c>
    </row>
    <row r="63" spans="2:12" ht="11.45" customHeight="1">
      <c r="B63" s="1344" t="s">
        <v>389</v>
      </c>
      <c r="C63" s="1344"/>
      <c r="D63" s="1344"/>
      <c r="E63" s="555"/>
      <c r="F63" s="554">
        <f>SUM(I63,L63)</f>
        <v>848</v>
      </c>
      <c r="G63" s="553">
        <v>230</v>
      </c>
      <c r="H63" s="553">
        <v>283</v>
      </c>
      <c r="I63" s="553">
        <v>513</v>
      </c>
      <c r="J63" s="553">
        <v>181</v>
      </c>
      <c r="K63" s="553">
        <v>154</v>
      </c>
      <c r="L63" s="553">
        <v>335</v>
      </c>
    </row>
    <row r="64" spans="2:12" ht="11.45" customHeight="1">
      <c r="B64" s="1344" t="s">
        <v>388</v>
      </c>
      <c r="C64" s="1344"/>
      <c r="D64" s="1344"/>
      <c r="E64" s="555"/>
      <c r="F64" s="554">
        <f>SUM(I64,L64)</f>
        <v>477</v>
      </c>
      <c r="G64" s="553">
        <v>122</v>
      </c>
      <c r="H64" s="553">
        <v>111</v>
      </c>
      <c r="I64" s="553">
        <v>233</v>
      </c>
      <c r="J64" s="553">
        <v>127</v>
      </c>
      <c r="K64" s="553">
        <v>117</v>
      </c>
      <c r="L64" s="553">
        <v>244</v>
      </c>
    </row>
    <row r="65" spans="1:12" ht="5.1" customHeight="1">
      <c r="A65" s="547" t="s">
        <v>334</v>
      </c>
      <c r="B65" s="940"/>
      <c r="C65" s="940"/>
      <c r="D65" s="940"/>
      <c r="E65" s="555"/>
      <c r="F65" s="553"/>
      <c r="G65" s="553"/>
      <c r="H65" s="553"/>
      <c r="I65" s="553"/>
      <c r="J65" s="553"/>
      <c r="K65" s="553"/>
      <c r="L65" s="553"/>
    </row>
    <row r="66" spans="1:12" ht="11.45" customHeight="1">
      <c r="A66" s="1342" t="s">
        <v>767</v>
      </c>
      <c r="B66" s="1343"/>
      <c r="C66" s="1343"/>
      <c r="D66" s="1343"/>
      <c r="E66" s="1343"/>
      <c r="F66" s="1343"/>
      <c r="G66" s="1343"/>
      <c r="H66" s="1343"/>
      <c r="I66" s="1343"/>
      <c r="J66" s="1343"/>
      <c r="K66" s="1343"/>
      <c r="L66" s="1343"/>
    </row>
    <row r="67" spans="1:12" s="545" customFormat="1" ht="10.5" customHeight="1">
      <c r="A67" s="573"/>
      <c r="B67" s="573"/>
      <c r="C67" s="573"/>
      <c r="D67" s="573"/>
      <c r="E67" s="573"/>
      <c r="F67" s="573"/>
      <c r="G67" s="573"/>
      <c r="H67" s="573"/>
      <c r="I67" s="573"/>
      <c r="J67" s="573"/>
      <c r="K67" s="573"/>
      <c r="L67" s="548"/>
    </row>
    <row r="68" spans="1:12" s="545" customFormat="1" ht="12.75" customHeight="1">
      <c r="A68" s="1355" t="s">
        <v>702</v>
      </c>
      <c r="B68" s="1356"/>
      <c r="C68" s="1356"/>
      <c r="D68" s="1356"/>
      <c r="E68" s="1356"/>
      <c r="F68" s="1356"/>
      <c r="G68" s="1356"/>
      <c r="H68" s="1356"/>
      <c r="I68" s="1356"/>
      <c r="J68" s="1356"/>
      <c r="K68" s="1356"/>
      <c r="L68" s="1356"/>
    </row>
    <row r="69" spans="1:12" s="545" customFormat="1" ht="3" customHeight="1">
      <c r="A69" s="573"/>
      <c r="B69" s="573"/>
      <c r="C69" s="573"/>
      <c r="D69" s="573"/>
      <c r="E69" s="573"/>
      <c r="F69" s="573"/>
      <c r="G69" s="573"/>
      <c r="H69" s="573"/>
      <c r="I69" s="573"/>
      <c r="J69" s="573"/>
      <c r="K69" s="573"/>
      <c r="L69" s="548"/>
    </row>
    <row r="70" spans="1:12" s="569" customFormat="1" ht="15" customHeight="1">
      <c r="A70" s="572" t="str">
        <f>"Noch: "&amp;A4</f>
        <v>Noch: 5.16 Ausländische Schüler der Grundschulen sowie Mittel-/Hauptschulen</v>
      </c>
      <c r="B70" s="570"/>
      <c r="C70" s="570"/>
      <c r="D70" s="570"/>
      <c r="E70" s="570"/>
      <c r="F70" s="570"/>
      <c r="G70" s="570"/>
      <c r="H70" s="570"/>
      <c r="I70" s="570"/>
      <c r="J70" s="570"/>
      <c r="K70" s="570"/>
      <c r="L70" s="570"/>
    </row>
    <row r="71" spans="1:12" s="569" customFormat="1" ht="21.95" customHeight="1">
      <c r="A71" s="571" t="str">
        <f>A5</f>
        <v>in Bayern 2021/22 nach Staatsangehörigkeit</v>
      </c>
      <c r="B71" s="570"/>
      <c r="C71" s="570"/>
      <c r="D71" s="570"/>
      <c r="E71" s="570"/>
      <c r="F71" s="570"/>
      <c r="G71" s="570"/>
      <c r="H71" s="570"/>
      <c r="I71" s="570"/>
      <c r="J71" s="570"/>
      <c r="K71" s="570"/>
      <c r="L71" s="570"/>
    </row>
    <row r="72" spans="1:12" s="542" customFormat="1" ht="12.95" customHeight="1">
      <c r="A72" s="1345" t="str">
        <f>A6</f>
        <v>Länder und Gebiete
(Staatsangehörigkeit)</v>
      </c>
      <c r="B72" s="1345"/>
      <c r="C72" s="1345"/>
      <c r="D72" s="1345"/>
      <c r="E72" s="1346"/>
      <c r="F72" s="1358" t="str">
        <f>F6</f>
        <v>Auslän-
dische
Schüler
insge-
samt</v>
      </c>
      <c r="G72" s="568" t="str">
        <f>G6</f>
        <v>davon</v>
      </c>
      <c r="H72" s="567"/>
      <c r="I72" s="567"/>
      <c r="J72" s="567"/>
      <c r="K72" s="567"/>
      <c r="L72" s="567"/>
    </row>
    <row r="73" spans="1:12" s="542" customFormat="1" ht="12.95" customHeight="1">
      <c r="A73" s="1347"/>
      <c r="B73" s="1347"/>
      <c r="C73" s="1347"/>
      <c r="D73" s="1347"/>
      <c r="E73" s="1348"/>
      <c r="F73" s="1359"/>
      <c r="G73" s="1352" t="str">
        <f>G7</f>
        <v>in Jahrgangsstufe …</v>
      </c>
      <c r="H73" s="1353"/>
      <c r="I73" s="1353"/>
      <c r="J73" s="1353"/>
      <c r="K73" s="1353"/>
      <c r="L73" s="1353"/>
    </row>
    <row r="74" spans="1:12" s="542" customFormat="1" ht="12.95" customHeight="1">
      <c r="A74" s="1347"/>
      <c r="B74" s="1347"/>
      <c r="C74" s="1347"/>
      <c r="D74" s="1347"/>
      <c r="E74" s="1348"/>
      <c r="F74" s="1359"/>
      <c r="G74" s="1352" t="str">
        <f>G8</f>
        <v>1 bis 4</v>
      </c>
      <c r="H74" s="1353"/>
      <c r="I74" s="1354"/>
      <c r="J74" s="1352" t="str">
        <f>J8</f>
        <v>5 bis 10</v>
      </c>
      <c r="K74" s="1353"/>
      <c r="L74" s="1353"/>
    </row>
    <row r="75" spans="1:13" s="542" customFormat="1" ht="22.5" customHeight="1">
      <c r="A75" s="1349"/>
      <c r="B75" s="1349"/>
      <c r="C75" s="1349"/>
      <c r="D75" s="1349"/>
      <c r="E75" s="1350"/>
      <c r="F75" s="1360"/>
      <c r="G75" s="566" t="str">
        <f>G9</f>
        <v>männ-
lich</v>
      </c>
      <c r="H75" s="566" t="str">
        <f>H9</f>
        <v>weib-
lich</v>
      </c>
      <c r="I75" s="566" t="str">
        <f>I9</f>
        <v>zu-
sammen</v>
      </c>
      <c r="J75" s="566" t="str">
        <f>J9</f>
        <v>männ-
lich</v>
      </c>
      <c r="K75" s="566" t="str">
        <f>K9</f>
        <v>weib-
lich</v>
      </c>
      <c r="L75" s="565" t="str">
        <f>L9</f>
        <v>zu-
sammen</v>
      </c>
      <c r="M75" s="564"/>
    </row>
    <row r="76" spans="1:12" s="547" customFormat="1" ht="20.1" customHeight="1">
      <c r="A76" s="563" t="s">
        <v>387</v>
      </c>
      <c r="B76" s="562"/>
      <c r="C76" s="562"/>
      <c r="D76" s="562"/>
      <c r="E76" s="550"/>
      <c r="F76" s="549">
        <f>SUM(F77:F95)</f>
        <v>5174</v>
      </c>
      <c r="G76" s="548">
        <f>SUM(G77:G95)</f>
        <v>1553</v>
      </c>
      <c r="H76" s="548">
        <f>SUM(H77:H95)</f>
        <v>1691</v>
      </c>
      <c r="I76" s="548">
        <f>IF(SUM(I77:I95)=SUM(G76:H76),SUM(G76:H76),"FEHLER")</f>
        <v>3244</v>
      </c>
      <c r="J76" s="548">
        <f>SUM(J77:J95)</f>
        <v>943</v>
      </c>
      <c r="K76" s="548">
        <f>SUM(K77:K95)</f>
        <v>987</v>
      </c>
      <c r="L76" s="548">
        <f>IF(SUM(L77:L95)=SUM(J76:K76),SUM(J76:K76),"FEHLER")</f>
        <v>1930</v>
      </c>
    </row>
    <row r="77" spans="2:12" ht="11.45" customHeight="1">
      <c r="B77" s="1344" t="s">
        <v>386</v>
      </c>
      <c r="C77" s="1344"/>
      <c r="D77" s="1344"/>
      <c r="F77" s="554">
        <f aca="true" t="shared" si="2" ref="F77:F95">SUM(I77,L77)</f>
        <v>371</v>
      </c>
      <c r="G77" s="553">
        <v>150</v>
      </c>
      <c r="H77" s="553">
        <v>155</v>
      </c>
      <c r="I77" s="553">
        <v>305</v>
      </c>
      <c r="J77" s="553">
        <v>40</v>
      </c>
      <c r="K77" s="553">
        <v>26</v>
      </c>
      <c r="L77" s="553">
        <v>66</v>
      </c>
    </row>
    <row r="78" spans="2:12" ht="11.45" customHeight="1">
      <c r="B78" s="1344" t="s">
        <v>385</v>
      </c>
      <c r="C78" s="1344"/>
      <c r="D78" s="1344"/>
      <c r="F78" s="554">
        <f t="shared" si="2"/>
        <v>451</v>
      </c>
      <c r="G78" s="553">
        <v>188</v>
      </c>
      <c r="H78" s="553">
        <v>166</v>
      </c>
      <c r="I78" s="553">
        <v>354</v>
      </c>
      <c r="J78" s="553">
        <v>49</v>
      </c>
      <c r="K78" s="553">
        <v>48</v>
      </c>
      <c r="L78" s="553">
        <v>97</v>
      </c>
    </row>
    <row r="79" spans="2:12" ht="11.45" customHeight="1">
      <c r="B79" s="1344" t="s">
        <v>384</v>
      </c>
      <c r="C79" s="1344"/>
      <c r="D79" s="1344"/>
      <c r="F79" s="554">
        <f t="shared" si="2"/>
        <v>55</v>
      </c>
      <c r="G79" s="553">
        <v>22</v>
      </c>
      <c r="H79" s="553">
        <v>18</v>
      </c>
      <c r="I79" s="553">
        <v>40</v>
      </c>
      <c r="J79" s="553">
        <v>8</v>
      </c>
      <c r="K79" s="553">
        <v>7</v>
      </c>
      <c r="L79" s="553">
        <v>15</v>
      </c>
    </row>
    <row r="80" spans="2:12" ht="11.45" customHeight="1">
      <c r="B80" s="1344" t="s">
        <v>383</v>
      </c>
      <c r="C80" s="1344"/>
      <c r="D80" s="1344"/>
      <c r="F80" s="554">
        <f t="shared" si="2"/>
        <v>19</v>
      </c>
      <c r="G80" s="553">
        <v>6</v>
      </c>
      <c r="H80" s="553">
        <v>5</v>
      </c>
      <c r="I80" s="553">
        <v>11</v>
      </c>
      <c r="J80" s="553">
        <v>5</v>
      </c>
      <c r="K80" s="553">
        <v>3</v>
      </c>
      <c r="L80" s="553">
        <v>8</v>
      </c>
    </row>
    <row r="81" spans="2:12" ht="11.45" customHeight="1">
      <c r="B81" s="1344" t="s">
        <v>382</v>
      </c>
      <c r="C81" s="1344"/>
      <c r="D81" s="1344"/>
      <c r="F81" s="554">
        <f t="shared" si="2"/>
        <v>535</v>
      </c>
      <c r="G81" s="553">
        <v>186</v>
      </c>
      <c r="H81" s="553">
        <v>154</v>
      </c>
      <c r="I81" s="553">
        <v>340</v>
      </c>
      <c r="J81" s="553">
        <v>92</v>
      </c>
      <c r="K81" s="553">
        <v>103</v>
      </c>
      <c r="L81" s="553">
        <v>195</v>
      </c>
    </row>
    <row r="82" spans="2:12" ht="11.45" customHeight="1">
      <c r="B82" s="1344" t="s">
        <v>381</v>
      </c>
      <c r="C82" s="1344"/>
      <c r="D82" s="1344"/>
      <c r="F82" s="554">
        <f t="shared" si="2"/>
        <v>11</v>
      </c>
      <c r="G82" s="553">
        <v>2</v>
      </c>
      <c r="H82" s="553">
        <v>1</v>
      </c>
      <c r="I82" s="553">
        <v>3</v>
      </c>
      <c r="J82" s="553">
        <v>6</v>
      </c>
      <c r="K82" s="553">
        <v>2</v>
      </c>
      <c r="L82" s="553">
        <v>8</v>
      </c>
    </row>
    <row r="83" spans="2:12" ht="11.45" customHeight="1">
      <c r="B83" s="1344" t="s">
        <v>380</v>
      </c>
      <c r="C83" s="1344"/>
      <c r="D83" s="1344"/>
      <c r="F83" s="554">
        <f t="shared" si="2"/>
        <v>127</v>
      </c>
      <c r="G83" s="553">
        <v>28</v>
      </c>
      <c r="H83" s="553">
        <v>43</v>
      </c>
      <c r="I83" s="553">
        <v>71</v>
      </c>
      <c r="J83" s="553">
        <v>27</v>
      </c>
      <c r="K83" s="553">
        <v>29</v>
      </c>
      <c r="L83" s="553">
        <v>56</v>
      </c>
    </row>
    <row r="84" spans="2:12" ht="11.45" customHeight="1">
      <c r="B84" s="1344" t="s">
        <v>379</v>
      </c>
      <c r="C84" s="1344"/>
      <c r="D84" s="1344"/>
      <c r="F84" s="554">
        <f t="shared" si="2"/>
        <v>14</v>
      </c>
      <c r="G84" s="553">
        <v>2</v>
      </c>
      <c r="H84" s="553">
        <v>1</v>
      </c>
      <c r="I84" s="553">
        <v>3</v>
      </c>
      <c r="J84" s="553">
        <v>7</v>
      </c>
      <c r="K84" s="553">
        <v>4</v>
      </c>
      <c r="L84" s="553">
        <v>11</v>
      </c>
    </row>
    <row r="85" spans="2:12" ht="11.45" customHeight="1">
      <c r="B85" s="1344" t="s">
        <v>378</v>
      </c>
      <c r="C85" s="1344"/>
      <c r="D85" s="1344"/>
      <c r="F85" s="554">
        <f t="shared" si="2"/>
        <v>51</v>
      </c>
      <c r="G85" s="553">
        <v>15</v>
      </c>
      <c r="H85" s="553">
        <v>25</v>
      </c>
      <c r="I85" s="553">
        <v>40</v>
      </c>
      <c r="J85" s="553">
        <v>6</v>
      </c>
      <c r="K85" s="553">
        <v>5</v>
      </c>
      <c r="L85" s="553">
        <v>11</v>
      </c>
    </row>
    <row r="86" spans="2:12" ht="11.45" customHeight="1">
      <c r="B86" s="1344" t="s">
        <v>377</v>
      </c>
      <c r="C86" s="1344"/>
      <c r="D86" s="1344"/>
      <c r="F86" s="554">
        <f t="shared" si="2"/>
        <v>83</v>
      </c>
      <c r="G86" s="553">
        <v>28</v>
      </c>
      <c r="H86" s="553">
        <v>27</v>
      </c>
      <c r="I86" s="553">
        <v>55</v>
      </c>
      <c r="J86" s="553">
        <v>9</v>
      </c>
      <c r="K86" s="553">
        <v>19</v>
      </c>
      <c r="L86" s="553">
        <v>28</v>
      </c>
    </row>
    <row r="87" spans="2:12" ht="11.45" customHeight="1">
      <c r="B87" s="1344" t="s">
        <v>376</v>
      </c>
      <c r="C87" s="1344"/>
      <c r="D87" s="1344"/>
      <c r="F87" s="554">
        <f t="shared" si="2"/>
        <v>17</v>
      </c>
      <c r="G87" s="553">
        <v>3</v>
      </c>
      <c r="H87" s="553">
        <v>10</v>
      </c>
      <c r="I87" s="553">
        <v>13</v>
      </c>
      <c r="J87" s="553">
        <v>2</v>
      </c>
      <c r="K87" s="553">
        <v>2</v>
      </c>
      <c r="L87" s="553">
        <v>4</v>
      </c>
    </row>
    <row r="88" spans="2:12" ht="11.45" customHeight="1">
      <c r="B88" s="1344" t="s">
        <v>375</v>
      </c>
      <c r="C88" s="1344"/>
      <c r="D88" s="1344"/>
      <c r="E88" s="555"/>
      <c r="F88" s="554">
        <f t="shared" si="2"/>
        <v>188</v>
      </c>
      <c r="G88" s="553">
        <v>56</v>
      </c>
      <c r="H88" s="553">
        <v>52</v>
      </c>
      <c r="I88" s="553">
        <v>108</v>
      </c>
      <c r="J88" s="553">
        <v>37</v>
      </c>
      <c r="K88" s="553">
        <v>43</v>
      </c>
      <c r="L88" s="553">
        <v>80</v>
      </c>
    </row>
    <row r="89" spans="2:12" ht="11.45" customHeight="1">
      <c r="B89" s="1344" t="s">
        <v>374</v>
      </c>
      <c r="C89" s="1344"/>
      <c r="D89" s="1344"/>
      <c r="E89" s="555"/>
      <c r="F89" s="554">
        <f t="shared" si="2"/>
        <v>1382</v>
      </c>
      <c r="G89" s="553">
        <v>434</v>
      </c>
      <c r="H89" s="553">
        <v>522</v>
      </c>
      <c r="I89" s="553">
        <v>956</v>
      </c>
      <c r="J89" s="553">
        <v>201</v>
      </c>
      <c r="K89" s="553">
        <v>225</v>
      </c>
      <c r="L89" s="553">
        <v>426</v>
      </c>
    </row>
    <row r="90" spans="2:12" ht="11.45" customHeight="1">
      <c r="B90" s="1344" t="s">
        <v>373</v>
      </c>
      <c r="C90" s="1344"/>
      <c r="D90" s="1344"/>
      <c r="E90" s="555"/>
      <c r="F90" s="554">
        <f t="shared" si="2"/>
        <v>74</v>
      </c>
      <c r="G90" s="553">
        <v>12</v>
      </c>
      <c r="H90" s="553">
        <v>23</v>
      </c>
      <c r="I90" s="553">
        <v>35</v>
      </c>
      <c r="J90" s="553">
        <v>19</v>
      </c>
      <c r="K90" s="553">
        <v>20</v>
      </c>
      <c r="L90" s="553">
        <v>39</v>
      </c>
    </row>
    <row r="91" spans="2:12" ht="11.45" customHeight="1">
      <c r="B91" s="1344" t="s">
        <v>372</v>
      </c>
      <c r="C91" s="1344"/>
      <c r="D91" s="1344"/>
      <c r="E91" s="555"/>
      <c r="F91" s="554">
        <f t="shared" si="2"/>
        <v>135</v>
      </c>
      <c r="G91" s="553">
        <v>42</v>
      </c>
      <c r="H91" s="553">
        <v>36</v>
      </c>
      <c r="I91" s="553">
        <v>78</v>
      </c>
      <c r="J91" s="553">
        <v>24</v>
      </c>
      <c r="K91" s="553">
        <v>33</v>
      </c>
      <c r="L91" s="553">
        <v>57</v>
      </c>
    </row>
    <row r="92" spans="2:12" ht="11.45" customHeight="1">
      <c r="B92" s="1344" t="s">
        <v>371</v>
      </c>
      <c r="C92" s="1344"/>
      <c r="D92" s="1344"/>
      <c r="E92" s="555"/>
      <c r="F92" s="554">
        <f t="shared" si="2"/>
        <v>618</v>
      </c>
      <c r="G92" s="553">
        <v>150</v>
      </c>
      <c r="H92" s="553">
        <v>189</v>
      </c>
      <c r="I92" s="553">
        <v>339</v>
      </c>
      <c r="J92" s="553">
        <v>133</v>
      </c>
      <c r="K92" s="553">
        <v>146</v>
      </c>
      <c r="L92" s="553">
        <v>279</v>
      </c>
    </row>
    <row r="93" spans="2:12" ht="11.45" customHeight="1">
      <c r="B93" s="1344" t="s">
        <v>370</v>
      </c>
      <c r="C93" s="1344"/>
      <c r="D93" s="1344"/>
      <c r="E93" s="555"/>
      <c r="F93" s="554">
        <f t="shared" si="2"/>
        <v>63</v>
      </c>
      <c r="G93" s="553">
        <v>16</v>
      </c>
      <c r="H93" s="553">
        <v>14</v>
      </c>
      <c r="I93" s="553">
        <v>30</v>
      </c>
      <c r="J93" s="553">
        <v>15</v>
      </c>
      <c r="K93" s="553">
        <v>18</v>
      </c>
      <c r="L93" s="553">
        <v>33</v>
      </c>
    </row>
    <row r="94" spans="2:12" ht="11.45" customHeight="1">
      <c r="B94" s="1344" t="s">
        <v>369</v>
      </c>
      <c r="C94" s="1344"/>
      <c r="D94" s="1344"/>
      <c r="E94" s="555"/>
      <c r="F94" s="554">
        <f t="shared" si="2"/>
        <v>189</v>
      </c>
      <c r="G94" s="553">
        <v>53</v>
      </c>
      <c r="H94" s="553">
        <v>55</v>
      </c>
      <c r="I94" s="553">
        <v>108</v>
      </c>
      <c r="J94" s="553">
        <v>43</v>
      </c>
      <c r="K94" s="553">
        <v>38</v>
      </c>
      <c r="L94" s="553">
        <v>81</v>
      </c>
    </row>
    <row r="95" spans="2:12" ht="11.45" customHeight="1">
      <c r="B95" s="1344" t="s">
        <v>368</v>
      </c>
      <c r="C95" s="1344"/>
      <c r="D95" s="1344"/>
      <c r="E95" s="555"/>
      <c r="F95" s="554">
        <f t="shared" si="2"/>
        <v>791</v>
      </c>
      <c r="G95" s="553">
        <v>160</v>
      </c>
      <c r="H95" s="553">
        <v>195</v>
      </c>
      <c r="I95" s="553">
        <v>355</v>
      </c>
      <c r="J95" s="553">
        <v>220</v>
      </c>
      <c r="K95" s="553">
        <v>216</v>
      </c>
      <c r="L95" s="553">
        <v>436</v>
      </c>
    </row>
    <row r="96" spans="1:12" s="547" customFormat="1" ht="15" customHeight="1">
      <c r="A96" s="563" t="s">
        <v>367</v>
      </c>
      <c r="B96" s="562"/>
      <c r="C96" s="562"/>
      <c r="D96" s="562"/>
      <c r="E96" s="550"/>
      <c r="F96" s="549">
        <f>SUM(F97:F122)</f>
        <v>29815</v>
      </c>
      <c r="G96" s="548">
        <f>SUM(G97:G122)</f>
        <v>8131</v>
      </c>
      <c r="H96" s="548">
        <f>SUM(H97:H122)</f>
        <v>8216</v>
      </c>
      <c r="I96" s="548">
        <f>IF(SUM(I97:I122)=SUM(G96:H96),SUM(G96:H96),"FEHLER")</f>
        <v>16347</v>
      </c>
      <c r="J96" s="548">
        <f>SUM(J97:J122)</f>
        <v>7221</v>
      </c>
      <c r="K96" s="548">
        <f>SUM(K97:K122)</f>
        <v>6247</v>
      </c>
      <c r="L96" s="548">
        <f>IF(SUM(L97:L122)=SUM(J96:K96),SUM(J96:K96),"FEHLER")</f>
        <v>13468</v>
      </c>
    </row>
    <row r="97" spans="2:12" ht="11.45" customHeight="1">
      <c r="B97" s="1344" t="s">
        <v>366</v>
      </c>
      <c r="C97" s="1344"/>
      <c r="D97" s="1344"/>
      <c r="F97" s="554">
        <f aca="true" t="shared" si="3" ref="F97:F122">SUM(I97,L97)</f>
        <v>4163</v>
      </c>
      <c r="G97" s="553">
        <v>1025</v>
      </c>
      <c r="H97" s="553">
        <v>1090</v>
      </c>
      <c r="I97" s="553">
        <v>2115</v>
      </c>
      <c r="J97" s="553">
        <v>1150</v>
      </c>
      <c r="K97" s="553">
        <v>898</v>
      </c>
      <c r="L97" s="553">
        <v>2048</v>
      </c>
    </row>
    <row r="98" spans="2:12" ht="11.45" customHeight="1">
      <c r="B98" s="1344" t="s">
        <v>365</v>
      </c>
      <c r="C98" s="1344"/>
      <c r="D98" s="1344"/>
      <c r="F98" s="554">
        <f t="shared" si="3"/>
        <v>225</v>
      </c>
      <c r="G98" s="553">
        <v>82</v>
      </c>
      <c r="H98" s="553">
        <v>77</v>
      </c>
      <c r="I98" s="553">
        <v>159</v>
      </c>
      <c r="J98" s="553">
        <v>37</v>
      </c>
      <c r="K98" s="553">
        <v>29</v>
      </c>
      <c r="L98" s="553">
        <v>66</v>
      </c>
    </row>
    <row r="99" spans="2:12" ht="11.45" customHeight="1">
      <c r="B99" s="1344" t="s">
        <v>364</v>
      </c>
      <c r="C99" s="1344"/>
      <c r="D99" s="1344"/>
      <c r="F99" s="554">
        <f t="shared" si="3"/>
        <v>469</v>
      </c>
      <c r="G99" s="553">
        <v>148</v>
      </c>
      <c r="H99" s="553">
        <v>134</v>
      </c>
      <c r="I99" s="553">
        <v>282</v>
      </c>
      <c r="J99" s="553">
        <v>100</v>
      </c>
      <c r="K99" s="553">
        <v>87</v>
      </c>
      <c r="L99" s="553">
        <v>187</v>
      </c>
    </row>
    <row r="100" spans="2:12" ht="11.45" customHeight="1">
      <c r="B100" s="1344" t="s">
        <v>363</v>
      </c>
      <c r="C100" s="1344"/>
      <c r="D100" s="1344"/>
      <c r="F100" s="554">
        <f t="shared" si="3"/>
        <v>60</v>
      </c>
      <c r="G100" s="553">
        <v>21</v>
      </c>
      <c r="H100" s="553">
        <v>19</v>
      </c>
      <c r="I100" s="553">
        <v>40</v>
      </c>
      <c r="J100" s="553">
        <v>13</v>
      </c>
      <c r="K100" s="553">
        <v>7</v>
      </c>
      <c r="L100" s="553">
        <v>20</v>
      </c>
    </row>
    <row r="101" spans="2:12" ht="11.45" customHeight="1">
      <c r="B101" s="1344" t="s">
        <v>362</v>
      </c>
      <c r="C101" s="1344"/>
      <c r="D101" s="1344"/>
      <c r="F101" s="554">
        <f t="shared" si="3"/>
        <v>658</v>
      </c>
      <c r="G101" s="553">
        <v>298</v>
      </c>
      <c r="H101" s="553">
        <v>275</v>
      </c>
      <c r="I101" s="553">
        <v>573</v>
      </c>
      <c r="J101" s="553">
        <v>47</v>
      </c>
      <c r="K101" s="553">
        <v>38</v>
      </c>
      <c r="L101" s="553">
        <v>85</v>
      </c>
    </row>
    <row r="102" spans="2:12" ht="11.45" customHeight="1">
      <c r="B102" s="1344" t="s">
        <v>361</v>
      </c>
      <c r="C102" s="1344"/>
      <c r="D102" s="1344"/>
      <c r="F102" s="554">
        <f t="shared" si="3"/>
        <v>119</v>
      </c>
      <c r="G102" s="553">
        <v>45</v>
      </c>
      <c r="H102" s="553">
        <v>29</v>
      </c>
      <c r="I102" s="553">
        <v>74</v>
      </c>
      <c r="J102" s="553">
        <v>26</v>
      </c>
      <c r="K102" s="553">
        <v>19</v>
      </c>
      <c r="L102" s="553">
        <v>45</v>
      </c>
    </row>
    <row r="103" spans="2:12" ht="11.45" customHeight="1">
      <c r="B103" s="1344" t="s">
        <v>360</v>
      </c>
      <c r="C103" s="1344"/>
      <c r="D103" s="1344"/>
      <c r="F103" s="554">
        <f t="shared" si="3"/>
        <v>1686</v>
      </c>
      <c r="G103" s="553">
        <v>708</v>
      </c>
      <c r="H103" s="553">
        <v>689</v>
      </c>
      <c r="I103" s="553">
        <v>1397</v>
      </c>
      <c r="J103" s="553">
        <v>165</v>
      </c>
      <c r="K103" s="553">
        <v>124</v>
      </c>
      <c r="L103" s="553">
        <v>289</v>
      </c>
    </row>
    <row r="104" spans="2:12" ht="11.45" customHeight="1">
      <c r="B104" s="1344" t="s">
        <v>359</v>
      </c>
      <c r="C104" s="1344"/>
      <c r="D104" s="1344"/>
      <c r="F104" s="554">
        <f t="shared" si="3"/>
        <v>44</v>
      </c>
      <c r="G104" s="553">
        <v>13</v>
      </c>
      <c r="H104" s="553">
        <v>17</v>
      </c>
      <c r="I104" s="553">
        <v>30</v>
      </c>
      <c r="J104" s="553">
        <v>10</v>
      </c>
      <c r="K104" s="553">
        <v>4</v>
      </c>
      <c r="L104" s="553">
        <v>14</v>
      </c>
    </row>
    <row r="105" spans="2:12" ht="11.45" customHeight="1">
      <c r="B105" s="1344" t="s">
        <v>358</v>
      </c>
      <c r="C105" s="1344"/>
      <c r="D105" s="1344"/>
      <c r="F105" s="554">
        <f t="shared" si="3"/>
        <v>5327</v>
      </c>
      <c r="G105" s="553">
        <v>1407</v>
      </c>
      <c r="H105" s="553">
        <v>1438</v>
      </c>
      <c r="I105" s="553">
        <v>2845</v>
      </c>
      <c r="J105" s="553">
        <v>1267</v>
      </c>
      <c r="K105" s="553">
        <v>1215</v>
      </c>
      <c r="L105" s="553">
        <v>2482</v>
      </c>
    </row>
    <row r="106" spans="2:12" ht="11.45" customHeight="1">
      <c r="B106" s="1344" t="s">
        <v>357</v>
      </c>
      <c r="C106" s="1344"/>
      <c r="D106" s="1344"/>
      <c r="E106" s="555"/>
      <c r="F106" s="554">
        <f t="shared" si="3"/>
        <v>678</v>
      </c>
      <c r="G106" s="553">
        <v>192</v>
      </c>
      <c r="H106" s="553">
        <v>158</v>
      </c>
      <c r="I106" s="553">
        <v>350</v>
      </c>
      <c r="J106" s="553">
        <v>187</v>
      </c>
      <c r="K106" s="553">
        <v>141</v>
      </c>
      <c r="L106" s="553">
        <v>328</v>
      </c>
    </row>
    <row r="107" spans="2:12" ht="11.45" customHeight="1">
      <c r="B107" s="1344" t="s">
        <v>356</v>
      </c>
      <c r="C107" s="1344"/>
      <c r="D107" s="1344"/>
      <c r="E107" s="555"/>
      <c r="F107" s="554">
        <f t="shared" si="3"/>
        <v>102</v>
      </c>
      <c r="G107" s="553">
        <v>35</v>
      </c>
      <c r="H107" s="553">
        <v>27</v>
      </c>
      <c r="I107" s="553">
        <v>62</v>
      </c>
      <c r="J107" s="553">
        <v>18</v>
      </c>
      <c r="K107" s="553">
        <v>22</v>
      </c>
      <c r="L107" s="553">
        <v>40</v>
      </c>
    </row>
    <row r="108" spans="2:12" ht="11.45" customHeight="1">
      <c r="B108" s="1344" t="s">
        <v>355</v>
      </c>
      <c r="C108" s="1344"/>
      <c r="D108" s="1344"/>
      <c r="E108" s="555"/>
      <c r="F108" s="554">
        <f t="shared" si="3"/>
        <v>286</v>
      </c>
      <c r="G108" s="553">
        <v>83</v>
      </c>
      <c r="H108" s="553">
        <v>82</v>
      </c>
      <c r="I108" s="553">
        <v>165</v>
      </c>
      <c r="J108" s="553">
        <v>71</v>
      </c>
      <c r="K108" s="553">
        <v>50</v>
      </c>
      <c r="L108" s="553">
        <v>121</v>
      </c>
    </row>
    <row r="109" spans="2:12" ht="11.45" customHeight="1">
      <c r="B109" s="1344" t="s">
        <v>354</v>
      </c>
      <c r="C109" s="1344"/>
      <c r="D109" s="1344"/>
      <c r="E109" s="555"/>
      <c r="F109" s="554">
        <f t="shared" si="3"/>
        <v>102</v>
      </c>
      <c r="G109" s="553">
        <v>26</v>
      </c>
      <c r="H109" s="553">
        <v>28</v>
      </c>
      <c r="I109" s="553">
        <v>54</v>
      </c>
      <c r="J109" s="553">
        <v>24</v>
      </c>
      <c r="K109" s="553">
        <v>24</v>
      </c>
      <c r="L109" s="553">
        <v>48</v>
      </c>
    </row>
    <row r="110" spans="2:12" ht="11.45" customHeight="1">
      <c r="B110" s="1344" t="s">
        <v>353</v>
      </c>
      <c r="C110" s="1344"/>
      <c r="D110" s="1344"/>
      <c r="F110" s="554">
        <f t="shared" si="3"/>
        <v>92</v>
      </c>
      <c r="G110" s="553">
        <v>19</v>
      </c>
      <c r="H110" s="553">
        <v>31</v>
      </c>
      <c r="I110" s="553">
        <v>50</v>
      </c>
      <c r="J110" s="553">
        <v>16</v>
      </c>
      <c r="K110" s="553">
        <v>26</v>
      </c>
      <c r="L110" s="553">
        <v>42</v>
      </c>
    </row>
    <row r="111" spans="2:12" ht="11.45" customHeight="1">
      <c r="B111" s="1344" t="s">
        <v>352</v>
      </c>
      <c r="C111" s="1344"/>
      <c r="D111" s="1344"/>
      <c r="F111" s="554">
        <f t="shared" si="3"/>
        <v>7</v>
      </c>
      <c r="G111" s="553">
        <v>4</v>
      </c>
      <c r="H111" s="553">
        <v>2</v>
      </c>
      <c r="I111" s="553">
        <v>6</v>
      </c>
      <c r="J111" s="553">
        <v>1</v>
      </c>
      <c r="K111" s="553">
        <v>0</v>
      </c>
      <c r="L111" s="553">
        <v>1</v>
      </c>
    </row>
    <row r="112" spans="2:12" ht="11.45" customHeight="1">
      <c r="B112" s="1344" t="s">
        <v>351</v>
      </c>
      <c r="C112" s="1344"/>
      <c r="D112" s="1344"/>
      <c r="F112" s="554">
        <f t="shared" si="3"/>
        <v>206</v>
      </c>
      <c r="G112" s="553">
        <v>91</v>
      </c>
      <c r="H112" s="553">
        <v>82</v>
      </c>
      <c r="I112" s="553">
        <v>173</v>
      </c>
      <c r="J112" s="553">
        <v>16</v>
      </c>
      <c r="K112" s="553">
        <v>17</v>
      </c>
      <c r="L112" s="553">
        <v>33</v>
      </c>
    </row>
    <row r="113" spans="2:12" ht="11.45" customHeight="1">
      <c r="B113" s="1344" t="s">
        <v>350</v>
      </c>
      <c r="C113" s="1344"/>
      <c r="D113" s="1344"/>
      <c r="F113" s="554">
        <f t="shared" si="3"/>
        <v>129</v>
      </c>
      <c r="G113" s="553">
        <v>33</v>
      </c>
      <c r="H113" s="553">
        <v>40</v>
      </c>
      <c r="I113" s="553">
        <v>73</v>
      </c>
      <c r="J113" s="553">
        <v>27</v>
      </c>
      <c r="K113" s="553">
        <v>29</v>
      </c>
      <c r="L113" s="553">
        <v>56</v>
      </c>
    </row>
    <row r="114" spans="2:12" ht="11.45" customHeight="1">
      <c r="B114" s="1344" t="s">
        <v>349</v>
      </c>
      <c r="C114" s="1344"/>
      <c r="D114" s="1344"/>
      <c r="F114" s="554">
        <f t="shared" si="3"/>
        <v>32</v>
      </c>
      <c r="G114" s="553">
        <v>12</v>
      </c>
      <c r="H114" s="553">
        <v>12</v>
      </c>
      <c r="I114" s="553">
        <v>24</v>
      </c>
      <c r="J114" s="553">
        <v>5</v>
      </c>
      <c r="K114" s="553">
        <v>3</v>
      </c>
      <c r="L114" s="553">
        <v>8</v>
      </c>
    </row>
    <row r="115" spans="2:12" ht="11.45" customHeight="1">
      <c r="B115" s="1344" t="s">
        <v>348</v>
      </c>
      <c r="C115" s="1344"/>
      <c r="D115" s="1344"/>
      <c r="F115" s="554">
        <f t="shared" si="3"/>
        <v>541</v>
      </c>
      <c r="G115" s="553">
        <v>131</v>
      </c>
      <c r="H115" s="553">
        <v>162</v>
      </c>
      <c r="I115" s="553">
        <v>293</v>
      </c>
      <c r="J115" s="553">
        <v>149</v>
      </c>
      <c r="K115" s="553">
        <v>99</v>
      </c>
      <c r="L115" s="553">
        <v>248</v>
      </c>
    </row>
    <row r="116" spans="2:12" ht="11.45" customHeight="1">
      <c r="B116" s="1344" t="s">
        <v>347</v>
      </c>
      <c r="C116" s="1344"/>
      <c r="D116" s="1344"/>
      <c r="F116" s="554">
        <f t="shared" si="3"/>
        <v>179</v>
      </c>
      <c r="G116" s="553">
        <v>41</v>
      </c>
      <c r="H116" s="553">
        <v>44</v>
      </c>
      <c r="I116" s="553">
        <v>85</v>
      </c>
      <c r="J116" s="553">
        <v>45</v>
      </c>
      <c r="K116" s="553">
        <v>49</v>
      </c>
      <c r="L116" s="553">
        <v>94</v>
      </c>
    </row>
    <row r="117" spans="2:12" ht="11.45" customHeight="1">
      <c r="B117" s="1344" t="s">
        <v>346</v>
      </c>
      <c r="C117" s="1344"/>
      <c r="D117" s="1344"/>
      <c r="F117" s="554">
        <f t="shared" si="3"/>
        <v>40</v>
      </c>
      <c r="G117" s="553">
        <v>9</v>
      </c>
      <c r="H117" s="553">
        <v>13</v>
      </c>
      <c r="I117" s="553">
        <v>22</v>
      </c>
      <c r="J117" s="553">
        <v>10</v>
      </c>
      <c r="K117" s="553">
        <v>8</v>
      </c>
      <c r="L117" s="553">
        <v>18</v>
      </c>
    </row>
    <row r="118" spans="2:12" ht="11.45" customHeight="1">
      <c r="B118" s="1344" t="s">
        <v>345</v>
      </c>
      <c r="C118" s="1344"/>
      <c r="D118" s="1344"/>
      <c r="F118" s="554">
        <f t="shared" si="3"/>
        <v>12943</v>
      </c>
      <c r="G118" s="553">
        <v>3226</v>
      </c>
      <c r="H118" s="553">
        <v>3323</v>
      </c>
      <c r="I118" s="553">
        <v>6549</v>
      </c>
      <c r="J118" s="553">
        <v>3400</v>
      </c>
      <c r="K118" s="553">
        <v>2994</v>
      </c>
      <c r="L118" s="553">
        <v>6394</v>
      </c>
    </row>
    <row r="119" spans="2:12" ht="11.45" customHeight="1">
      <c r="B119" s="1344" t="s">
        <v>344</v>
      </c>
      <c r="C119" s="1344"/>
      <c r="D119" s="1344"/>
      <c r="F119" s="554">
        <f t="shared" si="3"/>
        <v>38</v>
      </c>
      <c r="G119" s="553">
        <v>15</v>
      </c>
      <c r="H119" s="553">
        <v>12</v>
      </c>
      <c r="I119" s="553">
        <v>27</v>
      </c>
      <c r="J119" s="553">
        <v>8</v>
      </c>
      <c r="K119" s="553">
        <v>3</v>
      </c>
      <c r="L119" s="553">
        <v>11</v>
      </c>
    </row>
    <row r="120" spans="2:12" ht="11.45" customHeight="1">
      <c r="B120" s="1344" t="s">
        <v>343</v>
      </c>
      <c r="C120" s="1344"/>
      <c r="D120" s="1344"/>
      <c r="F120" s="554">
        <f t="shared" si="3"/>
        <v>318</v>
      </c>
      <c r="G120" s="553">
        <v>70</v>
      </c>
      <c r="H120" s="553">
        <v>60</v>
      </c>
      <c r="I120" s="553">
        <v>130</v>
      </c>
      <c r="J120" s="553">
        <v>96</v>
      </c>
      <c r="K120" s="553">
        <v>92</v>
      </c>
      <c r="L120" s="553">
        <v>188</v>
      </c>
    </row>
    <row r="121" spans="2:12" ht="11.45" customHeight="1">
      <c r="B121" s="1344" t="s">
        <v>342</v>
      </c>
      <c r="C121" s="1344"/>
      <c r="D121" s="1344"/>
      <c r="F121" s="554">
        <f t="shared" si="3"/>
        <v>678</v>
      </c>
      <c r="G121" s="553">
        <v>199</v>
      </c>
      <c r="H121" s="553">
        <v>203</v>
      </c>
      <c r="I121" s="553">
        <v>402</v>
      </c>
      <c r="J121" s="553">
        <v>151</v>
      </c>
      <c r="K121" s="553">
        <v>125</v>
      </c>
      <c r="L121" s="553">
        <v>276</v>
      </c>
    </row>
    <row r="122" spans="2:12" ht="12" customHeight="1">
      <c r="B122" s="925" t="s">
        <v>341</v>
      </c>
      <c r="C122" s="553"/>
      <c r="D122" s="554"/>
      <c r="E122" s="540" t="s">
        <v>2</v>
      </c>
      <c r="F122" s="554">
        <f t="shared" si="3"/>
        <v>693</v>
      </c>
      <c r="G122" s="553">
        <v>198</v>
      </c>
      <c r="H122" s="553">
        <v>169</v>
      </c>
      <c r="I122" s="553">
        <v>367</v>
      </c>
      <c r="J122" s="553">
        <v>182</v>
      </c>
      <c r="K122" s="553">
        <v>144</v>
      </c>
      <c r="L122" s="553">
        <v>326</v>
      </c>
    </row>
    <row r="123" spans="1:12" s="547" customFormat="1" ht="15" customHeight="1">
      <c r="A123" s="914" t="s">
        <v>339</v>
      </c>
      <c r="B123" s="562"/>
      <c r="C123" s="562"/>
      <c r="D123" s="562"/>
      <c r="F123" s="549">
        <f>SUM(F124:F126)</f>
        <v>96</v>
      </c>
      <c r="G123" s="548">
        <f>SUM(G124:G126)</f>
        <v>31</v>
      </c>
      <c r="H123" s="548">
        <f>SUM(H124:H126)</f>
        <v>33</v>
      </c>
      <c r="I123" s="548">
        <f>IF(SUM(I124:I126)=SUM(G123:H123),SUM(G123:H123),"FEHLER")</f>
        <v>64</v>
      </c>
      <c r="J123" s="548">
        <f>SUM(J124:J126)</f>
        <v>20</v>
      </c>
      <c r="K123" s="548">
        <f>SUM(K124:K126)</f>
        <v>12</v>
      </c>
      <c r="L123" s="548">
        <f>IF(SUM(L124:L126)=SUM(J123:K123),SUM(J123:K123),"FEHLER")</f>
        <v>32</v>
      </c>
    </row>
    <row r="124" spans="2:12" ht="11.45" customHeight="1">
      <c r="B124" s="1344" t="s">
        <v>339</v>
      </c>
      <c r="C124" s="1344"/>
      <c r="D124" s="1344"/>
      <c r="E124" s="555"/>
      <c r="F124" s="554">
        <f>SUM(I124,L124)</f>
        <v>83</v>
      </c>
      <c r="G124" s="553">
        <v>27</v>
      </c>
      <c r="H124" s="553">
        <v>29</v>
      </c>
      <c r="I124" s="553">
        <v>56</v>
      </c>
      <c r="J124" s="553">
        <v>19</v>
      </c>
      <c r="K124" s="553">
        <v>8</v>
      </c>
      <c r="L124" s="553">
        <v>27</v>
      </c>
    </row>
    <row r="125" spans="2:12" ht="11.45" customHeight="1">
      <c r="B125" s="1344" t="s">
        <v>338</v>
      </c>
      <c r="C125" s="1344"/>
      <c r="D125" s="1344"/>
      <c r="E125" s="555"/>
      <c r="F125" s="554">
        <f>SUM(I125,L125)</f>
        <v>11</v>
      </c>
      <c r="G125" s="553">
        <v>3</v>
      </c>
      <c r="H125" s="553">
        <v>4</v>
      </c>
      <c r="I125" s="553">
        <v>7</v>
      </c>
      <c r="J125" s="553">
        <v>1</v>
      </c>
      <c r="K125" s="553">
        <v>3</v>
      </c>
      <c r="L125" s="553">
        <v>4</v>
      </c>
    </row>
    <row r="126" spans="2:12" ht="11.45" customHeight="1">
      <c r="B126" s="1344" t="s">
        <v>337</v>
      </c>
      <c r="C126" s="1344"/>
      <c r="D126" s="1344"/>
      <c r="F126" s="554">
        <f>SUM(I126,L126)</f>
        <v>2</v>
      </c>
      <c r="G126" s="553">
        <v>1</v>
      </c>
      <c r="H126" s="553">
        <v>0</v>
      </c>
      <c r="I126" s="553">
        <v>1</v>
      </c>
      <c r="J126" s="553">
        <v>0</v>
      </c>
      <c r="K126" s="553">
        <v>1</v>
      </c>
      <c r="L126" s="553">
        <v>1</v>
      </c>
    </row>
    <row r="127" spans="1:12" s="547" customFormat="1" ht="15" customHeight="1">
      <c r="A127" s="561" t="s">
        <v>336</v>
      </c>
      <c r="B127" s="560"/>
      <c r="C127" s="560"/>
      <c r="D127" s="559"/>
      <c r="F127" s="947">
        <f>SUM(I127,L127)</f>
        <v>210</v>
      </c>
      <c r="G127" s="948">
        <v>76</v>
      </c>
      <c r="H127" s="948">
        <v>73</v>
      </c>
      <c r="I127" s="948">
        <v>149</v>
      </c>
      <c r="J127" s="948">
        <v>35</v>
      </c>
      <c r="K127" s="948">
        <v>26</v>
      </c>
      <c r="L127" s="948">
        <v>61</v>
      </c>
    </row>
    <row r="128" spans="1:12" ht="12" customHeight="1">
      <c r="A128" s="558" t="s">
        <v>335</v>
      </c>
      <c r="B128" s="557"/>
      <c r="C128" s="557"/>
      <c r="D128" s="556"/>
      <c r="E128" s="555"/>
      <c r="F128" s="554">
        <f>SUM(I128,L128)</f>
        <v>331</v>
      </c>
      <c r="G128" s="553">
        <v>156</v>
      </c>
      <c r="H128" s="553">
        <v>154</v>
      </c>
      <c r="I128" s="553">
        <v>310</v>
      </c>
      <c r="J128" s="553">
        <v>9</v>
      </c>
      <c r="K128" s="553">
        <v>12</v>
      </c>
      <c r="L128" s="553">
        <v>21</v>
      </c>
    </row>
    <row r="129" spans="1:12" s="547" customFormat="1" ht="15" customHeight="1">
      <c r="A129" s="552"/>
      <c r="D129" s="551" t="s">
        <v>73</v>
      </c>
      <c r="E129" s="550"/>
      <c r="F129" s="549">
        <f>IF(SUM(F10,F59,F76,F96,F123,F127,F128)=SUM(G129,H129,J129,K129),SUM(G129,H129,J129,K129),"FEHLER")</f>
        <v>107279</v>
      </c>
      <c r="G129" s="548">
        <f aca="true" t="shared" si="4" ref="G129:L129">G10+G59+G76+G96+G123+G127+G128</f>
        <v>29389</v>
      </c>
      <c r="H129" s="548">
        <f t="shared" si="4"/>
        <v>29406</v>
      </c>
      <c r="I129" s="548">
        <f t="shared" si="4"/>
        <v>58795</v>
      </c>
      <c r="J129" s="548">
        <f t="shared" si="4"/>
        <v>25845</v>
      </c>
      <c r="K129" s="548">
        <f t="shared" si="4"/>
        <v>22639</v>
      </c>
      <c r="L129" s="548">
        <f t="shared" si="4"/>
        <v>48484</v>
      </c>
    </row>
    <row r="130" spans="1:12" ht="5.1" customHeight="1">
      <c r="A130" s="547" t="s">
        <v>334</v>
      </c>
      <c r="B130" s="546"/>
      <c r="C130" s="546"/>
      <c r="D130" s="546"/>
      <c r="E130" s="546"/>
      <c r="F130" s="546"/>
      <c r="G130" s="546"/>
      <c r="H130" s="546"/>
      <c r="I130" s="546"/>
      <c r="J130" s="546"/>
      <c r="K130" s="546"/>
      <c r="L130" s="546"/>
    </row>
    <row r="131" spans="1:12" s="545" customFormat="1" ht="12.95" customHeight="1">
      <c r="A131" s="1343" t="s">
        <v>333</v>
      </c>
      <c r="B131" s="1343"/>
      <c r="C131" s="1343"/>
      <c r="D131" s="1343"/>
      <c r="E131" s="1343"/>
      <c r="F131" s="1343"/>
      <c r="G131" s="1343"/>
      <c r="H131" s="1343"/>
      <c r="I131" s="1343"/>
      <c r="J131" s="1343"/>
      <c r="K131" s="1343"/>
      <c r="L131" s="1343"/>
    </row>
    <row r="132" spans="1:12" ht="11.25">
      <c r="A132" s="544"/>
      <c r="B132" s="544"/>
      <c r="C132" s="544"/>
      <c r="D132" s="544"/>
      <c r="E132" s="544"/>
      <c r="F132" s="544"/>
      <c r="G132" s="543"/>
      <c r="H132" s="543"/>
      <c r="I132" s="543"/>
      <c r="J132" s="543"/>
      <c r="K132" s="543"/>
      <c r="L132" s="543"/>
    </row>
  </sheetData>
  <mergeCells count="87">
    <mergeCell ref="A1:B1"/>
    <mergeCell ref="A6:E9"/>
    <mergeCell ref="F6:F9"/>
    <mergeCell ref="B47:D47"/>
    <mergeCell ref="F72:F75"/>
    <mergeCell ref="B43:D43"/>
    <mergeCell ref="B44:D44"/>
    <mergeCell ref="A2:L2"/>
    <mergeCell ref="B49:D49"/>
    <mergeCell ref="B50:D50"/>
    <mergeCell ref="B51:D51"/>
    <mergeCell ref="B52:D52"/>
    <mergeCell ref="B53:D53"/>
    <mergeCell ref="B54:D54"/>
    <mergeCell ref="B55:D55"/>
    <mergeCell ref="B57:D57"/>
    <mergeCell ref="B60:D60"/>
    <mergeCell ref="B61:D61"/>
    <mergeCell ref="B62:D62"/>
    <mergeCell ref="B56:D56"/>
    <mergeCell ref="A131:L131"/>
    <mergeCell ref="B86:D86"/>
    <mergeCell ref="B64:D64"/>
    <mergeCell ref="B77:D77"/>
    <mergeCell ref="B78:D78"/>
    <mergeCell ref="B79:D79"/>
    <mergeCell ref="B80:D80"/>
    <mergeCell ref="B81:D81"/>
    <mergeCell ref="B82:D82"/>
    <mergeCell ref="B83:D83"/>
    <mergeCell ref="B84:D84"/>
    <mergeCell ref="B85:D85"/>
    <mergeCell ref="A5:L5"/>
    <mergeCell ref="G8:I8"/>
    <mergeCell ref="J8:L8"/>
    <mergeCell ref="G73:L73"/>
    <mergeCell ref="G74:I74"/>
    <mergeCell ref="J74:L74"/>
    <mergeCell ref="A68:L68"/>
    <mergeCell ref="B42:D42"/>
    <mergeCell ref="B41:D41"/>
    <mergeCell ref="B40:D40"/>
    <mergeCell ref="B39:D39"/>
    <mergeCell ref="B38:D38"/>
    <mergeCell ref="B45:D45"/>
    <mergeCell ref="B46:D46"/>
    <mergeCell ref="B48:D48"/>
    <mergeCell ref="B63:D63"/>
    <mergeCell ref="A72:E75"/>
    <mergeCell ref="B87:D87"/>
    <mergeCell ref="B88:D88"/>
    <mergeCell ref="B89:D89"/>
    <mergeCell ref="B90:D90"/>
    <mergeCell ref="B91:D91"/>
    <mergeCell ref="B92:D92"/>
    <mergeCell ref="B93:D93"/>
    <mergeCell ref="B94:D94"/>
    <mergeCell ref="B95:D95"/>
    <mergeCell ref="B104:D104"/>
    <mergeCell ref="B105:D105"/>
    <mergeCell ref="B106:D106"/>
    <mergeCell ref="B97:D97"/>
    <mergeCell ref="B98:D98"/>
    <mergeCell ref="B99:D99"/>
    <mergeCell ref="B100:D100"/>
    <mergeCell ref="B101:D101"/>
    <mergeCell ref="B126:D126"/>
    <mergeCell ref="B118:D118"/>
    <mergeCell ref="B119:D119"/>
    <mergeCell ref="B120:D120"/>
    <mergeCell ref="B121:D121"/>
    <mergeCell ref="A66:L66"/>
    <mergeCell ref="B117:D117"/>
    <mergeCell ref="B124:D124"/>
    <mergeCell ref="B125:D125"/>
    <mergeCell ref="B112:D112"/>
    <mergeCell ref="B113:D113"/>
    <mergeCell ref="B114:D114"/>
    <mergeCell ref="B115:D115"/>
    <mergeCell ref="B116:D116"/>
    <mergeCell ref="B107:D107"/>
    <mergeCell ref="B108:D108"/>
    <mergeCell ref="B109:D109"/>
    <mergeCell ref="B110:D110"/>
    <mergeCell ref="B111:D111"/>
    <mergeCell ref="B102:D102"/>
    <mergeCell ref="B103:D103"/>
  </mergeCells>
  <printOptions/>
  <pageMargins left="0.4724409448818898" right="0.4724409448818898" top="0.5905511811023623" bottom="0.7874015748031497" header="0.31496062992125984" footer="0.31496062992125984"/>
  <pageSetup firstPageNumber="30" useFirstPageNumber="1" horizontalDpi="600" verticalDpi="600" orientation="portrait" paperSize="9" r:id="rId1"/>
  <headerFooter>
    <oddFooter>&amp;C&amp;P</oddFooter>
  </headerFooter>
  <rowBreaks count="1" manualBreakCount="1">
    <brk id="66" max="16383" man="1"/>
  </rowBreaks>
  <ignoredErrors>
    <ignoredError sqref="F11:L11 F70:F87 F96 F123 F67 F48:F55 F12:F46 F57 F59:F64" formula="1"/>
    <ignoredError sqref="I96:L96 G123:L123 G59:L59 G70:L76 G67:L67" formula="1" unlockedFormula="1"/>
    <ignoredError sqref="G96:H96"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N72"/>
  <sheetViews>
    <sheetView zoomScaleSheetLayoutView="100" workbookViewId="0" topLeftCell="A1">
      <selection activeCell="N1" sqref="N1"/>
    </sheetView>
  </sheetViews>
  <sheetFormatPr defaultColWidth="12" defaultRowHeight="11.25"/>
  <cols>
    <col min="1" max="1" width="1.5" style="578" customWidth="1"/>
    <col min="2" max="2" width="9.33203125" style="578" customWidth="1"/>
    <col min="3" max="3" width="19.33203125" style="578" customWidth="1"/>
    <col min="4" max="4" width="0.4921875" style="578" customWidth="1"/>
    <col min="5" max="5" width="12.16015625" style="578" customWidth="1"/>
    <col min="6" max="6" width="0.65625" style="578" customWidth="1"/>
    <col min="7" max="11" width="10.66015625" style="578" customWidth="1"/>
    <col min="12" max="12" width="10.83203125" style="578" customWidth="1"/>
    <col min="13" max="13" width="10.66015625" style="578" customWidth="1"/>
    <col min="14" max="16384" width="12" style="578" customWidth="1"/>
  </cols>
  <sheetData>
    <row r="1" ht="9.95" customHeight="1"/>
    <row r="2" spans="1:13" ht="12.75" customHeight="1">
      <c r="A2" s="1364" t="s">
        <v>704</v>
      </c>
      <c r="B2" s="1365"/>
      <c r="C2" s="1365"/>
      <c r="D2" s="1365"/>
      <c r="E2" s="1365"/>
      <c r="F2" s="1365"/>
      <c r="G2" s="1365"/>
      <c r="H2" s="1365"/>
      <c r="I2" s="1365"/>
      <c r="J2" s="1365"/>
      <c r="K2" s="1365"/>
      <c r="L2" s="1365"/>
      <c r="M2" s="1365"/>
    </row>
    <row r="3" ht="3" customHeight="1"/>
    <row r="4" spans="1:13" ht="14.25" customHeight="1">
      <c r="A4" s="873" t="s">
        <v>729</v>
      </c>
      <c r="B4" s="579"/>
      <c r="C4" s="579"/>
      <c r="D4" s="579"/>
      <c r="E4" s="579"/>
      <c r="F4" s="579"/>
      <c r="G4" s="579"/>
      <c r="H4" s="579"/>
      <c r="I4" s="579"/>
      <c r="J4" s="579"/>
      <c r="K4" s="579"/>
      <c r="L4" s="579"/>
      <c r="M4" s="579"/>
    </row>
    <row r="5" spans="1:13" ht="14.25" customHeight="1">
      <c r="A5" s="579" t="s">
        <v>820</v>
      </c>
      <c r="B5" s="579"/>
      <c r="C5" s="579"/>
      <c r="D5" s="579"/>
      <c r="E5" s="579"/>
      <c r="F5" s="579"/>
      <c r="G5" s="579"/>
      <c r="H5" s="579"/>
      <c r="I5" s="579"/>
      <c r="J5" s="579"/>
      <c r="K5" s="579"/>
      <c r="L5" s="579"/>
      <c r="M5" s="579"/>
    </row>
    <row r="6" ht="3.95" customHeight="1"/>
    <row r="7" spans="1:13" s="580" customFormat="1" ht="11.85" customHeight="1">
      <c r="A7" s="1372" t="s">
        <v>446</v>
      </c>
      <c r="B7" s="1372"/>
      <c r="C7" s="1373"/>
      <c r="D7" s="1378" t="s">
        <v>447</v>
      </c>
      <c r="E7" s="1372"/>
      <c r="F7" s="1373"/>
      <c r="G7" s="1378" t="s">
        <v>448</v>
      </c>
      <c r="H7" s="1373"/>
      <c r="I7" s="1381" t="s">
        <v>449</v>
      </c>
      <c r="J7" s="1382"/>
      <c r="K7" s="1382"/>
      <c r="L7" s="1382"/>
      <c r="M7" s="1382"/>
    </row>
    <row r="8" spans="1:13" s="580" customFormat="1" ht="11.85" customHeight="1">
      <c r="A8" s="1374"/>
      <c r="B8" s="1374"/>
      <c r="C8" s="1375"/>
      <c r="D8" s="1379"/>
      <c r="E8" s="1374"/>
      <c r="F8" s="1375"/>
      <c r="G8" s="1379"/>
      <c r="H8" s="1375"/>
      <c r="I8" s="1383" t="s">
        <v>40</v>
      </c>
      <c r="J8" s="581" t="s">
        <v>79</v>
      </c>
      <c r="K8" s="581"/>
      <c r="L8" s="581"/>
      <c r="M8" s="581"/>
    </row>
    <row r="9" spans="1:13" s="580" customFormat="1" ht="11.85" customHeight="1">
      <c r="A9" s="1374"/>
      <c r="B9" s="1374"/>
      <c r="C9" s="1375"/>
      <c r="D9" s="1379"/>
      <c r="E9" s="1374"/>
      <c r="F9" s="1375"/>
      <c r="G9" s="1379"/>
      <c r="H9" s="1375"/>
      <c r="I9" s="1384"/>
      <c r="J9" s="1378" t="s">
        <v>450</v>
      </c>
      <c r="K9" s="1373"/>
      <c r="L9" s="1383" t="s">
        <v>638</v>
      </c>
      <c r="M9" s="1378" t="s">
        <v>451</v>
      </c>
    </row>
    <row r="10" spans="1:13" s="580" customFormat="1" ht="11.85" customHeight="1">
      <c r="A10" s="1374"/>
      <c r="B10" s="1374"/>
      <c r="C10" s="1375"/>
      <c r="D10" s="1379"/>
      <c r="E10" s="1374"/>
      <c r="F10" s="1375"/>
      <c r="G10" s="1380"/>
      <c r="H10" s="1377"/>
      <c r="I10" s="1384"/>
      <c r="J10" s="1380" t="s">
        <v>452</v>
      </c>
      <c r="K10" s="1377"/>
      <c r="L10" s="1384"/>
      <c r="M10" s="1379"/>
    </row>
    <row r="11" spans="1:13" s="580" customFormat="1" ht="11.85" customHeight="1">
      <c r="A11" s="1374"/>
      <c r="B11" s="1374"/>
      <c r="C11" s="1375"/>
      <c r="D11" s="1379"/>
      <c r="E11" s="1374"/>
      <c r="F11" s="1375"/>
      <c r="G11" s="1383" t="s">
        <v>40</v>
      </c>
      <c r="H11" s="1383" t="s">
        <v>39</v>
      </c>
      <c r="I11" s="1384"/>
      <c r="J11" s="582" t="s">
        <v>453</v>
      </c>
      <c r="K11" s="582" t="s">
        <v>57</v>
      </c>
      <c r="L11" s="1384"/>
      <c r="M11" s="1379"/>
    </row>
    <row r="12" spans="1:13" s="580" customFormat="1" ht="21" customHeight="1">
      <c r="A12" s="1376"/>
      <c r="B12" s="1376"/>
      <c r="C12" s="1377"/>
      <c r="D12" s="1380"/>
      <c r="E12" s="1376"/>
      <c r="F12" s="1377"/>
      <c r="G12" s="1385"/>
      <c r="H12" s="1385"/>
      <c r="I12" s="1385"/>
      <c r="J12" s="583" t="s">
        <v>454</v>
      </c>
      <c r="K12" s="582"/>
      <c r="L12" s="1385"/>
      <c r="M12" s="1380"/>
    </row>
    <row r="13" spans="1:13" ht="3.6" customHeight="1">
      <c r="A13" s="1386" t="s">
        <v>743</v>
      </c>
      <c r="B13" s="1387"/>
      <c r="C13" s="1388"/>
      <c r="D13" s="584"/>
      <c r="E13" s="585"/>
      <c r="F13" s="586"/>
      <c r="G13" s="587"/>
      <c r="H13" s="587"/>
      <c r="I13" s="586"/>
      <c r="J13" s="587"/>
      <c r="K13" s="587"/>
      <c r="L13" s="586"/>
      <c r="M13" s="585"/>
    </row>
    <row r="14" spans="1:14" ht="12.95" customHeight="1">
      <c r="A14" s="1389"/>
      <c r="B14" s="1389"/>
      <c r="C14" s="1390"/>
      <c r="D14" s="584"/>
      <c r="E14" s="585" t="s">
        <v>455</v>
      </c>
      <c r="F14" s="586"/>
      <c r="G14" s="588">
        <v>22546</v>
      </c>
      <c r="H14" s="588">
        <v>15938</v>
      </c>
      <c r="I14" s="588">
        <f>J14+L14+M14</f>
        <v>572642</v>
      </c>
      <c r="J14" s="588">
        <v>501269</v>
      </c>
      <c r="K14" s="588">
        <v>357307</v>
      </c>
      <c r="L14" s="588">
        <v>63211</v>
      </c>
      <c r="M14" s="589">
        <v>8162</v>
      </c>
      <c r="N14" s="590"/>
    </row>
    <row r="15" spans="1:14" ht="12.95" customHeight="1">
      <c r="A15" s="1389"/>
      <c r="B15" s="1389"/>
      <c r="C15" s="1390"/>
      <c r="D15" s="584"/>
      <c r="E15" s="585" t="s">
        <v>456</v>
      </c>
      <c r="F15" s="586"/>
      <c r="G15" s="588">
        <v>995</v>
      </c>
      <c r="H15" s="588">
        <v>692</v>
      </c>
      <c r="I15" s="588">
        <f>J15+L15+M15</f>
        <v>27704</v>
      </c>
      <c r="J15" s="588">
        <v>20979</v>
      </c>
      <c r="K15" s="588">
        <v>14555</v>
      </c>
      <c r="L15" s="588">
        <v>6566</v>
      </c>
      <c r="M15" s="589">
        <v>159</v>
      </c>
      <c r="N15" s="590"/>
    </row>
    <row r="16" spans="1:14" ht="12.95" customHeight="1">
      <c r="A16" s="1389"/>
      <c r="B16" s="1389"/>
      <c r="C16" s="1390"/>
      <c r="D16" s="584"/>
      <c r="E16" s="585" t="s">
        <v>162</v>
      </c>
      <c r="F16" s="586"/>
      <c r="G16" s="588">
        <f>SUM(G14:G15)</f>
        <v>23541</v>
      </c>
      <c r="H16" s="588">
        <f>SUM(H14:H15)</f>
        <v>16630</v>
      </c>
      <c r="I16" s="588">
        <f>IF(SUM(J16+L16+M16)=SUM(I14:I15),SUM(I14:I15),"FEHLER")</f>
        <v>600346</v>
      </c>
      <c r="J16" s="588">
        <f>SUM(J14:J15)</f>
        <v>522248</v>
      </c>
      <c r="K16" s="588">
        <f>SUM(K14:K15)</f>
        <v>371862</v>
      </c>
      <c r="L16" s="588">
        <f>SUM(L14:L15)</f>
        <v>69777</v>
      </c>
      <c r="M16" s="589">
        <f>SUM(M14:M15)</f>
        <v>8321</v>
      </c>
      <c r="N16" s="590"/>
    </row>
    <row r="17" spans="1:14" ht="3.75" customHeight="1">
      <c r="A17" s="1391"/>
      <c r="B17" s="1391"/>
      <c r="C17" s="1392"/>
      <c r="D17" s="584"/>
      <c r="E17" s="585"/>
      <c r="F17" s="586"/>
      <c r="G17" s="588"/>
      <c r="H17" s="588"/>
      <c r="I17" s="588"/>
      <c r="J17" s="588"/>
      <c r="K17" s="588"/>
      <c r="L17" s="588"/>
      <c r="M17" s="591"/>
      <c r="N17" s="590"/>
    </row>
    <row r="18" spans="1:14" ht="5.1" customHeight="1">
      <c r="A18" s="1387" t="s">
        <v>642</v>
      </c>
      <c r="B18" s="1387"/>
      <c r="C18" s="1388"/>
      <c r="D18" s="592"/>
      <c r="E18" s="593"/>
      <c r="F18" s="594"/>
      <c r="G18" s="588"/>
      <c r="H18" s="588"/>
      <c r="I18" s="588"/>
      <c r="J18" s="588"/>
      <c r="K18" s="588"/>
      <c r="L18" s="588"/>
      <c r="M18" s="591"/>
      <c r="N18" s="590"/>
    </row>
    <row r="19" spans="1:14" ht="12.95" customHeight="1">
      <c r="A19" s="1389"/>
      <c r="B19" s="1389"/>
      <c r="C19" s="1390"/>
      <c r="D19" s="584"/>
      <c r="E19" s="585" t="s">
        <v>455</v>
      </c>
      <c r="F19" s="586"/>
      <c r="G19" s="588">
        <v>18891</v>
      </c>
      <c r="H19" s="588">
        <v>17964</v>
      </c>
      <c r="I19" s="588">
        <f>J19+L19+M19</f>
        <v>372023</v>
      </c>
      <c r="J19" s="588">
        <v>345135</v>
      </c>
      <c r="K19" s="588">
        <v>327947</v>
      </c>
      <c r="L19" s="588">
        <v>20110</v>
      </c>
      <c r="M19" s="589">
        <v>6778</v>
      </c>
      <c r="N19" s="590"/>
    </row>
    <row r="20" spans="1:14" ht="12.95" customHeight="1">
      <c r="A20" s="1389"/>
      <c r="B20" s="1389"/>
      <c r="C20" s="1390"/>
      <c r="D20" s="584"/>
      <c r="E20" s="585" t="s">
        <v>456</v>
      </c>
      <c r="F20" s="586"/>
      <c r="G20" s="588">
        <v>1435</v>
      </c>
      <c r="H20" s="588">
        <v>1158</v>
      </c>
      <c r="I20" s="588">
        <f>J20+L20+M20</f>
        <v>30871</v>
      </c>
      <c r="J20" s="588">
        <v>29493</v>
      </c>
      <c r="K20" s="588">
        <v>23790</v>
      </c>
      <c r="L20" s="588">
        <v>1239</v>
      </c>
      <c r="M20" s="589">
        <v>139</v>
      </c>
      <c r="N20" s="590"/>
    </row>
    <row r="21" spans="1:14" ht="12.95" customHeight="1">
      <c r="A21" s="1389"/>
      <c r="B21" s="1389"/>
      <c r="C21" s="1390"/>
      <c r="D21" s="584"/>
      <c r="E21" s="585" t="s">
        <v>162</v>
      </c>
      <c r="F21" s="586"/>
      <c r="G21" s="588">
        <f>SUM(G19:G20)</f>
        <v>20326</v>
      </c>
      <c r="H21" s="588">
        <f>SUM(H19:H20)</f>
        <v>19122</v>
      </c>
      <c r="I21" s="588">
        <f>IF(SUM(J21+L21+M21)=SUM(I19:I20),SUM(I19:I20),"FEHLER")</f>
        <v>402894</v>
      </c>
      <c r="J21" s="588">
        <f>SUM(J19:J20)</f>
        <v>374628</v>
      </c>
      <c r="K21" s="588">
        <f>SUM(K19:K20)</f>
        <v>351737</v>
      </c>
      <c r="L21" s="588">
        <f>SUM(L19:L20)</f>
        <v>21349</v>
      </c>
      <c r="M21" s="589">
        <f>SUM(M19:M20)</f>
        <v>6917</v>
      </c>
      <c r="N21" s="590"/>
    </row>
    <row r="22" spans="1:14" ht="3.75" customHeight="1">
      <c r="A22" s="1391"/>
      <c r="B22" s="1391"/>
      <c r="C22" s="1392"/>
      <c r="D22" s="584"/>
      <c r="E22" s="585"/>
      <c r="F22" s="586"/>
      <c r="G22" s="588"/>
      <c r="H22" s="588"/>
      <c r="I22" s="588"/>
      <c r="J22" s="588"/>
      <c r="K22" s="588"/>
      <c r="L22" s="588"/>
      <c r="M22" s="591"/>
      <c r="N22" s="590"/>
    </row>
    <row r="23" spans="1:14" ht="3.75" customHeight="1">
      <c r="A23" s="1387" t="s">
        <v>457</v>
      </c>
      <c r="B23" s="1387"/>
      <c r="C23" s="1388"/>
      <c r="D23" s="593"/>
      <c r="E23" s="593"/>
      <c r="F23" s="594"/>
      <c r="G23" s="588"/>
      <c r="H23" s="588"/>
      <c r="I23" s="588"/>
      <c r="J23" s="588"/>
      <c r="K23" s="588"/>
      <c r="L23" s="588"/>
      <c r="M23" s="591"/>
      <c r="N23" s="590"/>
    </row>
    <row r="24" spans="1:14" ht="12.95" customHeight="1">
      <c r="A24" s="1389"/>
      <c r="B24" s="1389"/>
      <c r="C24" s="1390"/>
      <c r="D24" s="595"/>
      <c r="E24" s="585" t="s">
        <v>455</v>
      </c>
      <c r="F24" s="586"/>
      <c r="G24" s="588">
        <v>9509</v>
      </c>
      <c r="H24" s="588">
        <v>7844</v>
      </c>
      <c r="I24" s="588">
        <f>J24+L24+M24</f>
        <v>70507</v>
      </c>
      <c r="J24" s="588">
        <v>67416</v>
      </c>
      <c r="K24" s="588">
        <v>58590</v>
      </c>
      <c r="L24" s="588">
        <v>2218</v>
      </c>
      <c r="M24" s="589">
        <v>873</v>
      </c>
      <c r="N24" s="590"/>
    </row>
    <row r="25" spans="1:14" ht="12.95" customHeight="1">
      <c r="A25" s="1389"/>
      <c r="B25" s="1389"/>
      <c r="C25" s="1390"/>
      <c r="D25" s="595"/>
      <c r="E25" s="585" t="s">
        <v>456</v>
      </c>
      <c r="F25" s="586"/>
      <c r="G25" s="588">
        <v>575</v>
      </c>
      <c r="H25" s="588">
        <v>457</v>
      </c>
      <c r="I25" s="588">
        <f>J25+L25+M25</f>
        <v>4814</v>
      </c>
      <c r="J25" s="588">
        <v>4624</v>
      </c>
      <c r="K25" s="588">
        <v>3709</v>
      </c>
      <c r="L25" s="588">
        <v>175</v>
      </c>
      <c r="M25" s="589">
        <v>15</v>
      </c>
      <c r="N25" s="590"/>
    </row>
    <row r="26" spans="1:14" ht="12.95" customHeight="1">
      <c r="A26" s="1389"/>
      <c r="B26" s="1389"/>
      <c r="C26" s="1390"/>
      <c r="D26" s="585"/>
      <c r="E26" s="585" t="s">
        <v>162</v>
      </c>
      <c r="F26" s="586"/>
      <c r="G26" s="588">
        <f>SUM(G24:G25)</f>
        <v>10084</v>
      </c>
      <c r="H26" s="588">
        <f>SUM(H24:H25)</f>
        <v>8301</v>
      </c>
      <c r="I26" s="588">
        <f>IF(SUM(J26+L26+M26)=SUM(I24:I25),SUM(I24:I25),"FEHLER")</f>
        <v>75321</v>
      </c>
      <c r="J26" s="588">
        <f>SUM(J24:J25)</f>
        <v>72040</v>
      </c>
      <c r="K26" s="588">
        <f>SUM(K24:K25)</f>
        <v>62299</v>
      </c>
      <c r="L26" s="588">
        <f>SUM(L24:L25)</f>
        <v>2393</v>
      </c>
      <c r="M26" s="589">
        <f>SUM(M24:M25)</f>
        <v>888</v>
      </c>
      <c r="N26" s="590"/>
    </row>
    <row r="27" spans="1:14" ht="3.75" customHeight="1">
      <c r="A27" s="1391"/>
      <c r="B27" s="1391"/>
      <c r="C27" s="1392"/>
      <c r="D27" s="585"/>
      <c r="E27" s="585"/>
      <c r="F27" s="586"/>
      <c r="G27" s="588"/>
      <c r="H27" s="588"/>
      <c r="I27" s="588"/>
      <c r="J27" s="588"/>
      <c r="K27" s="588"/>
      <c r="L27" s="588"/>
      <c r="M27" s="591"/>
      <c r="N27" s="590"/>
    </row>
    <row r="28" spans="1:14" ht="3.75" customHeight="1">
      <c r="A28" s="1387" t="s">
        <v>458</v>
      </c>
      <c r="B28" s="1387"/>
      <c r="C28" s="1388"/>
      <c r="D28" s="593"/>
      <c r="E28" s="593"/>
      <c r="F28" s="594"/>
      <c r="G28" s="588"/>
      <c r="H28" s="588"/>
      <c r="I28" s="588"/>
      <c r="J28" s="588"/>
      <c r="K28" s="588"/>
      <c r="L28" s="588"/>
      <c r="M28" s="591"/>
      <c r="N28" s="590"/>
    </row>
    <row r="29" spans="1:14" ht="12.95" customHeight="1">
      <c r="A29" s="1389"/>
      <c r="B29" s="1389"/>
      <c r="C29" s="1390"/>
      <c r="D29" s="595"/>
      <c r="E29" s="585" t="s">
        <v>455</v>
      </c>
      <c r="F29" s="586"/>
      <c r="G29" s="588">
        <v>4086</v>
      </c>
      <c r="H29" s="588">
        <v>3398</v>
      </c>
      <c r="I29" s="588">
        <f>J29+L29+M29</f>
        <v>46645</v>
      </c>
      <c r="J29" s="588">
        <v>46613</v>
      </c>
      <c r="K29" s="588">
        <v>38707</v>
      </c>
      <c r="L29" s="588">
        <v>30</v>
      </c>
      <c r="M29" s="589">
        <v>2</v>
      </c>
      <c r="N29" s="590"/>
    </row>
    <row r="30" spans="1:14" ht="12.95" customHeight="1">
      <c r="A30" s="1389"/>
      <c r="B30" s="1389"/>
      <c r="C30" s="1390"/>
      <c r="D30" s="595"/>
      <c r="E30" s="585" t="s">
        <v>456</v>
      </c>
      <c r="F30" s="586"/>
      <c r="G30" s="588">
        <v>5</v>
      </c>
      <c r="H30" s="588">
        <v>5</v>
      </c>
      <c r="I30" s="588">
        <f>J30+L30+M30</f>
        <v>77</v>
      </c>
      <c r="J30" s="588">
        <v>77</v>
      </c>
      <c r="K30" s="588">
        <v>77</v>
      </c>
      <c r="L30" s="588">
        <v>0</v>
      </c>
      <c r="M30" s="589">
        <v>0</v>
      </c>
      <c r="N30" s="590"/>
    </row>
    <row r="31" spans="1:14" ht="12.95" customHeight="1">
      <c r="A31" s="1389"/>
      <c r="B31" s="1389"/>
      <c r="C31" s="1390"/>
      <c r="D31" s="595"/>
      <c r="E31" s="585" t="s">
        <v>162</v>
      </c>
      <c r="F31" s="586"/>
      <c r="G31" s="588">
        <f>SUM(G29:G30)</f>
        <v>4091</v>
      </c>
      <c r="H31" s="588">
        <f>SUM(H29:H30)</f>
        <v>3403</v>
      </c>
      <c r="I31" s="588">
        <f>IF(SUM(J31+L31+M31)=SUM(I29:I30),SUM(I29:I30),"FEHLER")</f>
        <v>46722</v>
      </c>
      <c r="J31" s="588">
        <f>SUM(J29:J30)</f>
        <v>46690</v>
      </c>
      <c r="K31" s="588">
        <f>SUM(K29:K30)</f>
        <v>38784</v>
      </c>
      <c r="L31" s="588">
        <f>SUM(L29:L30)</f>
        <v>30</v>
      </c>
      <c r="M31" s="589">
        <f>SUM(M29:M30)</f>
        <v>2</v>
      </c>
      <c r="N31" s="590"/>
    </row>
    <row r="32" spans="1:14" ht="3.75" customHeight="1">
      <c r="A32" s="1391"/>
      <c r="B32" s="1391"/>
      <c r="C32" s="1392"/>
      <c r="D32" s="595"/>
      <c r="E32" s="585"/>
      <c r="F32" s="586"/>
      <c r="G32" s="588"/>
      <c r="H32" s="588"/>
      <c r="I32" s="588"/>
      <c r="J32" s="588"/>
      <c r="K32" s="588"/>
      <c r="L32" s="588"/>
      <c r="M32" s="591"/>
      <c r="N32" s="590"/>
    </row>
    <row r="33" spans="1:14" ht="3.75" customHeight="1">
      <c r="A33" s="1366" t="s">
        <v>73</v>
      </c>
      <c r="B33" s="1366"/>
      <c r="C33" s="1367"/>
      <c r="D33" s="593"/>
      <c r="E33" s="593"/>
      <c r="F33" s="594"/>
      <c r="G33" s="588"/>
      <c r="H33" s="588"/>
      <c r="I33" s="588"/>
      <c r="J33" s="588"/>
      <c r="K33" s="588"/>
      <c r="L33" s="596"/>
      <c r="M33" s="597"/>
      <c r="N33" s="590"/>
    </row>
    <row r="34" spans="1:14" ht="12.95" customHeight="1">
      <c r="A34" s="1368"/>
      <c r="B34" s="1368"/>
      <c r="C34" s="1369"/>
      <c r="D34" s="598"/>
      <c r="E34" s="599" t="s">
        <v>455</v>
      </c>
      <c r="F34" s="600"/>
      <c r="G34" s="601">
        <f aca="true" t="shared" si="0" ref="G34:M35">SUM(G14,G19,G24,G29)</f>
        <v>55032</v>
      </c>
      <c r="H34" s="601">
        <f t="shared" si="0"/>
        <v>45144</v>
      </c>
      <c r="I34" s="602">
        <f t="shared" si="0"/>
        <v>1061817</v>
      </c>
      <c r="J34" s="601">
        <f t="shared" si="0"/>
        <v>960433</v>
      </c>
      <c r="K34" s="601">
        <f t="shared" si="0"/>
        <v>782551</v>
      </c>
      <c r="L34" s="601">
        <f t="shared" si="0"/>
        <v>85569</v>
      </c>
      <c r="M34" s="603">
        <f t="shared" si="0"/>
        <v>15815</v>
      </c>
      <c r="N34" s="590"/>
    </row>
    <row r="35" spans="1:14" ht="12.95" customHeight="1">
      <c r="A35" s="1368"/>
      <c r="B35" s="1368"/>
      <c r="C35" s="1369"/>
      <c r="D35" s="585"/>
      <c r="E35" s="599" t="s">
        <v>456</v>
      </c>
      <c r="F35" s="600"/>
      <c r="G35" s="601">
        <f t="shared" si="0"/>
        <v>3010</v>
      </c>
      <c r="H35" s="601">
        <f t="shared" si="0"/>
        <v>2312</v>
      </c>
      <c r="I35" s="601">
        <f t="shared" si="0"/>
        <v>63466</v>
      </c>
      <c r="J35" s="601">
        <f t="shared" si="0"/>
        <v>55173</v>
      </c>
      <c r="K35" s="601">
        <f t="shared" si="0"/>
        <v>42131</v>
      </c>
      <c r="L35" s="601">
        <f t="shared" si="0"/>
        <v>7980</v>
      </c>
      <c r="M35" s="603">
        <f t="shared" si="0"/>
        <v>313</v>
      </c>
      <c r="N35" s="590"/>
    </row>
    <row r="36" spans="1:14" ht="12.95" customHeight="1">
      <c r="A36" s="1368"/>
      <c r="B36" s="1368"/>
      <c r="C36" s="1369"/>
      <c r="D36" s="585"/>
      <c r="E36" s="599" t="s">
        <v>7</v>
      </c>
      <c r="F36" s="600"/>
      <c r="G36" s="601">
        <f aca="true" t="shared" si="1" ref="G36:M36">IF(SUM(G34:G35)=SUM(G16,G21,G26,G31),SUM(G34:G35),"FEHLER")</f>
        <v>58042</v>
      </c>
      <c r="H36" s="601">
        <f t="shared" si="1"/>
        <v>47456</v>
      </c>
      <c r="I36" s="602">
        <f t="shared" si="1"/>
        <v>1125283</v>
      </c>
      <c r="J36" s="602">
        <f t="shared" si="1"/>
        <v>1015606</v>
      </c>
      <c r="K36" s="601">
        <f t="shared" si="1"/>
        <v>824682</v>
      </c>
      <c r="L36" s="601">
        <f t="shared" si="1"/>
        <v>93549</v>
      </c>
      <c r="M36" s="603">
        <f t="shared" si="1"/>
        <v>16128</v>
      </c>
      <c r="N36" s="590"/>
    </row>
    <row r="37" spans="1:14" ht="3.75" customHeight="1">
      <c r="A37" s="1370"/>
      <c r="B37" s="1370"/>
      <c r="C37" s="1371"/>
      <c r="D37" s="604"/>
      <c r="E37" s="605"/>
      <c r="F37" s="606"/>
      <c r="G37" s="607"/>
      <c r="H37" s="607"/>
      <c r="I37" s="588"/>
      <c r="J37" s="607"/>
      <c r="K37" s="607"/>
      <c r="L37" s="607"/>
      <c r="M37" s="591"/>
      <c r="N37" s="590"/>
    </row>
    <row r="38" spans="1:14" ht="5.1" customHeight="1">
      <c r="A38" s="608"/>
      <c r="B38" s="608"/>
      <c r="C38" s="609"/>
      <c r="D38" s="585"/>
      <c r="E38" s="599"/>
      <c r="F38" s="600"/>
      <c r="G38" s="588"/>
      <c r="H38" s="588"/>
      <c r="I38" s="588"/>
      <c r="J38" s="588"/>
      <c r="K38" s="588"/>
      <c r="L38" s="588"/>
      <c r="M38" s="591"/>
      <c r="N38" s="590"/>
    </row>
    <row r="39" spans="1:14" ht="12.6" customHeight="1">
      <c r="A39" s="933" t="s">
        <v>756</v>
      </c>
      <c r="B39" s="927"/>
      <c r="C39" s="928"/>
      <c r="D39" s="585"/>
      <c r="E39" s="934"/>
      <c r="F39" s="600"/>
      <c r="G39" s="588"/>
      <c r="H39" s="588"/>
      <c r="I39" s="588"/>
      <c r="J39" s="588"/>
      <c r="K39" s="588"/>
      <c r="L39" s="588"/>
      <c r="M39" s="931"/>
      <c r="N39" s="590"/>
    </row>
    <row r="40" spans="1:14" ht="12.95" customHeight="1">
      <c r="A40" s="933"/>
      <c r="B40" s="1399" t="s">
        <v>755</v>
      </c>
      <c r="C40" s="1400"/>
      <c r="D40" s="585"/>
      <c r="E40" s="934" t="s">
        <v>455</v>
      </c>
      <c r="F40" s="600"/>
      <c r="G40" s="936">
        <v>1198</v>
      </c>
      <c r="H40" s="588">
        <v>1004</v>
      </c>
      <c r="I40" s="588">
        <f>J40+L40+M40</f>
        <v>11846</v>
      </c>
      <c r="J40" s="588">
        <v>9588</v>
      </c>
      <c r="K40" s="588">
        <v>7835</v>
      </c>
      <c r="L40" s="588">
        <v>1314</v>
      </c>
      <c r="M40" s="931">
        <v>944</v>
      </c>
      <c r="N40" s="590"/>
    </row>
    <row r="41" spans="1:14" ht="12.95" customHeight="1">
      <c r="A41" s="933"/>
      <c r="B41" s="1399"/>
      <c r="C41" s="1400"/>
      <c r="D41" s="585"/>
      <c r="E41" s="934" t="s">
        <v>456</v>
      </c>
      <c r="F41" s="600"/>
      <c r="G41" s="936">
        <v>22</v>
      </c>
      <c r="H41" s="588">
        <v>17</v>
      </c>
      <c r="I41" s="588">
        <f>J41+L41+M41</f>
        <v>336</v>
      </c>
      <c r="J41" s="588">
        <v>335</v>
      </c>
      <c r="K41" s="588">
        <v>265</v>
      </c>
      <c r="L41" s="588">
        <v>1</v>
      </c>
      <c r="M41" s="931">
        <v>0</v>
      </c>
      <c r="N41" s="590"/>
    </row>
    <row r="42" spans="1:14" ht="12.95" customHeight="1">
      <c r="A42" s="933"/>
      <c r="B42" s="1399"/>
      <c r="C42" s="1400"/>
      <c r="D42" s="585"/>
      <c r="E42" s="934" t="s">
        <v>162</v>
      </c>
      <c r="F42" s="600"/>
      <c r="G42" s="937">
        <f aca="true" t="shared" si="2" ref="G42:L42">SUM(G40:G41)</f>
        <v>1220</v>
      </c>
      <c r="H42" s="937">
        <f t="shared" si="2"/>
        <v>1021</v>
      </c>
      <c r="I42" s="938">
        <f>IF(SUM(J42+L42+M42)=SUM(I40:I41),SUM(I40:I41),"FEHLER")</f>
        <v>12182</v>
      </c>
      <c r="J42" s="937">
        <f t="shared" si="2"/>
        <v>9923</v>
      </c>
      <c r="K42" s="937">
        <f t="shared" si="2"/>
        <v>8100</v>
      </c>
      <c r="L42" s="937">
        <f t="shared" si="2"/>
        <v>1315</v>
      </c>
      <c r="M42" s="937">
        <f>SUM(M40:M41)</f>
        <v>944</v>
      </c>
      <c r="N42" s="590"/>
    </row>
    <row r="43" spans="1:14" ht="3" customHeight="1">
      <c r="A43" s="933"/>
      <c r="B43" s="929"/>
      <c r="C43" s="930"/>
      <c r="D43" s="604"/>
      <c r="E43" s="935"/>
      <c r="F43" s="600"/>
      <c r="G43" s="588"/>
      <c r="H43" s="588"/>
      <c r="I43" s="588"/>
      <c r="J43" s="588"/>
      <c r="K43" s="588"/>
      <c r="L43" s="588"/>
      <c r="M43" s="931"/>
      <c r="N43" s="590"/>
    </row>
    <row r="44" spans="1:14" ht="3" customHeight="1">
      <c r="A44" s="933"/>
      <c r="B44" s="927"/>
      <c r="C44" s="928"/>
      <c r="D44" s="585"/>
      <c r="E44" s="599"/>
      <c r="F44" s="600"/>
      <c r="G44" s="588"/>
      <c r="H44" s="588"/>
      <c r="I44" s="588"/>
      <c r="J44" s="588"/>
      <c r="K44" s="588"/>
      <c r="L44" s="588"/>
      <c r="M44" s="931"/>
      <c r="N44" s="590"/>
    </row>
    <row r="45" spans="1:14" ht="12.95" customHeight="1">
      <c r="A45" s="610"/>
      <c r="B45" s="933" t="s">
        <v>757</v>
      </c>
      <c r="C45" s="609"/>
      <c r="D45" s="585"/>
      <c r="E45" s="599"/>
      <c r="F45" s="600"/>
      <c r="G45" s="588"/>
      <c r="H45" s="588"/>
      <c r="I45" s="588"/>
      <c r="J45" s="588"/>
      <c r="K45" s="588"/>
      <c r="L45" s="588"/>
      <c r="M45" s="591"/>
      <c r="N45" s="590"/>
    </row>
    <row r="46" spans="1:14" ht="12.95" customHeight="1">
      <c r="A46" s="611"/>
      <c r="B46" s="1395" t="s">
        <v>758</v>
      </c>
      <c r="C46" s="1390"/>
      <c r="D46" s="612"/>
      <c r="E46" s="585" t="s">
        <v>455</v>
      </c>
      <c r="F46" s="613"/>
      <c r="G46" s="588">
        <v>132</v>
      </c>
      <c r="H46" s="588">
        <v>118</v>
      </c>
      <c r="I46" s="588">
        <f>J46+L46+M46</f>
        <v>1511</v>
      </c>
      <c r="J46" s="588">
        <v>1476</v>
      </c>
      <c r="K46" s="588">
        <v>1269</v>
      </c>
      <c r="L46" s="588">
        <v>30</v>
      </c>
      <c r="M46" s="589">
        <v>5</v>
      </c>
      <c r="N46" s="590"/>
    </row>
    <row r="47" spans="1:14" ht="12.95" customHeight="1">
      <c r="A47" s="611"/>
      <c r="B47" s="1389"/>
      <c r="C47" s="1390"/>
      <c r="D47" s="612"/>
      <c r="E47" s="585" t="s">
        <v>456</v>
      </c>
      <c r="F47" s="613"/>
      <c r="G47" s="588">
        <v>3</v>
      </c>
      <c r="H47" s="588">
        <v>1</v>
      </c>
      <c r="I47" s="588">
        <f>J47+L47+M47</f>
        <v>41</v>
      </c>
      <c r="J47" s="588">
        <v>40</v>
      </c>
      <c r="K47" s="588">
        <v>9</v>
      </c>
      <c r="L47" s="588">
        <v>1</v>
      </c>
      <c r="M47" s="589">
        <v>0</v>
      </c>
      <c r="N47" s="590"/>
    </row>
    <row r="48" spans="1:13" s="590" customFormat="1" ht="12.95" customHeight="1">
      <c r="A48" s="611"/>
      <c r="B48" s="1389"/>
      <c r="C48" s="1390"/>
      <c r="D48" s="614"/>
      <c r="E48" s="585" t="s">
        <v>162</v>
      </c>
      <c r="F48" s="613"/>
      <c r="G48" s="601">
        <f>SUM(G46:G47)</f>
        <v>135</v>
      </c>
      <c r="H48" s="601">
        <f>SUM(H46:H47)</f>
        <v>119</v>
      </c>
      <c r="I48" s="601">
        <f>IF(SUM(J48+L48+M48)=SUM(I46:I47),SUM(I46:I47),"FEHLER")</f>
        <v>1552</v>
      </c>
      <c r="J48" s="601">
        <f>SUM(J46:J47)</f>
        <v>1516</v>
      </c>
      <c r="K48" s="601">
        <f>SUM(K46:K47)</f>
        <v>1278</v>
      </c>
      <c r="L48" s="601">
        <f>SUM(L46:L47)</f>
        <v>31</v>
      </c>
      <c r="M48" s="603">
        <f>SUM(M46:M47)</f>
        <v>5</v>
      </c>
    </row>
    <row r="49" spans="1:13" s="590" customFormat="1" ht="5.1" customHeight="1">
      <c r="A49" s="611"/>
      <c r="B49" s="615"/>
      <c r="C49" s="615"/>
      <c r="D49" s="616"/>
      <c r="E49" s="585"/>
      <c r="F49" s="617"/>
      <c r="G49" s="601"/>
      <c r="H49" s="601"/>
      <c r="I49" s="601"/>
      <c r="J49" s="601"/>
      <c r="K49" s="601"/>
      <c r="L49" s="601"/>
      <c r="M49" s="603"/>
    </row>
    <row r="50" spans="1:13" s="590" customFormat="1" ht="5.1" customHeight="1">
      <c r="A50" s="611"/>
      <c r="B50" s="1386" t="s">
        <v>759</v>
      </c>
      <c r="C50" s="1388"/>
      <c r="D50" s="593"/>
      <c r="E50" s="618"/>
      <c r="F50" s="600"/>
      <c r="G50" s="588"/>
      <c r="H50" s="588"/>
      <c r="I50" s="588"/>
      <c r="J50" s="588"/>
      <c r="K50" s="588"/>
      <c r="L50" s="588"/>
      <c r="M50" s="591"/>
    </row>
    <row r="51" spans="1:14" ht="12.95" customHeight="1">
      <c r="A51" s="611"/>
      <c r="B51" s="1389"/>
      <c r="C51" s="1390"/>
      <c r="D51" s="619"/>
      <c r="E51" s="585" t="s">
        <v>455</v>
      </c>
      <c r="F51" s="586"/>
      <c r="G51" s="588">
        <v>581</v>
      </c>
      <c r="H51" s="588">
        <v>493</v>
      </c>
      <c r="I51" s="588">
        <f>J51+L51+M51</f>
        <v>12775</v>
      </c>
      <c r="J51" s="588">
        <v>11179</v>
      </c>
      <c r="K51" s="588">
        <v>9455</v>
      </c>
      <c r="L51" s="588">
        <v>1440</v>
      </c>
      <c r="M51" s="589">
        <v>156</v>
      </c>
      <c r="N51" s="590"/>
    </row>
    <row r="52" spans="1:14" ht="12.95" customHeight="1">
      <c r="A52" s="611"/>
      <c r="B52" s="1389"/>
      <c r="C52" s="1390"/>
      <c r="D52" s="619"/>
      <c r="E52" s="585" t="s">
        <v>456</v>
      </c>
      <c r="F52" s="586"/>
      <c r="G52" s="588">
        <v>5</v>
      </c>
      <c r="H52" s="588">
        <v>4</v>
      </c>
      <c r="I52" s="588">
        <f>J52+L52+M52</f>
        <v>109</v>
      </c>
      <c r="J52" s="588">
        <v>103</v>
      </c>
      <c r="K52" s="588">
        <v>78</v>
      </c>
      <c r="L52" s="588">
        <v>4</v>
      </c>
      <c r="M52" s="589">
        <v>2</v>
      </c>
      <c r="N52" s="590"/>
    </row>
    <row r="53" spans="1:14" ht="12.95" customHeight="1">
      <c r="A53" s="611"/>
      <c r="B53" s="1389"/>
      <c r="C53" s="1390"/>
      <c r="D53" s="619"/>
      <c r="E53" s="585" t="s">
        <v>162</v>
      </c>
      <c r="F53" s="586"/>
      <c r="G53" s="601">
        <f>SUM(G51:G52)</f>
        <v>586</v>
      </c>
      <c r="H53" s="601">
        <f>SUM(H51:H52)</f>
        <v>497</v>
      </c>
      <c r="I53" s="601">
        <f>IF(SUM(J53+L53+M53)=SUM(I51:I52),SUM(I51:I52),"FEHLER")</f>
        <v>12884</v>
      </c>
      <c r="J53" s="601">
        <f>SUM(J51:J52)</f>
        <v>11282</v>
      </c>
      <c r="K53" s="601">
        <f>SUM(K51:K52)</f>
        <v>9533</v>
      </c>
      <c r="L53" s="601">
        <f>SUM(L51:L52)</f>
        <v>1444</v>
      </c>
      <c r="M53" s="603">
        <f>SUM(M51:M52)</f>
        <v>158</v>
      </c>
      <c r="N53" s="590"/>
    </row>
    <row r="54" spans="1:14" ht="5.1" customHeight="1">
      <c r="A54" s="611"/>
      <c r="B54" s="1391"/>
      <c r="C54" s="1392"/>
      <c r="D54" s="619"/>
      <c r="E54" s="585"/>
      <c r="F54" s="586"/>
      <c r="G54" s="601"/>
      <c r="H54" s="601"/>
      <c r="I54" s="601"/>
      <c r="J54" s="601"/>
      <c r="K54" s="601"/>
      <c r="L54" s="601"/>
      <c r="M54" s="603"/>
      <c r="N54" s="590"/>
    </row>
    <row r="55" spans="1:14" ht="6" customHeight="1">
      <c r="A55" s="620"/>
      <c r="B55" s="621"/>
      <c r="C55" s="622"/>
      <c r="D55" s="593"/>
      <c r="E55" s="593"/>
      <c r="F55" s="594"/>
      <c r="G55" s="601"/>
      <c r="H55" s="601"/>
      <c r="I55" s="601"/>
      <c r="J55" s="601"/>
      <c r="K55" s="601"/>
      <c r="L55" s="601"/>
      <c r="M55" s="603"/>
      <c r="N55" s="590"/>
    </row>
    <row r="56" spans="1:14" ht="12.95" customHeight="1">
      <c r="A56" s="1389" t="s">
        <v>459</v>
      </c>
      <c r="B56" s="1389"/>
      <c r="C56" s="1390"/>
      <c r="D56" s="623"/>
      <c r="E56" s="1396" t="s">
        <v>162</v>
      </c>
      <c r="F56" s="600"/>
      <c r="G56" s="1397">
        <v>56</v>
      </c>
      <c r="H56" s="1397">
        <v>44</v>
      </c>
      <c r="I56" s="1397">
        <f>SUM(J56)</f>
        <v>201</v>
      </c>
      <c r="J56" s="1397">
        <v>201</v>
      </c>
      <c r="K56" s="1397">
        <v>150</v>
      </c>
      <c r="L56" s="1397" t="s">
        <v>460</v>
      </c>
      <c r="M56" s="1398" t="s">
        <v>460</v>
      </c>
      <c r="N56" s="590"/>
    </row>
    <row r="57" spans="1:13" s="590" customFormat="1" ht="12.95" customHeight="1">
      <c r="A57" s="1389"/>
      <c r="B57" s="1389"/>
      <c r="C57" s="1390"/>
      <c r="D57" s="614"/>
      <c r="E57" s="1396"/>
      <c r="F57" s="613"/>
      <c r="G57" s="1397"/>
      <c r="H57" s="1397"/>
      <c r="I57" s="1397"/>
      <c r="J57" s="1397"/>
      <c r="K57" s="1397"/>
      <c r="L57" s="1397"/>
      <c r="M57" s="1398"/>
    </row>
    <row r="58" spans="1:14" ht="5.25" customHeight="1">
      <c r="A58" s="624"/>
      <c r="B58" s="624"/>
      <c r="C58" s="624"/>
      <c r="E58" s="590"/>
      <c r="F58" s="590"/>
      <c r="G58" s="625"/>
      <c r="H58" s="625"/>
      <c r="I58" s="625"/>
      <c r="J58" s="625"/>
      <c r="K58" s="625"/>
      <c r="L58" s="625"/>
      <c r="M58" s="625"/>
      <c r="N58" s="590"/>
    </row>
    <row r="59" s="627" customFormat="1" ht="2.25" customHeight="1">
      <c r="A59" s="626" t="s">
        <v>334</v>
      </c>
    </row>
    <row r="60" spans="1:13" ht="33" customHeight="1">
      <c r="A60" s="1393" t="s">
        <v>720</v>
      </c>
      <c r="B60" s="1394"/>
      <c r="C60" s="1394"/>
      <c r="D60" s="1394"/>
      <c r="E60" s="1394"/>
      <c r="F60" s="1394"/>
      <c r="G60" s="1394"/>
      <c r="H60" s="1394"/>
      <c r="I60" s="1394"/>
      <c r="J60" s="1394"/>
      <c r="K60" s="1394"/>
      <c r="L60" s="1394"/>
      <c r="M60" s="1394"/>
    </row>
    <row r="61" spans="1:13" ht="11.25">
      <c r="A61" s="628"/>
      <c r="B61" s="628"/>
      <c r="C61" s="628"/>
      <c r="D61" s="628"/>
      <c r="E61" s="628"/>
      <c r="F61" s="628"/>
      <c r="G61" s="628"/>
      <c r="H61" s="628"/>
      <c r="I61" s="628"/>
      <c r="J61" s="628"/>
      <c r="K61" s="628"/>
      <c r="L61" s="628"/>
      <c r="M61" s="628"/>
    </row>
    <row r="63" spans="7:13" ht="11.25">
      <c r="G63" s="629"/>
      <c r="H63" s="629"/>
      <c r="I63" s="629"/>
      <c r="J63" s="629"/>
      <c r="K63" s="629"/>
      <c r="L63" s="629"/>
      <c r="M63" s="629"/>
    </row>
    <row r="64" spans="7:13" ht="11.25" customHeight="1">
      <c r="G64" s="629"/>
      <c r="H64" s="629"/>
      <c r="I64" s="629"/>
      <c r="J64" s="629"/>
      <c r="K64" s="629"/>
      <c r="L64" s="629"/>
      <c r="M64" s="629"/>
    </row>
    <row r="65" spans="7:13" ht="11.25">
      <c r="G65" s="629"/>
      <c r="H65" s="629"/>
      <c r="I65" s="629"/>
      <c r="J65" s="629"/>
      <c r="K65" s="629"/>
      <c r="L65" s="629"/>
      <c r="M65" s="629"/>
    </row>
    <row r="66" spans="7:13" ht="11.25">
      <c r="G66" s="629"/>
      <c r="H66" s="629"/>
      <c r="I66" s="629"/>
      <c r="J66" s="629"/>
      <c r="K66" s="629"/>
      <c r="L66" s="629"/>
      <c r="M66" s="629"/>
    </row>
    <row r="69" spans="7:13" ht="11.25">
      <c r="G69" s="629"/>
      <c r="H69" s="629"/>
      <c r="I69" s="629"/>
      <c r="J69" s="629"/>
      <c r="K69" s="629"/>
      <c r="L69" s="629"/>
      <c r="M69" s="629"/>
    </row>
    <row r="70" spans="7:13" ht="11.25">
      <c r="G70" s="629"/>
      <c r="H70" s="629"/>
      <c r="I70" s="629"/>
      <c r="J70" s="629"/>
      <c r="K70" s="629"/>
      <c r="L70" s="629"/>
      <c r="M70" s="629"/>
    </row>
    <row r="71" spans="7:13" ht="11.25">
      <c r="G71" s="629"/>
      <c r="H71" s="629"/>
      <c r="I71" s="629"/>
      <c r="J71" s="629"/>
      <c r="K71" s="629"/>
      <c r="L71" s="629"/>
      <c r="M71" s="629"/>
    </row>
    <row r="72" spans="7:13" ht="11.25">
      <c r="G72" s="629"/>
      <c r="H72" s="629"/>
      <c r="I72" s="629"/>
      <c r="J72" s="629"/>
      <c r="K72" s="629"/>
      <c r="L72" s="629"/>
      <c r="M72" s="629"/>
    </row>
  </sheetData>
  <mergeCells count="30">
    <mergeCell ref="A28:C32"/>
    <mergeCell ref="A60:M60"/>
    <mergeCell ref="B46:C48"/>
    <mergeCell ref="A56:C57"/>
    <mergeCell ref="E56:E57"/>
    <mergeCell ref="G56:G57"/>
    <mergeCell ref="H56:H57"/>
    <mergeCell ref="I56:I57"/>
    <mergeCell ref="J56:J57"/>
    <mergeCell ref="K56:K57"/>
    <mergeCell ref="L56:L57"/>
    <mergeCell ref="M56:M57"/>
    <mergeCell ref="B50:C54"/>
    <mergeCell ref="B40:C42"/>
    <mergeCell ref="A2:M2"/>
    <mergeCell ref="A33:C37"/>
    <mergeCell ref="A7:C12"/>
    <mergeCell ref="D7:F12"/>
    <mergeCell ref="G7:H10"/>
    <mergeCell ref="I7:M7"/>
    <mergeCell ref="I8:I12"/>
    <mergeCell ref="J9:K9"/>
    <mergeCell ref="L9:L12"/>
    <mergeCell ref="M9:M12"/>
    <mergeCell ref="J10:K10"/>
    <mergeCell ref="G11:G12"/>
    <mergeCell ref="H11:H12"/>
    <mergeCell ref="A13:C17"/>
    <mergeCell ref="A18:C22"/>
    <mergeCell ref="A23:C27"/>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&amp;C32</oddFooter>
  </headerFooter>
  <ignoredErrors>
    <ignoredError sqref="I15 G22:M23 G16:H18 J16:M18 G26:H28 J26:M28 G48:H50 G55:H55 L57:M57 L56:M56 I14 G21:H21 I25 I24 G45:H45 J21:M21 J45:M45 J48:M50 J55:M55 J53:M53 G53:H53 J31:M38 G31:H38" unlockedFormula="1"/>
    <ignoredError sqref="I16:I21 I55:I57 I45:I53 I26:I38" formula="1" unlockedFormula="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AM27"/>
  <sheetViews>
    <sheetView zoomScaleSheetLayoutView="100" workbookViewId="0" topLeftCell="A1">
      <selection activeCell="I1" sqref="I1"/>
    </sheetView>
  </sheetViews>
  <sheetFormatPr defaultColWidth="12" defaultRowHeight="11.25"/>
  <cols>
    <col min="1" max="1" width="30.5" style="630" customWidth="1"/>
    <col min="2" max="2" width="1.0078125" style="630" customWidth="1"/>
    <col min="3" max="3" width="43.83203125" style="630" customWidth="1"/>
    <col min="4" max="4" width="1.5" style="630" customWidth="1"/>
    <col min="5" max="5" width="11" style="630" customWidth="1"/>
    <col min="6" max="8" width="10" style="630" customWidth="1"/>
    <col min="9" max="9" width="9" style="630" customWidth="1"/>
    <col min="10" max="10" width="11.33203125" style="630" customWidth="1"/>
    <col min="11" max="11" width="0.4921875" style="630" customWidth="1"/>
    <col min="12" max="14" width="7.5" style="630" customWidth="1"/>
    <col min="15" max="24" width="6.33203125" style="630" customWidth="1"/>
    <col min="25" max="25" width="2.16015625" style="630" customWidth="1"/>
    <col min="26" max="26" width="22.16015625" style="630" customWidth="1"/>
    <col min="27" max="27" width="1.0078125" style="630" customWidth="1"/>
    <col min="28" max="28" width="0.65625" style="630" customWidth="1"/>
    <col min="29" max="29" width="10.5" style="630" customWidth="1"/>
    <col min="30" max="30" width="7.5" style="630" customWidth="1"/>
    <col min="31" max="31" width="6.5" style="630" customWidth="1"/>
    <col min="32" max="32" width="7" style="630" customWidth="1"/>
    <col min="33" max="34" width="7.16015625" style="630" customWidth="1"/>
    <col min="35" max="35" width="7" style="630" customWidth="1"/>
    <col min="36" max="36" width="7.16015625" style="630" customWidth="1"/>
    <col min="37" max="37" width="7.33203125" style="630" customWidth="1"/>
    <col min="38" max="38" width="6.66015625" style="630" customWidth="1"/>
    <col min="39" max="39" width="6.33203125" style="630" customWidth="1"/>
    <col min="40" max="16384" width="12" style="630" customWidth="1"/>
  </cols>
  <sheetData>
    <row r="1" ht="9.95" customHeight="1"/>
    <row r="2" spans="1:8" ht="12.75" customHeight="1">
      <c r="A2" s="932" t="s">
        <v>704</v>
      </c>
      <c r="B2" s="932"/>
      <c r="C2" s="932"/>
      <c r="D2" s="932"/>
      <c r="E2" s="932"/>
      <c r="F2" s="932"/>
      <c r="G2" s="932"/>
      <c r="H2" s="932"/>
    </row>
    <row r="3" spans="1:8" ht="3" customHeight="1">
      <c r="A3" s="932"/>
      <c r="B3" s="932"/>
      <c r="C3" s="932"/>
      <c r="D3" s="932"/>
      <c r="E3" s="932"/>
      <c r="F3" s="932"/>
      <c r="G3" s="932"/>
      <c r="H3" s="932"/>
    </row>
    <row r="4" spans="1:8" s="578" customFormat="1" ht="13.5" customHeight="1">
      <c r="A4" s="873" t="s">
        <v>730</v>
      </c>
      <c r="B4" s="579"/>
      <c r="C4" s="579"/>
      <c r="D4" s="579"/>
      <c r="E4" s="579"/>
      <c r="F4" s="579"/>
      <c r="G4" s="579"/>
      <c r="H4" s="579"/>
    </row>
    <row r="5" spans="1:8" s="578" customFormat="1" ht="13.5" customHeight="1">
      <c r="A5" s="579" t="s">
        <v>821</v>
      </c>
      <c r="B5" s="579"/>
      <c r="C5" s="579"/>
      <c r="D5" s="579"/>
      <c r="E5" s="579"/>
      <c r="F5" s="579"/>
      <c r="G5" s="579"/>
      <c r="H5" s="579"/>
    </row>
    <row r="6" s="578" customFormat="1" ht="2.25" customHeight="1"/>
    <row r="7" spans="1:8" s="578" customFormat="1" ht="10.5" customHeight="1">
      <c r="A7" s="1413" t="s">
        <v>461</v>
      </c>
      <c r="B7" s="1414"/>
      <c r="C7" s="1415"/>
      <c r="D7" s="1418" t="s">
        <v>447</v>
      </c>
      <c r="E7" s="1415"/>
      <c r="F7" s="631" t="s">
        <v>462</v>
      </c>
      <c r="G7" s="632"/>
      <c r="H7" s="632"/>
    </row>
    <row r="8" spans="1:8" s="578" customFormat="1" ht="10.5" customHeight="1">
      <c r="A8" s="1416"/>
      <c r="B8" s="1416"/>
      <c r="C8" s="1417"/>
      <c r="D8" s="1419"/>
      <c r="E8" s="1417"/>
      <c r="F8" s="633" t="s">
        <v>232</v>
      </c>
      <c r="G8" s="633" t="s">
        <v>8</v>
      </c>
      <c r="H8" s="634" t="s">
        <v>7</v>
      </c>
    </row>
    <row r="9" spans="1:8" s="578" customFormat="1" ht="1.5" customHeight="1">
      <c r="A9" s="1420" t="s">
        <v>643</v>
      </c>
      <c r="B9" s="1421"/>
      <c r="C9" s="1426" t="s">
        <v>463</v>
      </c>
      <c r="D9" s="635"/>
      <c r="E9" s="636"/>
      <c r="F9" s="636"/>
      <c r="G9" s="636"/>
      <c r="H9" s="637"/>
    </row>
    <row r="10" spans="1:9" s="578" customFormat="1" ht="9.75" customHeight="1">
      <c r="A10" s="1422"/>
      <c r="B10" s="1423"/>
      <c r="C10" s="1427"/>
      <c r="D10" s="638"/>
      <c r="E10" s="639" t="s">
        <v>455</v>
      </c>
      <c r="F10" s="640">
        <v>7</v>
      </c>
      <c r="G10" s="640">
        <v>348</v>
      </c>
      <c r="H10" s="641">
        <f>SUM(F10:G10)</f>
        <v>355</v>
      </c>
      <c r="I10" s="590"/>
    </row>
    <row r="11" spans="1:9" s="578" customFormat="1" ht="9.75" customHeight="1">
      <c r="A11" s="1422"/>
      <c r="B11" s="1423"/>
      <c r="C11" s="1427"/>
      <c r="D11" s="638"/>
      <c r="E11" s="639" t="s">
        <v>456</v>
      </c>
      <c r="F11" s="640">
        <v>0</v>
      </c>
      <c r="G11" s="640">
        <v>1</v>
      </c>
      <c r="H11" s="641">
        <f>SUM(F11:G11)</f>
        <v>1</v>
      </c>
      <c r="I11" s="590"/>
    </row>
    <row r="12" spans="1:9" s="578" customFormat="1" ht="9.75" customHeight="1">
      <c r="A12" s="1422"/>
      <c r="B12" s="1423"/>
      <c r="C12" s="1428"/>
      <c r="D12" s="642"/>
      <c r="E12" s="643" t="s">
        <v>162</v>
      </c>
      <c r="F12" s="640">
        <f>SUM(F10:F11)</f>
        <v>7</v>
      </c>
      <c r="G12" s="640">
        <f>SUM(G10:G11)</f>
        <v>349</v>
      </c>
      <c r="H12" s="644">
        <f>IF(SUM(H10:H11)=SUM(F12:G12),SUM(F12:G12),"FEHLER")</f>
        <v>356</v>
      </c>
      <c r="I12" s="590"/>
    </row>
    <row r="13" spans="1:9" s="578" customFormat="1" ht="9.75" customHeight="1">
      <c r="A13" s="1422"/>
      <c r="B13" s="1423"/>
      <c r="C13" s="1426" t="s">
        <v>464</v>
      </c>
      <c r="D13" s="638"/>
      <c r="E13" s="639" t="s">
        <v>455</v>
      </c>
      <c r="F13" s="640">
        <v>0</v>
      </c>
      <c r="G13" s="640">
        <v>82</v>
      </c>
      <c r="H13" s="641">
        <f>SUM(F13:G13)</f>
        <v>82</v>
      </c>
      <c r="I13" s="590"/>
    </row>
    <row r="14" spans="1:9" s="578" customFormat="1" ht="9.75" customHeight="1">
      <c r="A14" s="1422"/>
      <c r="B14" s="1423"/>
      <c r="C14" s="1429"/>
      <c r="D14" s="638"/>
      <c r="E14" s="639" t="s">
        <v>456</v>
      </c>
      <c r="F14" s="640">
        <v>0</v>
      </c>
      <c r="G14" s="640">
        <v>0</v>
      </c>
      <c r="H14" s="641">
        <f>SUM(F14:G14)</f>
        <v>0</v>
      </c>
      <c r="I14" s="590"/>
    </row>
    <row r="15" spans="1:9" s="578" customFormat="1" ht="9.75" customHeight="1">
      <c r="A15" s="1422"/>
      <c r="B15" s="1423"/>
      <c r="C15" s="1430"/>
      <c r="D15" s="642"/>
      <c r="E15" s="645" t="s">
        <v>162</v>
      </c>
      <c r="F15" s="640">
        <f>SUM(F13:F14)</f>
        <v>0</v>
      </c>
      <c r="G15" s="640">
        <f>SUM(G13:G14)</f>
        <v>82</v>
      </c>
      <c r="H15" s="644">
        <f>IF(SUM(H13:H14)=SUM(F15:G15),SUM(F15:G15),"FEHLER")</f>
        <v>82</v>
      </c>
      <c r="I15" s="590"/>
    </row>
    <row r="16" spans="1:9" s="578" customFormat="1" ht="9.75" customHeight="1">
      <c r="A16" s="1422"/>
      <c r="B16" s="1423"/>
      <c r="C16" s="1426" t="s">
        <v>465</v>
      </c>
      <c r="D16" s="638"/>
      <c r="E16" s="639" t="s">
        <v>455</v>
      </c>
      <c r="F16" s="640">
        <v>0</v>
      </c>
      <c r="G16" s="640">
        <v>38</v>
      </c>
      <c r="H16" s="641">
        <f>SUM(F16:G16)</f>
        <v>38</v>
      </c>
      <c r="I16" s="590"/>
    </row>
    <row r="17" spans="1:9" s="578" customFormat="1" ht="9.75" customHeight="1">
      <c r="A17" s="1422"/>
      <c r="B17" s="1423"/>
      <c r="C17" s="1429"/>
      <c r="D17" s="638"/>
      <c r="E17" s="639" t="s">
        <v>456</v>
      </c>
      <c r="F17" s="640">
        <v>0</v>
      </c>
      <c r="G17" s="640">
        <v>0</v>
      </c>
      <c r="H17" s="909">
        <f>SUM(F17:G17)</f>
        <v>0</v>
      </c>
      <c r="I17" s="590"/>
    </row>
    <row r="18" spans="1:9" s="578" customFormat="1" ht="9.75" customHeight="1">
      <c r="A18" s="1424"/>
      <c r="B18" s="1425"/>
      <c r="C18" s="1430"/>
      <c r="D18" s="642"/>
      <c r="E18" s="645" t="s">
        <v>162</v>
      </c>
      <c r="F18" s="640">
        <f>SUM(F16:F17)</f>
        <v>0</v>
      </c>
      <c r="G18" s="640">
        <f>SUM(G16:G17)</f>
        <v>38</v>
      </c>
      <c r="H18" s="644">
        <f>IF(SUM(H16:H17)=SUM(F18:G18),SUM(F18:G18),"FEHLER")</f>
        <v>38</v>
      </c>
      <c r="I18" s="590"/>
    </row>
    <row r="19" spans="1:9" s="578" customFormat="1" ht="9.75" customHeight="1">
      <c r="A19" s="1401" t="s">
        <v>466</v>
      </c>
      <c r="B19" s="1401"/>
      <c r="C19" s="1402"/>
      <c r="D19" s="638"/>
      <c r="E19" s="586" t="s">
        <v>455</v>
      </c>
      <c r="F19" s="646">
        <v>37</v>
      </c>
      <c r="G19" s="646">
        <v>183</v>
      </c>
      <c r="H19" s="641">
        <f>SUM(F19:G19)</f>
        <v>220</v>
      </c>
      <c r="I19" s="590"/>
    </row>
    <row r="20" spans="1:9" s="578" customFormat="1" ht="9.75" customHeight="1">
      <c r="A20" s="1403"/>
      <c r="B20" s="1403"/>
      <c r="C20" s="1404"/>
      <c r="D20" s="638"/>
      <c r="E20" s="586" t="s">
        <v>456</v>
      </c>
      <c r="F20" s="646">
        <v>0</v>
      </c>
      <c r="G20" s="646">
        <v>2</v>
      </c>
      <c r="H20" s="641">
        <f>SUM(F20:G20)</f>
        <v>2</v>
      </c>
      <c r="I20" s="590"/>
    </row>
    <row r="21" spans="1:9" s="578" customFormat="1" ht="9.75" customHeight="1">
      <c r="A21" s="1405"/>
      <c r="B21" s="1405"/>
      <c r="C21" s="1406"/>
      <c r="D21" s="638"/>
      <c r="E21" s="586" t="s">
        <v>162</v>
      </c>
      <c r="F21" s="640">
        <f>SUM(F19:F20)</f>
        <v>37</v>
      </c>
      <c r="G21" s="640">
        <f>SUM(G19:G20)</f>
        <v>185</v>
      </c>
      <c r="H21" s="644">
        <f>IF(SUM(H19:H20)=SUM(F21:G21),SUM(F21:G21),"FEHLER")</f>
        <v>222</v>
      </c>
      <c r="I21" s="590"/>
    </row>
    <row r="22" spans="1:9" s="578" customFormat="1" ht="9.75" customHeight="1">
      <c r="A22" s="1401" t="s">
        <v>667</v>
      </c>
      <c r="B22" s="1407"/>
      <c r="C22" s="1408"/>
      <c r="D22" s="637"/>
      <c r="E22" s="594" t="s">
        <v>455</v>
      </c>
      <c r="F22" s="647">
        <v>38</v>
      </c>
      <c r="G22" s="647">
        <v>134</v>
      </c>
      <c r="H22" s="641">
        <f>SUM(F22:G22)</f>
        <v>172</v>
      </c>
      <c r="I22" s="590"/>
    </row>
    <row r="23" spans="1:9" s="578" customFormat="1" ht="9.75" customHeight="1">
      <c r="A23" s="1409"/>
      <c r="B23" s="1409"/>
      <c r="C23" s="1410"/>
      <c r="D23" s="590"/>
      <c r="E23" s="586" t="s">
        <v>456</v>
      </c>
      <c r="F23" s="647">
        <v>0</v>
      </c>
      <c r="G23" s="647">
        <v>0</v>
      </c>
      <c r="H23" s="641">
        <f>SUM(F23:G23)</f>
        <v>0</v>
      </c>
      <c r="I23" s="590"/>
    </row>
    <row r="24" spans="1:9" s="578" customFormat="1" ht="9.75" customHeight="1">
      <c r="A24" s="1409"/>
      <c r="B24" s="1409"/>
      <c r="C24" s="1410"/>
      <c r="D24" s="590"/>
      <c r="E24" s="586" t="s">
        <v>162</v>
      </c>
      <c r="F24" s="640">
        <f>SUM(F22:F23)</f>
        <v>38</v>
      </c>
      <c r="G24" s="640">
        <f>SUM(G22:G23)</f>
        <v>134</v>
      </c>
      <c r="H24" s="644">
        <f>IF(SUM(H22:H23)=SUM(F24:G24),SUM(F24:G24),"FEHLER")</f>
        <v>172</v>
      </c>
      <c r="I24" s="590"/>
    </row>
    <row r="25" s="627" customFormat="1" ht="3" customHeight="1">
      <c r="A25" s="626" t="s">
        <v>334</v>
      </c>
    </row>
    <row r="26" spans="1:8" s="578" customFormat="1" ht="33" customHeight="1">
      <c r="A26" s="1411" t="s">
        <v>467</v>
      </c>
      <c r="B26" s="1411"/>
      <c r="C26" s="1411"/>
      <c r="D26" s="1411"/>
      <c r="E26" s="1411"/>
      <c r="F26" s="1411"/>
      <c r="G26" s="1411"/>
      <c r="H26" s="1411"/>
    </row>
    <row r="27" spans="25:39" ht="6" customHeight="1">
      <c r="Y27" s="1412"/>
      <c r="Z27" s="1412"/>
      <c r="AA27" s="1412"/>
      <c r="AB27" s="1412"/>
      <c r="AC27" s="1412"/>
      <c r="AD27" s="1412"/>
      <c r="AE27" s="1412"/>
      <c r="AF27" s="1412"/>
      <c r="AG27" s="1412"/>
      <c r="AH27" s="1412"/>
      <c r="AI27" s="1412"/>
      <c r="AJ27" s="1412"/>
      <c r="AK27" s="1412"/>
      <c r="AL27" s="1412"/>
      <c r="AM27" s="1412"/>
    </row>
  </sheetData>
  <mergeCells count="10">
    <mergeCell ref="A19:C21"/>
    <mergeCell ref="A22:C24"/>
    <mergeCell ref="A26:H26"/>
    <mergeCell ref="Y27:AM27"/>
    <mergeCell ref="A7:C8"/>
    <mergeCell ref="D7:E8"/>
    <mergeCell ref="A9:B18"/>
    <mergeCell ref="C9:C12"/>
    <mergeCell ref="C13:C15"/>
    <mergeCell ref="C16:C18"/>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&amp;C33</oddFooter>
  </headerFooter>
  <ignoredErrors>
    <ignoredError sqref="H11 F24:H24 F12:G12 H10 F15:G15 F18:G18 F21:G21 H23" unlockedFormula="1"/>
    <ignoredError sqref="H12:H22" formula="1" unlockedFormula="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O50"/>
  <sheetViews>
    <sheetView showGridLines="0" workbookViewId="0" topLeftCell="A1">
      <selection activeCell="O1" sqref="O1"/>
    </sheetView>
  </sheetViews>
  <sheetFormatPr defaultColWidth="12" defaultRowHeight="11.25"/>
  <cols>
    <col min="1" max="1" width="1.3359375" style="415" customWidth="1"/>
    <col min="2" max="2" width="18.33203125" style="415" customWidth="1"/>
    <col min="3" max="3" width="0.65625" style="415" customWidth="1"/>
    <col min="4" max="4" width="0.4921875" style="415" customWidth="1"/>
    <col min="5" max="5" width="12.33203125" style="415" customWidth="1"/>
    <col min="6" max="14" width="9.33203125" style="415" customWidth="1"/>
    <col min="15" max="15" width="12" style="14" customWidth="1"/>
    <col min="16" max="16384" width="12" style="415" customWidth="1"/>
  </cols>
  <sheetData>
    <row r="2" spans="1:15" ht="26.25" customHeight="1">
      <c r="A2" s="1231" t="s">
        <v>822</v>
      </c>
      <c r="B2" s="1231"/>
      <c r="C2" s="1231"/>
      <c r="D2" s="1231"/>
      <c r="E2" s="1231"/>
      <c r="F2" s="1231"/>
      <c r="G2" s="1231"/>
      <c r="H2" s="1231"/>
      <c r="I2" s="1231"/>
      <c r="J2" s="1231"/>
      <c r="K2" s="1231"/>
      <c r="L2" s="1231"/>
      <c r="M2" s="1231"/>
      <c r="N2" s="1231"/>
      <c r="O2" s="415"/>
    </row>
    <row r="3" spans="1:15" ht="11.25">
      <c r="A3" s="14"/>
      <c r="B3" s="14"/>
      <c r="C3" s="14"/>
      <c r="D3" s="14"/>
      <c r="E3" s="14"/>
      <c r="F3" s="14"/>
      <c r="G3" s="14"/>
      <c r="H3" s="14"/>
      <c r="I3" s="14"/>
      <c r="J3" s="14"/>
      <c r="K3" s="14"/>
      <c r="L3" s="14"/>
      <c r="M3" s="14"/>
      <c r="N3" s="14"/>
      <c r="O3" s="415"/>
    </row>
    <row r="4" spans="1:15" ht="21" customHeight="1">
      <c r="A4" s="1232" t="s">
        <v>227</v>
      </c>
      <c r="B4" s="1232"/>
      <c r="C4" s="1235"/>
      <c r="D4" s="1136" t="s">
        <v>468</v>
      </c>
      <c r="E4" s="1432"/>
      <c r="F4" s="1435" t="s">
        <v>469</v>
      </c>
      <c r="G4" s="1436"/>
      <c r="H4" s="1235"/>
      <c r="I4" s="648" t="s">
        <v>79</v>
      </c>
      <c r="J4" s="649"/>
      <c r="K4" s="649"/>
      <c r="L4" s="650"/>
      <c r="M4" s="651" t="s">
        <v>470</v>
      </c>
      <c r="N4" s="651"/>
      <c r="O4" s="415"/>
    </row>
    <row r="5" spans="1:15" ht="15.75" customHeight="1">
      <c r="A5" s="1233"/>
      <c r="B5" s="1233"/>
      <c r="C5" s="1236"/>
      <c r="D5" s="1243"/>
      <c r="E5" s="1433"/>
      <c r="F5" s="1437"/>
      <c r="G5" s="1125"/>
      <c r="H5" s="1236"/>
      <c r="I5" s="1440" t="s">
        <v>471</v>
      </c>
      <c r="J5" s="1235"/>
      <c r="K5" s="1441" t="s">
        <v>472</v>
      </c>
      <c r="L5" s="1235"/>
      <c r="M5" s="1441" t="s">
        <v>473</v>
      </c>
      <c r="N5" s="1436"/>
      <c r="O5" s="415"/>
    </row>
    <row r="6" spans="1:15" ht="15.75" customHeight="1">
      <c r="A6" s="1233"/>
      <c r="B6" s="1233"/>
      <c r="C6" s="1236"/>
      <c r="D6" s="1243"/>
      <c r="E6" s="1433"/>
      <c r="F6" s="1437"/>
      <c r="G6" s="1125"/>
      <c r="H6" s="1236"/>
      <c r="I6" s="1437"/>
      <c r="J6" s="1236"/>
      <c r="K6" s="1437"/>
      <c r="L6" s="1236"/>
      <c r="M6" s="1437"/>
      <c r="N6" s="1125"/>
      <c r="O6" s="415"/>
    </row>
    <row r="7" spans="1:15" ht="15" customHeight="1">
      <c r="A7" s="1233"/>
      <c r="B7" s="1233"/>
      <c r="C7" s="1236"/>
      <c r="D7" s="1243"/>
      <c r="E7" s="1433"/>
      <c r="F7" s="1438"/>
      <c r="G7" s="1439"/>
      <c r="H7" s="1237"/>
      <c r="I7" s="1438"/>
      <c r="J7" s="1237"/>
      <c r="K7" s="1438"/>
      <c r="L7" s="1237"/>
      <c r="M7" s="1438"/>
      <c r="N7" s="1439"/>
      <c r="O7" s="415"/>
    </row>
    <row r="8" spans="1:15" ht="15" customHeight="1">
      <c r="A8" s="1233"/>
      <c r="B8" s="1233"/>
      <c r="C8" s="1236"/>
      <c r="D8" s="1243"/>
      <c r="E8" s="1433"/>
      <c r="F8" s="1442" t="s">
        <v>38</v>
      </c>
      <c r="G8" s="1442" t="s">
        <v>39</v>
      </c>
      <c r="H8" s="1442" t="s">
        <v>40</v>
      </c>
      <c r="I8" s="1442" t="s">
        <v>38</v>
      </c>
      <c r="J8" s="1442" t="s">
        <v>39</v>
      </c>
      <c r="K8" s="1442" t="s">
        <v>38</v>
      </c>
      <c r="L8" s="1442" t="s">
        <v>39</v>
      </c>
      <c r="M8" s="1442" t="s">
        <v>38</v>
      </c>
      <c r="N8" s="1136" t="s">
        <v>39</v>
      </c>
      <c r="O8" s="415"/>
    </row>
    <row r="9" spans="1:15" ht="15" customHeight="1">
      <c r="A9" s="1234"/>
      <c r="B9" s="1234"/>
      <c r="C9" s="1237"/>
      <c r="D9" s="1244"/>
      <c r="E9" s="1434"/>
      <c r="F9" s="1240"/>
      <c r="G9" s="1240"/>
      <c r="H9" s="1240"/>
      <c r="I9" s="1240"/>
      <c r="J9" s="1240"/>
      <c r="K9" s="1240"/>
      <c r="L9" s="1240"/>
      <c r="M9" s="1240"/>
      <c r="N9" s="1244"/>
      <c r="O9" s="415"/>
    </row>
    <row r="10" spans="1:15" ht="3" customHeight="1">
      <c r="A10" s="418"/>
      <c r="B10" s="418"/>
      <c r="C10" s="652"/>
      <c r="D10" s="419"/>
      <c r="E10" s="418"/>
      <c r="F10" s="419"/>
      <c r="G10" s="419"/>
      <c r="H10" s="419"/>
      <c r="I10" s="419"/>
      <c r="J10" s="419"/>
      <c r="K10" s="419"/>
      <c r="L10" s="653"/>
      <c r="M10" s="654"/>
      <c r="N10" s="418"/>
      <c r="O10" s="415"/>
    </row>
    <row r="11" spans="1:15" ht="11.25">
      <c r="A11" s="420"/>
      <c r="B11" s="420"/>
      <c r="C11" s="655"/>
      <c r="D11" s="15"/>
      <c r="E11" s="420"/>
      <c r="F11" s="15"/>
      <c r="G11" s="15"/>
      <c r="H11" s="15"/>
      <c r="I11" s="15"/>
      <c r="J11" s="15"/>
      <c r="K11" s="15"/>
      <c r="L11" s="19"/>
      <c r="M11" s="19"/>
      <c r="N11" s="420"/>
      <c r="O11" s="415"/>
    </row>
    <row r="12" spans="1:15" ht="11.25">
      <c r="A12" s="1071" t="s">
        <v>41</v>
      </c>
      <c r="B12" s="1071"/>
      <c r="C12" s="655"/>
      <c r="D12" s="15"/>
      <c r="E12" s="656" t="s">
        <v>455</v>
      </c>
      <c r="F12" s="15">
        <f>SUM(I12,K12)</f>
        <v>2368</v>
      </c>
      <c r="G12" s="15">
        <f>SUM(J12,L12)</f>
        <v>11928</v>
      </c>
      <c r="H12" s="15">
        <f>SUM(F12:G12)</f>
        <v>14296</v>
      </c>
      <c r="I12" s="657">
        <v>2186</v>
      </c>
      <c r="J12" s="657">
        <v>10824</v>
      </c>
      <c r="K12" s="657">
        <v>182</v>
      </c>
      <c r="L12" s="657">
        <v>1104</v>
      </c>
      <c r="M12" s="657">
        <v>156</v>
      </c>
      <c r="N12" s="657">
        <v>1088</v>
      </c>
      <c r="O12" s="415"/>
    </row>
    <row r="13" spans="1:15" ht="11.25">
      <c r="A13" s="12"/>
      <c r="B13" s="12"/>
      <c r="C13" s="655"/>
      <c r="D13" s="15"/>
      <c r="E13" s="420" t="s">
        <v>456</v>
      </c>
      <c r="F13" s="15">
        <f>SUM(I13,K13)</f>
        <v>296</v>
      </c>
      <c r="G13" s="15">
        <f>SUM(J13,L13)</f>
        <v>984</v>
      </c>
      <c r="H13" s="15">
        <f>SUM(F13:G13)</f>
        <v>1280</v>
      </c>
      <c r="I13" s="657">
        <v>247</v>
      </c>
      <c r="J13" s="657">
        <v>899</v>
      </c>
      <c r="K13" s="657">
        <v>49</v>
      </c>
      <c r="L13" s="657">
        <v>85</v>
      </c>
      <c r="M13" s="657">
        <v>0</v>
      </c>
      <c r="N13" s="657">
        <v>4</v>
      </c>
      <c r="O13" s="415"/>
    </row>
    <row r="14" spans="1:15" ht="11.25">
      <c r="A14" s="12"/>
      <c r="B14" s="12"/>
      <c r="C14" s="655"/>
      <c r="D14" s="15"/>
      <c r="E14" s="420" t="s">
        <v>162</v>
      </c>
      <c r="F14" s="15">
        <f aca="true" t="shared" si="0" ref="F14:N14">SUM(F12:F13)</f>
        <v>2664</v>
      </c>
      <c r="G14" s="15">
        <f t="shared" si="0"/>
        <v>12912</v>
      </c>
      <c r="H14" s="15">
        <f t="shared" si="0"/>
        <v>15576</v>
      </c>
      <c r="I14" s="15">
        <f t="shared" si="0"/>
        <v>2433</v>
      </c>
      <c r="J14" s="15">
        <f t="shared" si="0"/>
        <v>11723</v>
      </c>
      <c r="K14" s="15">
        <f t="shared" si="0"/>
        <v>231</v>
      </c>
      <c r="L14" s="15">
        <f t="shared" si="0"/>
        <v>1189</v>
      </c>
      <c r="M14" s="15">
        <f t="shared" si="0"/>
        <v>156</v>
      </c>
      <c r="N14" s="15">
        <f t="shared" si="0"/>
        <v>1092</v>
      </c>
      <c r="O14" s="415"/>
    </row>
    <row r="15" spans="1:15" ht="15" customHeight="1">
      <c r="A15" s="12"/>
      <c r="B15" s="12"/>
      <c r="C15" s="655"/>
      <c r="D15" s="15"/>
      <c r="E15" s="420"/>
      <c r="F15" s="15"/>
      <c r="G15" s="15"/>
      <c r="H15" s="15"/>
      <c r="I15" s="15"/>
      <c r="J15" s="15"/>
      <c r="K15" s="15"/>
      <c r="L15" s="15"/>
      <c r="M15" s="15"/>
      <c r="N15" s="15"/>
      <c r="O15" s="415"/>
    </row>
    <row r="16" spans="1:15" ht="11.25">
      <c r="A16" s="1071" t="s">
        <v>42</v>
      </c>
      <c r="B16" s="1071"/>
      <c r="C16" s="655"/>
      <c r="D16" s="15"/>
      <c r="E16" s="656" t="s">
        <v>455</v>
      </c>
      <c r="F16" s="15">
        <f>SUM(I16,K16)</f>
        <v>816</v>
      </c>
      <c r="G16" s="15">
        <f>SUM(J16,L16)</f>
        <v>3410</v>
      </c>
      <c r="H16" s="15">
        <f aca="true" t="shared" si="1" ref="H16:H38">SUM(F16:G16)</f>
        <v>4226</v>
      </c>
      <c r="I16" s="657">
        <v>764</v>
      </c>
      <c r="J16" s="657">
        <v>3008</v>
      </c>
      <c r="K16" s="657">
        <v>52</v>
      </c>
      <c r="L16" s="657">
        <v>402</v>
      </c>
      <c r="M16" s="657">
        <v>74</v>
      </c>
      <c r="N16" s="657">
        <v>295</v>
      </c>
      <c r="O16" s="415"/>
    </row>
    <row r="17" spans="1:15" ht="11.25">
      <c r="A17" s="12"/>
      <c r="B17" s="12"/>
      <c r="C17" s="655"/>
      <c r="D17" s="15"/>
      <c r="E17" s="420" t="s">
        <v>456</v>
      </c>
      <c r="F17" s="15">
        <f>SUM(I17,K17)</f>
        <v>45</v>
      </c>
      <c r="G17" s="15">
        <f>SUM(J17,L17)</f>
        <v>122</v>
      </c>
      <c r="H17" s="15">
        <f t="shared" si="1"/>
        <v>167</v>
      </c>
      <c r="I17" s="657">
        <v>39</v>
      </c>
      <c r="J17" s="657">
        <v>108</v>
      </c>
      <c r="K17" s="657">
        <v>6</v>
      </c>
      <c r="L17" s="657">
        <v>14</v>
      </c>
      <c r="M17" s="657">
        <v>0</v>
      </c>
      <c r="N17" s="657">
        <v>0</v>
      </c>
      <c r="O17" s="415"/>
    </row>
    <row r="18" spans="1:15" ht="11.25">
      <c r="A18" s="12"/>
      <c r="B18" s="12"/>
      <c r="C18" s="655"/>
      <c r="D18" s="15"/>
      <c r="E18" s="420" t="s">
        <v>162</v>
      </c>
      <c r="F18" s="15">
        <f>SUM(I18,K18,)</f>
        <v>861</v>
      </c>
      <c r="G18" s="15">
        <f>SUM(J18,L18,)</f>
        <v>3532</v>
      </c>
      <c r="H18" s="15">
        <f t="shared" si="1"/>
        <v>4393</v>
      </c>
      <c r="I18" s="15">
        <f aca="true" t="shared" si="2" ref="I18:N18">SUM(I16:I17)</f>
        <v>803</v>
      </c>
      <c r="J18" s="15">
        <f t="shared" si="2"/>
        <v>3116</v>
      </c>
      <c r="K18" s="15">
        <f t="shared" si="2"/>
        <v>58</v>
      </c>
      <c r="L18" s="19">
        <f t="shared" si="2"/>
        <v>416</v>
      </c>
      <c r="M18" s="19">
        <f t="shared" si="2"/>
        <v>74</v>
      </c>
      <c r="N18" s="15">
        <f t="shared" si="2"/>
        <v>295</v>
      </c>
      <c r="O18" s="415"/>
    </row>
    <row r="19" spans="1:15" ht="15" customHeight="1">
      <c r="A19" s="12"/>
      <c r="B19" s="12"/>
      <c r="C19" s="655"/>
      <c r="D19" s="15"/>
      <c r="E19" s="420"/>
      <c r="F19" s="15"/>
      <c r="G19" s="15"/>
      <c r="H19" s="15"/>
      <c r="I19" s="15"/>
      <c r="J19" s="15"/>
      <c r="K19" s="15"/>
      <c r="L19" s="15"/>
      <c r="M19" s="15"/>
      <c r="N19" s="15"/>
      <c r="O19" s="415"/>
    </row>
    <row r="20" spans="1:15" ht="11.25">
      <c r="A20" s="1071" t="s">
        <v>43</v>
      </c>
      <c r="B20" s="1071"/>
      <c r="C20" s="655"/>
      <c r="D20" s="15"/>
      <c r="E20" s="656" t="s">
        <v>455</v>
      </c>
      <c r="F20" s="15">
        <f>SUM(I20,K20)</f>
        <v>747</v>
      </c>
      <c r="G20" s="15">
        <f>SUM(J20,L20)</f>
        <v>2853</v>
      </c>
      <c r="H20" s="15">
        <f t="shared" si="1"/>
        <v>3600</v>
      </c>
      <c r="I20" s="657">
        <v>676</v>
      </c>
      <c r="J20" s="657">
        <v>2484</v>
      </c>
      <c r="K20" s="657">
        <v>71</v>
      </c>
      <c r="L20" s="657">
        <v>369</v>
      </c>
      <c r="M20" s="657">
        <v>75</v>
      </c>
      <c r="N20" s="657">
        <v>330</v>
      </c>
      <c r="O20" s="415"/>
    </row>
    <row r="21" spans="1:15" ht="11.25">
      <c r="A21" s="12"/>
      <c r="B21" s="12"/>
      <c r="C21" s="655"/>
      <c r="D21" s="15"/>
      <c r="E21" s="420" t="s">
        <v>456</v>
      </c>
      <c r="F21" s="15">
        <f>SUM(I21,K21)</f>
        <v>32</v>
      </c>
      <c r="G21" s="15">
        <f>SUM(J21,L21)</f>
        <v>94</v>
      </c>
      <c r="H21" s="15">
        <f t="shared" si="1"/>
        <v>126</v>
      </c>
      <c r="I21" s="657">
        <v>27</v>
      </c>
      <c r="J21" s="657">
        <v>87</v>
      </c>
      <c r="K21" s="657">
        <v>5</v>
      </c>
      <c r="L21" s="657">
        <v>7</v>
      </c>
      <c r="M21" s="657">
        <v>0</v>
      </c>
      <c r="N21" s="657">
        <v>0</v>
      </c>
      <c r="O21" s="415"/>
    </row>
    <row r="22" spans="1:15" ht="11.25">
      <c r="A22" s="12"/>
      <c r="B22" s="12"/>
      <c r="C22" s="655"/>
      <c r="D22" s="15"/>
      <c r="E22" s="420" t="s">
        <v>162</v>
      </c>
      <c r="F22" s="15">
        <f>SUM(I22,K22,)</f>
        <v>779</v>
      </c>
      <c r="G22" s="15">
        <f>SUM(J22,L22,)</f>
        <v>2947</v>
      </c>
      <c r="H22" s="15">
        <f t="shared" si="1"/>
        <v>3726</v>
      </c>
      <c r="I22" s="15">
        <f aca="true" t="shared" si="3" ref="I22:N22">SUM(I20:I21)</f>
        <v>703</v>
      </c>
      <c r="J22" s="15">
        <f t="shared" si="3"/>
        <v>2571</v>
      </c>
      <c r="K22" s="15">
        <f t="shared" si="3"/>
        <v>76</v>
      </c>
      <c r="L22" s="19">
        <f t="shared" si="3"/>
        <v>376</v>
      </c>
      <c r="M22" s="19">
        <f t="shared" si="3"/>
        <v>75</v>
      </c>
      <c r="N22" s="15">
        <f t="shared" si="3"/>
        <v>330</v>
      </c>
      <c r="O22" s="415"/>
    </row>
    <row r="23" spans="1:15" ht="15" customHeight="1">
      <c r="A23" s="12"/>
      <c r="B23" s="12"/>
      <c r="C23" s="655"/>
      <c r="D23" s="15"/>
      <c r="E23" s="420"/>
      <c r="F23" s="15"/>
      <c r="G23" s="15"/>
      <c r="H23" s="15"/>
      <c r="I23" s="15"/>
      <c r="J23" s="15"/>
      <c r="K23" s="15"/>
      <c r="L23" s="15"/>
      <c r="M23" s="15"/>
      <c r="N23" s="15"/>
      <c r="O23" s="415"/>
    </row>
    <row r="24" spans="1:15" ht="11.25">
      <c r="A24" s="1071" t="s">
        <v>44</v>
      </c>
      <c r="B24" s="1071"/>
      <c r="C24" s="655"/>
      <c r="D24" s="15"/>
      <c r="E24" s="656" t="s">
        <v>455</v>
      </c>
      <c r="F24" s="15">
        <f>SUM(I24,K24)</f>
        <v>645</v>
      </c>
      <c r="G24" s="15">
        <f>SUM(J24,L24)</f>
        <v>2603</v>
      </c>
      <c r="H24" s="15">
        <f t="shared" si="1"/>
        <v>3248</v>
      </c>
      <c r="I24" s="657">
        <v>576</v>
      </c>
      <c r="J24" s="657">
        <v>2272</v>
      </c>
      <c r="K24" s="657">
        <v>69</v>
      </c>
      <c r="L24" s="657">
        <v>331</v>
      </c>
      <c r="M24" s="657">
        <v>75</v>
      </c>
      <c r="N24" s="657">
        <v>270</v>
      </c>
      <c r="O24" s="415"/>
    </row>
    <row r="25" spans="1:15" ht="11.25">
      <c r="A25" s="12"/>
      <c r="B25" s="12"/>
      <c r="C25" s="655"/>
      <c r="D25" s="15"/>
      <c r="E25" s="420" t="s">
        <v>456</v>
      </c>
      <c r="F25" s="15">
        <f>SUM(I25,K25)</f>
        <v>31</v>
      </c>
      <c r="G25" s="15">
        <f>SUM(J25,L25)</f>
        <v>83</v>
      </c>
      <c r="H25" s="15">
        <f t="shared" si="1"/>
        <v>114</v>
      </c>
      <c r="I25" s="657">
        <v>26</v>
      </c>
      <c r="J25" s="657">
        <v>71</v>
      </c>
      <c r="K25" s="657">
        <v>5</v>
      </c>
      <c r="L25" s="657">
        <v>12</v>
      </c>
      <c r="M25" s="657">
        <v>0</v>
      </c>
      <c r="N25" s="657">
        <v>0</v>
      </c>
      <c r="O25" s="415"/>
    </row>
    <row r="26" spans="1:15" ht="11.25">
      <c r="A26" s="12"/>
      <c r="B26" s="12"/>
      <c r="C26" s="655"/>
      <c r="D26" s="15"/>
      <c r="E26" s="420" t="s">
        <v>162</v>
      </c>
      <c r="F26" s="15">
        <f>SUM(I26,K26,)</f>
        <v>676</v>
      </c>
      <c r="G26" s="15">
        <f>SUM(J26,L26,)</f>
        <v>2686</v>
      </c>
      <c r="H26" s="15">
        <f t="shared" si="1"/>
        <v>3362</v>
      </c>
      <c r="I26" s="15">
        <f aca="true" t="shared" si="4" ref="I26:N26">SUM(I24:I25)</f>
        <v>602</v>
      </c>
      <c r="J26" s="15">
        <f t="shared" si="4"/>
        <v>2343</v>
      </c>
      <c r="K26" s="15">
        <f t="shared" si="4"/>
        <v>74</v>
      </c>
      <c r="L26" s="19">
        <f t="shared" si="4"/>
        <v>343</v>
      </c>
      <c r="M26" s="19">
        <f t="shared" si="4"/>
        <v>75</v>
      </c>
      <c r="N26" s="15">
        <f t="shared" si="4"/>
        <v>270</v>
      </c>
      <c r="O26" s="415"/>
    </row>
    <row r="27" spans="1:15" ht="15" customHeight="1">
      <c r="A27" s="12"/>
      <c r="B27" s="12"/>
      <c r="C27" s="655"/>
      <c r="D27" s="15"/>
      <c r="E27" s="420"/>
      <c r="F27" s="15"/>
      <c r="G27" s="15"/>
      <c r="H27" s="15"/>
      <c r="I27" s="15"/>
      <c r="J27" s="15"/>
      <c r="K27" s="15"/>
      <c r="L27" s="15"/>
      <c r="M27" s="15"/>
      <c r="N27" s="15"/>
      <c r="O27" s="415"/>
    </row>
    <row r="28" spans="1:15" ht="11.25">
      <c r="A28" s="1071" t="s">
        <v>45</v>
      </c>
      <c r="B28" s="1071"/>
      <c r="C28" s="655"/>
      <c r="D28" s="15"/>
      <c r="E28" s="656" t="s">
        <v>455</v>
      </c>
      <c r="F28" s="15">
        <f>SUM(I28,K28)</f>
        <v>1019</v>
      </c>
      <c r="G28" s="15">
        <f>SUM(J28,L28)</f>
        <v>4734</v>
      </c>
      <c r="H28" s="15">
        <f t="shared" si="1"/>
        <v>5753</v>
      </c>
      <c r="I28" s="657">
        <v>930</v>
      </c>
      <c r="J28" s="657">
        <v>4204</v>
      </c>
      <c r="K28" s="657">
        <v>89</v>
      </c>
      <c r="L28" s="657">
        <v>530</v>
      </c>
      <c r="M28" s="657">
        <v>136</v>
      </c>
      <c r="N28" s="657">
        <v>590</v>
      </c>
      <c r="O28" s="415"/>
    </row>
    <row r="29" spans="1:15" ht="11.25">
      <c r="A29" s="12"/>
      <c r="B29" s="12"/>
      <c r="C29" s="655"/>
      <c r="D29" s="15"/>
      <c r="E29" s="420" t="s">
        <v>456</v>
      </c>
      <c r="F29" s="15">
        <f>SUM(I29,K29)</f>
        <v>82</v>
      </c>
      <c r="G29" s="15">
        <f>SUM(J29,L29)</f>
        <v>259</v>
      </c>
      <c r="H29" s="15">
        <f t="shared" si="1"/>
        <v>341</v>
      </c>
      <c r="I29" s="657">
        <v>76</v>
      </c>
      <c r="J29" s="657">
        <v>240</v>
      </c>
      <c r="K29" s="657">
        <v>6</v>
      </c>
      <c r="L29" s="657">
        <v>19</v>
      </c>
      <c r="M29" s="657">
        <v>0</v>
      </c>
      <c r="N29" s="657">
        <v>0</v>
      </c>
      <c r="O29" s="415"/>
    </row>
    <row r="30" spans="1:15" ht="11.25">
      <c r="A30" s="12"/>
      <c r="B30" s="12"/>
      <c r="C30" s="655"/>
      <c r="D30" s="15"/>
      <c r="E30" s="420" t="s">
        <v>162</v>
      </c>
      <c r="F30" s="15">
        <f>SUM(I30,K30,)</f>
        <v>1101</v>
      </c>
      <c r="G30" s="15">
        <f>SUM(J30,L30,)</f>
        <v>4993</v>
      </c>
      <c r="H30" s="15">
        <f t="shared" si="1"/>
        <v>6094</v>
      </c>
      <c r="I30" s="15">
        <f aca="true" t="shared" si="5" ref="I30:N30">SUM(I28:I29)</f>
        <v>1006</v>
      </c>
      <c r="J30" s="15">
        <f t="shared" si="5"/>
        <v>4444</v>
      </c>
      <c r="K30" s="15">
        <f t="shared" si="5"/>
        <v>95</v>
      </c>
      <c r="L30" s="19">
        <f t="shared" si="5"/>
        <v>549</v>
      </c>
      <c r="M30" s="19">
        <f t="shared" si="5"/>
        <v>136</v>
      </c>
      <c r="N30" s="15">
        <f t="shared" si="5"/>
        <v>590</v>
      </c>
      <c r="O30" s="415"/>
    </row>
    <row r="31" spans="1:15" ht="15" customHeight="1">
      <c r="A31" s="12"/>
      <c r="B31" s="12"/>
      <c r="C31" s="655"/>
      <c r="D31" s="15"/>
      <c r="E31" s="420"/>
      <c r="F31" s="15"/>
      <c r="G31" s="15"/>
      <c r="H31" s="15"/>
      <c r="I31" s="15"/>
      <c r="J31" s="15"/>
      <c r="K31" s="15"/>
      <c r="L31" s="15"/>
      <c r="M31" s="15"/>
      <c r="N31" s="15"/>
      <c r="O31" s="415"/>
    </row>
    <row r="32" spans="1:15" ht="11.25">
      <c r="A32" s="1071" t="s">
        <v>46</v>
      </c>
      <c r="B32" s="1071"/>
      <c r="C32" s="655"/>
      <c r="D32" s="15"/>
      <c r="E32" s="656" t="s">
        <v>455</v>
      </c>
      <c r="F32" s="15">
        <f>SUM(I32,K32)</f>
        <v>770</v>
      </c>
      <c r="G32" s="15">
        <f>SUM(J32,L32)</f>
        <v>3422</v>
      </c>
      <c r="H32" s="15">
        <f t="shared" si="1"/>
        <v>4192</v>
      </c>
      <c r="I32" s="657">
        <v>716</v>
      </c>
      <c r="J32" s="657">
        <v>3054</v>
      </c>
      <c r="K32" s="657">
        <v>54</v>
      </c>
      <c r="L32" s="657">
        <v>368</v>
      </c>
      <c r="M32" s="657">
        <v>70</v>
      </c>
      <c r="N32" s="657">
        <v>289</v>
      </c>
      <c r="O32" s="415"/>
    </row>
    <row r="33" spans="1:15" ht="11.25">
      <c r="A33" s="12"/>
      <c r="B33" s="12"/>
      <c r="C33" s="655"/>
      <c r="D33" s="15"/>
      <c r="E33" s="420" t="s">
        <v>456</v>
      </c>
      <c r="F33" s="15">
        <f>SUM(I33,K33)</f>
        <v>50</v>
      </c>
      <c r="G33" s="15">
        <f>SUM(J33,L33)</f>
        <v>112</v>
      </c>
      <c r="H33" s="15">
        <f t="shared" si="1"/>
        <v>162</v>
      </c>
      <c r="I33" s="657">
        <v>46</v>
      </c>
      <c r="J33" s="657">
        <v>97</v>
      </c>
      <c r="K33" s="657">
        <v>4</v>
      </c>
      <c r="L33" s="657">
        <v>15</v>
      </c>
      <c r="M33" s="657">
        <v>0</v>
      </c>
      <c r="N33" s="657">
        <v>0</v>
      </c>
      <c r="O33" s="415"/>
    </row>
    <row r="34" spans="1:15" ht="11.25">
      <c r="A34" s="12"/>
      <c r="B34" s="12"/>
      <c r="C34" s="655"/>
      <c r="D34" s="15"/>
      <c r="E34" s="420" t="s">
        <v>162</v>
      </c>
      <c r="F34" s="15">
        <f>SUM(I34,K34,)</f>
        <v>820</v>
      </c>
      <c r="G34" s="15">
        <f>SUM(J34,L34,)</f>
        <v>3534</v>
      </c>
      <c r="H34" s="15">
        <f t="shared" si="1"/>
        <v>4354</v>
      </c>
      <c r="I34" s="15">
        <f aca="true" t="shared" si="6" ref="I34:N34">SUM(I32:I33)</f>
        <v>762</v>
      </c>
      <c r="J34" s="15">
        <f t="shared" si="6"/>
        <v>3151</v>
      </c>
      <c r="K34" s="15">
        <f t="shared" si="6"/>
        <v>58</v>
      </c>
      <c r="L34" s="19">
        <f t="shared" si="6"/>
        <v>383</v>
      </c>
      <c r="M34" s="19">
        <f t="shared" si="6"/>
        <v>70</v>
      </c>
      <c r="N34" s="15">
        <f t="shared" si="6"/>
        <v>289</v>
      </c>
      <c r="O34" s="415"/>
    </row>
    <row r="35" spans="1:15" ht="15" customHeight="1">
      <c r="A35" s="12"/>
      <c r="B35" s="12"/>
      <c r="C35" s="655"/>
      <c r="D35" s="15"/>
      <c r="E35" s="420"/>
      <c r="F35" s="15"/>
      <c r="G35" s="15"/>
      <c r="H35" s="15"/>
      <c r="I35" s="15"/>
      <c r="J35" s="15"/>
      <c r="K35" s="15"/>
      <c r="L35" s="15"/>
      <c r="M35" s="15"/>
      <c r="N35" s="15"/>
      <c r="O35" s="415"/>
    </row>
    <row r="36" spans="1:15" ht="11.25">
      <c r="A36" s="1071" t="s">
        <v>47</v>
      </c>
      <c r="B36" s="1071"/>
      <c r="C36" s="655"/>
      <c r="D36" s="15"/>
      <c r="E36" s="656" t="s">
        <v>455</v>
      </c>
      <c r="F36" s="15">
        <f>SUM(I36,K36)</f>
        <v>1177</v>
      </c>
      <c r="G36" s="15">
        <f>SUM(J36,L36)</f>
        <v>5382</v>
      </c>
      <c r="H36" s="15">
        <f t="shared" si="1"/>
        <v>6559</v>
      </c>
      <c r="I36" s="657">
        <v>1090</v>
      </c>
      <c r="J36" s="657">
        <v>4739</v>
      </c>
      <c r="K36" s="657">
        <v>87</v>
      </c>
      <c r="L36" s="657">
        <v>643</v>
      </c>
      <c r="M36" s="657">
        <v>102</v>
      </c>
      <c r="N36" s="657">
        <v>543</v>
      </c>
      <c r="O36" s="415"/>
    </row>
    <row r="37" spans="1:15" ht="11.25">
      <c r="A37" s="12"/>
      <c r="B37" s="12"/>
      <c r="C37" s="655"/>
      <c r="D37" s="15"/>
      <c r="E37" s="420" t="s">
        <v>456</v>
      </c>
      <c r="F37" s="15">
        <f>SUM(I37,K37)</f>
        <v>44</v>
      </c>
      <c r="G37" s="15">
        <f>SUM(J37,L37)</f>
        <v>197</v>
      </c>
      <c r="H37" s="15">
        <f t="shared" si="1"/>
        <v>241</v>
      </c>
      <c r="I37" s="657">
        <v>35</v>
      </c>
      <c r="J37" s="657">
        <v>183</v>
      </c>
      <c r="K37" s="657">
        <v>9</v>
      </c>
      <c r="L37" s="657">
        <v>14</v>
      </c>
      <c r="M37" s="657">
        <v>0</v>
      </c>
      <c r="N37" s="657">
        <v>1</v>
      </c>
      <c r="O37" s="415"/>
    </row>
    <row r="38" spans="1:15" ht="11.25">
      <c r="A38" s="12"/>
      <c r="B38" s="12"/>
      <c r="C38" s="655"/>
      <c r="D38" s="15"/>
      <c r="E38" s="420" t="s">
        <v>162</v>
      </c>
      <c r="F38" s="15">
        <f>SUM(I38,K38,)</f>
        <v>1221</v>
      </c>
      <c r="G38" s="15">
        <f>SUM(J38,L38,)</f>
        <v>5579</v>
      </c>
      <c r="H38" s="15">
        <f t="shared" si="1"/>
        <v>6800</v>
      </c>
      <c r="I38" s="15">
        <f aca="true" t="shared" si="7" ref="I38:N38">SUM(I36:I37)</f>
        <v>1125</v>
      </c>
      <c r="J38" s="15">
        <f t="shared" si="7"/>
        <v>4922</v>
      </c>
      <c r="K38" s="15">
        <f t="shared" si="7"/>
        <v>96</v>
      </c>
      <c r="L38" s="19">
        <f t="shared" si="7"/>
        <v>657</v>
      </c>
      <c r="M38" s="19">
        <f t="shared" si="7"/>
        <v>102</v>
      </c>
      <c r="N38" s="15">
        <f t="shared" si="7"/>
        <v>544</v>
      </c>
      <c r="O38" s="415"/>
    </row>
    <row r="39" spans="1:15" ht="11.25">
      <c r="A39" s="12"/>
      <c r="B39" s="12"/>
      <c r="C39" s="655"/>
      <c r="D39" s="15"/>
      <c r="E39" s="420"/>
      <c r="F39" s="15"/>
      <c r="G39" s="15"/>
      <c r="H39" s="15"/>
      <c r="I39" s="15"/>
      <c r="J39" s="15"/>
      <c r="K39" s="15"/>
      <c r="L39" s="19"/>
      <c r="M39" s="19"/>
      <c r="N39" s="15"/>
      <c r="O39" s="415"/>
    </row>
    <row r="40" spans="1:15" ht="11.25">
      <c r="A40" s="12"/>
      <c r="B40" s="12"/>
      <c r="C40" s="655"/>
      <c r="D40" s="15"/>
      <c r="E40" s="420"/>
      <c r="F40" s="15"/>
      <c r="G40" s="15"/>
      <c r="H40" s="15"/>
      <c r="I40" s="15"/>
      <c r="J40" s="15"/>
      <c r="K40" s="15"/>
      <c r="L40" s="19"/>
      <c r="M40" s="19"/>
      <c r="N40" s="15"/>
      <c r="O40" s="415"/>
    </row>
    <row r="41" spans="1:15" ht="11.25">
      <c r="A41" s="1443" t="s">
        <v>48</v>
      </c>
      <c r="B41" s="1444"/>
      <c r="C41" s="655"/>
      <c r="D41" s="15"/>
      <c r="E41" s="464" t="s">
        <v>455</v>
      </c>
      <c r="F41" s="658">
        <f aca="true" t="shared" si="8" ref="F41:N41">SUM(F12,F16,F20,F24,F28,F32,F36)</f>
        <v>7542</v>
      </c>
      <c r="G41" s="658">
        <f t="shared" si="8"/>
        <v>34332</v>
      </c>
      <c r="H41" s="658">
        <f t="shared" si="8"/>
        <v>41874</v>
      </c>
      <c r="I41" s="658">
        <f t="shared" si="8"/>
        <v>6938</v>
      </c>
      <c r="J41" s="658">
        <f t="shared" si="8"/>
        <v>30585</v>
      </c>
      <c r="K41" s="658">
        <f t="shared" si="8"/>
        <v>604</v>
      </c>
      <c r="L41" s="659">
        <f t="shared" si="8"/>
        <v>3747</v>
      </c>
      <c r="M41" s="660">
        <f t="shared" si="8"/>
        <v>688</v>
      </c>
      <c r="N41" s="658">
        <f t="shared" si="8"/>
        <v>3405</v>
      </c>
      <c r="O41" s="415"/>
    </row>
    <row r="42" spans="1:15" ht="11.25">
      <c r="A42" s="420"/>
      <c r="B42" s="420"/>
      <c r="C42" s="655"/>
      <c r="D42" s="15"/>
      <c r="E42" s="661" t="s">
        <v>456</v>
      </c>
      <c r="F42" s="658">
        <f aca="true" t="shared" si="9" ref="F42:N42">SUM(F13,F17,F21,F25,F29,F33,F37)</f>
        <v>580</v>
      </c>
      <c r="G42" s="658">
        <f t="shared" si="9"/>
        <v>1851</v>
      </c>
      <c r="H42" s="658">
        <f t="shared" si="9"/>
        <v>2431</v>
      </c>
      <c r="I42" s="658">
        <f t="shared" si="9"/>
        <v>496</v>
      </c>
      <c r="J42" s="658">
        <f t="shared" si="9"/>
        <v>1685</v>
      </c>
      <c r="K42" s="658">
        <f t="shared" si="9"/>
        <v>84</v>
      </c>
      <c r="L42" s="659">
        <f t="shared" si="9"/>
        <v>166</v>
      </c>
      <c r="M42" s="659">
        <f t="shared" si="9"/>
        <v>0</v>
      </c>
      <c r="N42" s="658">
        <f t="shared" si="9"/>
        <v>5</v>
      </c>
      <c r="O42" s="415"/>
    </row>
    <row r="43" spans="1:15" ht="11.25">
      <c r="A43" s="420"/>
      <c r="B43" s="420"/>
      <c r="C43" s="655"/>
      <c r="D43" s="15"/>
      <c r="E43" s="661" t="s">
        <v>7</v>
      </c>
      <c r="F43" s="658">
        <f aca="true" t="shared" si="10" ref="F43:N43">SUM(F14,F18,F22,F26,F30,F34,F38)</f>
        <v>8122</v>
      </c>
      <c r="G43" s="658">
        <f t="shared" si="10"/>
        <v>36183</v>
      </c>
      <c r="H43" s="658">
        <f t="shared" si="10"/>
        <v>44305</v>
      </c>
      <c r="I43" s="658">
        <f t="shared" si="10"/>
        <v>7434</v>
      </c>
      <c r="J43" s="658">
        <f t="shared" si="10"/>
        <v>32270</v>
      </c>
      <c r="K43" s="658">
        <f t="shared" si="10"/>
        <v>688</v>
      </c>
      <c r="L43" s="659">
        <f t="shared" si="10"/>
        <v>3913</v>
      </c>
      <c r="M43" s="659">
        <f t="shared" si="10"/>
        <v>688</v>
      </c>
      <c r="N43" s="658">
        <f t="shared" si="10"/>
        <v>3410</v>
      </c>
      <c r="O43" s="415"/>
    </row>
    <row r="44" spans="1:15" ht="11.25">
      <c r="A44" s="420"/>
      <c r="B44" s="420"/>
      <c r="C44" s="655"/>
      <c r="D44" s="420"/>
      <c r="E44" s="661"/>
      <c r="F44" s="661"/>
      <c r="G44" s="661"/>
      <c r="H44" s="661"/>
      <c r="I44" s="661"/>
      <c r="J44" s="661"/>
      <c r="K44" s="661"/>
      <c r="L44" s="661"/>
      <c r="M44" s="661"/>
      <c r="N44" s="661"/>
      <c r="O44" s="415"/>
    </row>
    <row r="45" spans="1:15" ht="6" customHeight="1">
      <c r="A45" s="662" t="s">
        <v>10</v>
      </c>
      <c r="B45" s="14"/>
      <c r="C45" s="420"/>
      <c r="D45" s="420"/>
      <c r="E45" s="420"/>
      <c r="F45" s="420"/>
      <c r="G45" s="420"/>
      <c r="H45" s="420"/>
      <c r="I45" s="420"/>
      <c r="J45" s="420"/>
      <c r="K45" s="420"/>
      <c r="L45" s="420"/>
      <c r="M45" s="14"/>
      <c r="N45" s="14"/>
      <c r="O45" s="415"/>
    </row>
    <row r="46" spans="1:15" ht="13.5" customHeight="1">
      <c r="A46" s="1431" t="s">
        <v>474</v>
      </c>
      <c r="B46" s="1431"/>
      <c r="C46" s="1431"/>
      <c r="D46" s="1431"/>
      <c r="E46" s="1431"/>
      <c r="F46" s="1431"/>
      <c r="G46" s="1431"/>
      <c r="H46" s="1431"/>
      <c r="I46" s="1431"/>
      <c r="J46" s="1431"/>
      <c r="K46" s="1431"/>
      <c r="L46" s="1431"/>
      <c r="M46" s="1431"/>
      <c r="N46" s="1431"/>
      <c r="O46" s="415"/>
    </row>
    <row r="47" spans="1:15" ht="13.5" customHeight="1">
      <c r="A47" s="1431"/>
      <c r="B47" s="1431"/>
      <c r="C47" s="1431"/>
      <c r="D47" s="1431"/>
      <c r="E47" s="1431"/>
      <c r="F47" s="1431"/>
      <c r="G47" s="1431"/>
      <c r="H47" s="1431"/>
      <c r="I47" s="1431"/>
      <c r="J47" s="1431"/>
      <c r="K47" s="1431"/>
      <c r="L47" s="1431"/>
      <c r="M47" s="1431"/>
      <c r="N47" s="1431"/>
      <c r="O47" s="415"/>
    </row>
    <row r="48" spans="1:15" ht="13.5" customHeight="1">
      <c r="A48" s="1431"/>
      <c r="B48" s="1431"/>
      <c r="C48" s="1431"/>
      <c r="D48" s="1431"/>
      <c r="E48" s="1431"/>
      <c r="F48" s="1431"/>
      <c r="G48" s="1431"/>
      <c r="H48" s="1431"/>
      <c r="I48" s="1431"/>
      <c r="J48" s="1431"/>
      <c r="K48" s="1431"/>
      <c r="L48" s="1431"/>
      <c r="M48" s="1431"/>
      <c r="N48" s="1431"/>
      <c r="O48" s="415"/>
    </row>
    <row r="49" spans="1:15" ht="15" customHeight="1">
      <c r="A49" s="1431"/>
      <c r="B49" s="1431"/>
      <c r="C49" s="1431"/>
      <c r="D49" s="1431"/>
      <c r="E49" s="1431"/>
      <c r="F49" s="1431"/>
      <c r="G49" s="1431"/>
      <c r="H49" s="1431"/>
      <c r="I49" s="1431"/>
      <c r="J49" s="1431"/>
      <c r="K49" s="1431"/>
      <c r="L49" s="1431"/>
      <c r="M49" s="1431"/>
      <c r="N49" s="1431"/>
      <c r="O49" s="415"/>
    </row>
    <row r="50" spans="1:15" ht="13.5" customHeight="1">
      <c r="A50" s="826"/>
      <c r="B50" s="826"/>
      <c r="C50" s="826"/>
      <c r="D50" s="826"/>
      <c r="E50" s="826"/>
      <c r="F50" s="826"/>
      <c r="G50" s="826"/>
      <c r="H50" s="826"/>
      <c r="I50" s="826"/>
      <c r="J50" s="826"/>
      <c r="K50" s="826"/>
      <c r="L50" s="826"/>
      <c r="M50" s="826"/>
      <c r="N50" s="826"/>
      <c r="O50" s="415"/>
    </row>
  </sheetData>
  <mergeCells count="26">
    <mergeCell ref="N8:N9"/>
    <mergeCell ref="K5:L7"/>
    <mergeCell ref="A36:B36"/>
    <mergeCell ref="A41:B41"/>
    <mergeCell ref="A12:B12"/>
    <mergeCell ref="A16:B16"/>
    <mergeCell ref="A20:B20"/>
    <mergeCell ref="A24:B24"/>
    <mergeCell ref="A28:B28"/>
    <mergeCell ref="A32:B32"/>
    <mergeCell ref="A2:N2"/>
    <mergeCell ref="A46:N49"/>
    <mergeCell ref="A4:B9"/>
    <mergeCell ref="C4:C9"/>
    <mergeCell ref="D4:E9"/>
    <mergeCell ref="F4:H7"/>
    <mergeCell ref="I5:J7"/>
    <mergeCell ref="M5:N7"/>
    <mergeCell ref="F8:F9"/>
    <mergeCell ref="G8:G9"/>
    <mergeCell ref="H8:H9"/>
    <mergeCell ref="I8:I9"/>
    <mergeCell ref="J8:J9"/>
    <mergeCell ref="K8:K9"/>
    <mergeCell ref="L8:L9"/>
    <mergeCell ref="M8:M9"/>
  </mergeCells>
  <printOptions/>
  <pageMargins left="0.4724409448818898" right="0.4724409448818898" top="0.5905511811023623" bottom="0.7874015748031497" header="0.31496062992125984" footer="0.31496062992125984"/>
  <pageSetup horizontalDpi="600" verticalDpi="600" orientation="portrait" paperSize="9" r:id="rId1"/>
  <ignoredErrors>
    <ignoredError sqref="I14:N14 I38:N38 I34:N34 I30:N30 I26:N26 I22:N22 I18:N18 I41:N42" unlockedFormula="1"/>
    <ignoredError sqref="F36:H36 F14:H14 F16:H18 F20:H22 F24:H26 F28:H30 F32:H34"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51"/>
  <sheetViews>
    <sheetView workbookViewId="0" topLeftCell="A1">
      <selection activeCell="Q1" sqref="Q1"/>
    </sheetView>
  </sheetViews>
  <sheetFormatPr defaultColWidth="12" defaultRowHeight="11.25"/>
  <cols>
    <col min="1" max="1" width="1.0078125" style="96" customWidth="1"/>
    <col min="2" max="2" width="16.33203125" style="96" customWidth="1"/>
    <col min="3" max="4" width="0.65625" style="96" customWidth="1"/>
    <col min="5" max="5" width="11" style="96" customWidth="1"/>
    <col min="6" max="6" width="10.83203125" style="96" customWidth="1"/>
    <col min="7" max="16" width="7.66015625" style="96" customWidth="1"/>
    <col min="17" max="37" width="12" style="99" customWidth="1"/>
    <col min="38" max="16384" width="12" style="96" customWidth="1"/>
  </cols>
  <sheetData>
    <row r="1" spans="1:16" ht="10.5" customHeight="1">
      <c r="A1" s="99"/>
      <c r="B1" s="186"/>
      <c r="C1" s="99"/>
      <c r="D1" s="99"/>
      <c r="E1" s="99"/>
      <c r="F1" s="99"/>
      <c r="G1" s="99"/>
      <c r="H1" s="99"/>
      <c r="I1" s="99"/>
      <c r="J1" s="99"/>
      <c r="K1" s="99"/>
      <c r="L1" s="99"/>
      <c r="M1" s="99"/>
      <c r="N1" s="99"/>
      <c r="O1" s="99"/>
      <c r="P1" s="159"/>
    </row>
    <row r="2" spans="1:16" ht="12.75" customHeight="1">
      <c r="A2" s="1257" t="s">
        <v>704</v>
      </c>
      <c r="B2" s="1257"/>
      <c r="C2" s="1257"/>
      <c r="D2" s="1257"/>
      <c r="E2" s="1257"/>
      <c r="F2" s="1257"/>
      <c r="G2" s="1257"/>
      <c r="H2" s="1257"/>
      <c r="I2" s="1257"/>
      <c r="J2" s="1257"/>
      <c r="K2" s="1257"/>
      <c r="L2" s="1257"/>
      <c r="M2" s="1257"/>
      <c r="N2" s="1257"/>
      <c r="O2" s="1257"/>
      <c r="P2" s="1257"/>
    </row>
    <row r="3" spans="1:16" ht="3" customHeight="1">
      <c r="A3" s="885"/>
      <c r="B3" s="885"/>
      <c r="C3" s="885"/>
      <c r="D3" s="885"/>
      <c r="E3" s="885"/>
      <c r="F3" s="885"/>
      <c r="G3" s="885"/>
      <c r="H3" s="885"/>
      <c r="I3" s="885"/>
      <c r="J3" s="885"/>
      <c r="K3" s="885"/>
      <c r="L3" s="885"/>
      <c r="M3" s="885"/>
      <c r="N3" s="885"/>
      <c r="O3" s="885"/>
      <c r="P3" s="885"/>
    </row>
    <row r="4" spans="1:16" ht="12.95" customHeight="1">
      <c r="A4" s="978" t="s">
        <v>731</v>
      </c>
      <c r="B4" s="978"/>
      <c r="C4" s="978"/>
      <c r="D4" s="978"/>
      <c r="E4" s="978"/>
      <c r="F4" s="978"/>
      <c r="G4" s="978"/>
      <c r="H4" s="978"/>
      <c r="I4" s="978"/>
      <c r="J4" s="978"/>
      <c r="K4" s="978"/>
      <c r="L4" s="978"/>
      <c r="M4" s="978"/>
      <c r="N4" s="978"/>
      <c r="O4" s="978"/>
      <c r="P4" s="978"/>
    </row>
    <row r="5" spans="1:17" ht="12.95" customHeight="1">
      <c r="A5" s="959" t="s">
        <v>823</v>
      </c>
      <c r="B5" s="978"/>
      <c r="C5" s="978"/>
      <c r="D5" s="978"/>
      <c r="E5" s="978"/>
      <c r="F5" s="978"/>
      <c r="G5" s="978"/>
      <c r="H5" s="978"/>
      <c r="I5" s="978"/>
      <c r="J5" s="978"/>
      <c r="K5" s="978"/>
      <c r="L5" s="978"/>
      <c r="M5" s="978"/>
      <c r="N5" s="978"/>
      <c r="O5" s="978"/>
      <c r="P5" s="978"/>
      <c r="Q5" s="663"/>
    </row>
    <row r="6" spans="1:16" ht="11.25">
      <c r="A6" s="99"/>
      <c r="B6" s="99"/>
      <c r="C6" s="99"/>
      <c r="D6" s="99"/>
      <c r="E6" s="99"/>
      <c r="F6" s="99"/>
      <c r="G6" s="99"/>
      <c r="H6" s="99"/>
      <c r="I6" s="99"/>
      <c r="J6" s="99"/>
      <c r="K6" s="99"/>
      <c r="L6" s="99"/>
      <c r="M6" s="99"/>
      <c r="N6" s="99"/>
      <c r="O6" s="99"/>
      <c r="P6" s="663"/>
    </row>
    <row r="7" spans="1:37" s="158" customFormat="1" ht="14.25" customHeight="1">
      <c r="A7" s="979" t="s">
        <v>155</v>
      </c>
      <c r="B7" s="979"/>
      <c r="C7" s="981"/>
      <c r="D7" s="983" t="s">
        <v>475</v>
      </c>
      <c r="E7" s="984"/>
      <c r="F7" s="1450" t="s">
        <v>639</v>
      </c>
      <c r="G7" s="1451" t="s">
        <v>476</v>
      </c>
      <c r="H7" s="1452"/>
      <c r="I7" s="1452"/>
      <c r="J7" s="1452"/>
      <c r="K7" s="1452"/>
      <c r="L7" s="1452"/>
      <c r="M7" s="1452"/>
      <c r="N7" s="1452"/>
      <c r="O7" s="1452"/>
      <c r="P7" s="1452"/>
      <c r="Q7" s="146"/>
      <c r="R7" s="132"/>
      <c r="S7" s="132"/>
      <c r="T7" s="132"/>
      <c r="U7" s="132"/>
      <c r="V7" s="132"/>
      <c r="W7" s="132"/>
      <c r="X7" s="132"/>
      <c r="Y7" s="132"/>
      <c r="Z7" s="132"/>
      <c r="AA7" s="132"/>
      <c r="AB7" s="132"/>
      <c r="AC7" s="132"/>
      <c r="AD7" s="132"/>
      <c r="AE7" s="132"/>
      <c r="AF7" s="132"/>
      <c r="AG7" s="132"/>
      <c r="AH7" s="132"/>
      <c r="AI7" s="132"/>
      <c r="AJ7" s="132"/>
      <c r="AK7" s="132"/>
    </row>
    <row r="8" spans="1:37" s="158" customFormat="1" ht="11.25">
      <c r="A8" s="1445"/>
      <c r="B8" s="1446"/>
      <c r="C8" s="1448"/>
      <c r="D8" s="1256"/>
      <c r="E8" s="1449"/>
      <c r="F8" s="1252"/>
      <c r="G8" s="1453" t="s">
        <v>477</v>
      </c>
      <c r="H8" s="1453">
        <v>25</v>
      </c>
      <c r="I8" s="1453">
        <v>30</v>
      </c>
      <c r="J8" s="1453">
        <v>35</v>
      </c>
      <c r="K8" s="1453">
        <v>40</v>
      </c>
      <c r="L8" s="1453">
        <v>45</v>
      </c>
      <c r="M8" s="1453">
        <v>50</v>
      </c>
      <c r="N8" s="1453">
        <v>55</v>
      </c>
      <c r="O8" s="1453">
        <v>60</v>
      </c>
      <c r="P8" s="983" t="s">
        <v>478</v>
      </c>
      <c r="Q8" s="146"/>
      <c r="R8" s="132"/>
      <c r="S8" s="132"/>
      <c r="T8" s="132"/>
      <c r="U8" s="132"/>
      <c r="V8" s="132"/>
      <c r="W8" s="132"/>
      <c r="X8" s="132"/>
      <c r="Y8" s="132"/>
      <c r="Z8" s="132"/>
      <c r="AA8" s="132"/>
      <c r="AB8" s="132"/>
      <c r="AC8" s="132"/>
      <c r="AD8" s="132"/>
      <c r="AE8" s="132"/>
      <c r="AF8" s="132"/>
      <c r="AG8" s="132"/>
      <c r="AH8" s="132"/>
      <c r="AI8" s="132"/>
      <c r="AJ8" s="132"/>
      <c r="AK8" s="132"/>
    </row>
    <row r="9" spans="1:37" s="158" customFormat="1" ht="9" customHeight="1">
      <c r="A9" s="1445"/>
      <c r="B9" s="1446"/>
      <c r="C9" s="1448"/>
      <c r="D9" s="1256"/>
      <c r="E9" s="1449"/>
      <c r="F9" s="1252"/>
      <c r="G9" s="1252"/>
      <c r="H9" s="1253"/>
      <c r="I9" s="1253"/>
      <c r="J9" s="1253"/>
      <c r="K9" s="1253"/>
      <c r="L9" s="1253"/>
      <c r="M9" s="1253"/>
      <c r="N9" s="1253"/>
      <c r="O9" s="1253"/>
      <c r="P9" s="1256"/>
      <c r="Q9" s="146"/>
      <c r="R9" s="132"/>
      <c r="S9" s="132"/>
      <c r="T9" s="132"/>
      <c r="U9" s="132"/>
      <c r="V9" s="132"/>
      <c r="W9" s="132"/>
      <c r="X9" s="132"/>
      <c r="Y9" s="132"/>
      <c r="Z9" s="132"/>
      <c r="AA9" s="132"/>
      <c r="AB9" s="132"/>
      <c r="AC9" s="132"/>
      <c r="AD9" s="132"/>
      <c r="AE9" s="132"/>
      <c r="AF9" s="132"/>
      <c r="AG9" s="132"/>
      <c r="AH9" s="132"/>
      <c r="AI9" s="132"/>
      <c r="AJ9" s="132"/>
      <c r="AK9" s="132"/>
    </row>
    <row r="10" spans="1:37" s="158" customFormat="1" ht="14.25" customHeight="1">
      <c r="A10" s="1445"/>
      <c r="B10" s="1446"/>
      <c r="C10" s="1448"/>
      <c r="D10" s="1256"/>
      <c r="E10" s="1449"/>
      <c r="F10" s="1252"/>
      <c r="G10" s="1252"/>
      <c r="H10" s="1451" t="s">
        <v>479</v>
      </c>
      <c r="I10" s="1452"/>
      <c r="J10" s="1452"/>
      <c r="K10" s="1452"/>
      <c r="L10" s="1452"/>
      <c r="M10" s="1452"/>
      <c r="N10" s="1452"/>
      <c r="O10" s="1455"/>
      <c r="P10" s="1256"/>
      <c r="Q10" s="146"/>
      <c r="R10" s="132"/>
      <c r="S10" s="132"/>
      <c r="T10" s="132"/>
      <c r="U10" s="132"/>
      <c r="V10" s="132"/>
      <c r="W10" s="132"/>
      <c r="X10" s="132"/>
      <c r="Y10" s="132"/>
      <c r="Z10" s="132"/>
      <c r="AA10" s="132"/>
      <c r="AB10" s="132"/>
      <c r="AC10" s="132"/>
      <c r="AD10" s="132"/>
      <c r="AE10" s="132"/>
      <c r="AF10" s="132"/>
      <c r="AG10" s="132"/>
      <c r="AH10" s="132"/>
      <c r="AI10" s="132"/>
      <c r="AJ10" s="132"/>
      <c r="AK10" s="132"/>
    </row>
    <row r="11" spans="1:37" s="158" customFormat="1" ht="11.25">
      <c r="A11" s="1445"/>
      <c r="B11" s="1446"/>
      <c r="C11" s="1448"/>
      <c r="D11" s="1256"/>
      <c r="E11" s="1449"/>
      <c r="F11" s="1252"/>
      <c r="G11" s="1252"/>
      <c r="H11" s="1453">
        <v>30</v>
      </c>
      <c r="I11" s="1453">
        <v>35</v>
      </c>
      <c r="J11" s="1453">
        <v>40</v>
      </c>
      <c r="K11" s="1453">
        <v>45</v>
      </c>
      <c r="L11" s="1453">
        <v>50</v>
      </c>
      <c r="M11" s="1453">
        <v>55</v>
      </c>
      <c r="N11" s="1453">
        <v>60</v>
      </c>
      <c r="O11" s="1453">
        <v>65</v>
      </c>
      <c r="P11" s="1256"/>
      <c r="Q11" s="146"/>
      <c r="R11" s="132"/>
      <c r="S11" s="132"/>
      <c r="T11" s="132"/>
      <c r="U11" s="132"/>
      <c r="V11" s="132"/>
      <c r="W11" s="132"/>
      <c r="X11" s="132"/>
      <c r="Y11" s="132"/>
      <c r="Z11" s="132"/>
      <c r="AA11" s="132"/>
      <c r="AB11" s="132"/>
      <c r="AC11" s="132"/>
      <c r="AD11" s="132"/>
      <c r="AE11" s="132"/>
      <c r="AF11" s="132"/>
      <c r="AG11" s="132"/>
      <c r="AH11" s="132"/>
      <c r="AI11" s="132"/>
      <c r="AJ11" s="132"/>
      <c r="AK11" s="132"/>
    </row>
    <row r="12" spans="1:37" s="158" customFormat="1" ht="11.25">
      <c r="A12" s="1447"/>
      <c r="B12" s="1447"/>
      <c r="C12" s="982"/>
      <c r="D12" s="985"/>
      <c r="E12" s="986"/>
      <c r="F12" s="1253"/>
      <c r="G12" s="1253"/>
      <c r="H12" s="1253"/>
      <c r="I12" s="1253"/>
      <c r="J12" s="1253"/>
      <c r="K12" s="1253"/>
      <c r="L12" s="1253"/>
      <c r="M12" s="1253"/>
      <c r="N12" s="1253"/>
      <c r="O12" s="1253"/>
      <c r="P12" s="985"/>
      <c r="Q12" s="146"/>
      <c r="R12" s="132"/>
      <c r="S12" s="132"/>
      <c r="T12" s="132"/>
      <c r="U12" s="132"/>
      <c r="V12" s="132"/>
      <c r="W12" s="132"/>
      <c r="X12" s="132"/>
      <c r="Y12" s="132"/>
      <c r="Z12" s="132"/>
      <c r="AA12" s="132"/>
      <c r="AB12" s="132"/>
      <c r="AC12" s="132"/>
      <c r="AD12" s="132"/>
      <c r="AE12" s="132"/>
      <c r="AF12" s="132"/>
      <c r="AG12" s="132"/>
      <c r="AH12" s="132"/>
      <c r="AI12" s="132"/>
      <c r="AJ12" s="132"/>
      <c r="AK12" s="132"/>
    </row>
    <row r="13" spans="1:37" s="158" customFormat="1" ht="13.5" customHeight="1">
      <c r="A13" s="140"/>
      <c r="B13" s="140"/>
      <c r="C13" s="140"/>
      <c r="D13" s="141"/>
      <c r="E13" s="140"/>
      <c r="F13" s="141"/>
      <c r="G13" s="141"/>
      <c r="H13" s="141"/>
      <c r="I13" s="141"/>
      <c r="J13" s="141"/>
      <c r="K13" s="141"/>
      <c r="L13" s="141"/>
      <c r="M13" s="141"/>
      <c r="N13" s="141"/>
      <c r="O13" s="141"/>
      <c r="P13" s="141"/>
      <c r="Q13" s="132"/>
      <c r="R13" s="132"/>
      <c r="S13" s="132"/>
      <c r="T13" s="132"/>
      <c r="U13" s="132"/>
      <c r="V13" s="132"/>
      <c r="W13" s="132"/>
      <c r="X13" s="132"/>
      <c r="Y13" s="132"/>
      <c r="Z13" s="132"/>
      <c r="AA13" s="132"/>
      <c r="AB13" s="132"/>
      <c r="AC13" s="132"/>
      <c r="AD13" s="132"/>
      <c r="AE13" s="132"/>
      <c r="AF13" s="132"/>
      <c r="AG13" s="132"/>
      <c r="AH13" s="132"/>
      <c r="AI13" s="132"/>
      <c r="AJ13" s="132"/>
      <c r="AK13" s="132"/>
    </row>
    <row r="14" spans="1:37" s="158" customFormat="1" ht="11.25">
      <c r="A14" s="1071" t="s">
        <v>41</v>
      </c>
      <c r="B14" s="1071"/>
      <c r="C14" s="146"/>
      <c r="D14" s="143"/>
      <c r="E14" s="146" t="s">
        <v>232</v>
      </c>
      <c r="F14" s="144">
        <f aca="true" t="shared" si="0" ref="F14:F33">SUM(G14:P14)</f>
        <v>2664</v>
      </c>
      <c r="G14" s="145">
        <v>17</v>
      </c>
      <c r="H14" s="145">
        <v>231</v>
      </c>
      <c r="I14" s="145">
        <v>482</v>
      </c>
      <c r="J14" s="145">
        <v>425</v>
      </c>
      <c r="K14" s="145">
        <v>312</v>
      </c>
      <c r="L14" s="145">
        <v>339</v>
      </c>
      <c r="M14" s="145">
        <v>383</v>
      </c>
      <c r="N14" s="145">
        <v>243</v>
      </c>
      <c r="O14" s="145">
        <v>205</v>
      </c>
      <c r="P14" s="145">
        <v>27</v>
      </c>
      <c r="Q14" s="132"/>
      <c r="R14" s="121"/>
      <c r="S14" s="132"/>
      <c r="T14" s="132"/>
      <c r="U14" s="132"/>
      <c r="V14" s="132"/>
      <c r="W14" s="132"/>
      <c r="X14" s="132"/>
      <c r="Y14" s="132"/>
      <c r="Z14" s="132"/>
      <c r="AA14" s="132"/>
      <c r="AB14" s="132"/>
      <c r="AC14" s="132"/>
      <c r="AD14" s="132"/>
      <c r="AE14" s="132"/>
      <c r="AF14" s="132"/>
      <c r="AG14" s="132"/>
      <c r="AH14" s="132"/>
      <c r="AI14" s="132"/>
      <c r="AJ14" s="132"/>
      <c r="AK14" s="132"/>
    </row>
    <row r="15" spans="1:37" s="158" customFormat="1" ht="11.25">
      <c r="A15" s="12"/>
      <c r="B15" s="12"/>
      <c r="C15" s="132"/>
      <c r="D15" s="143"/>
      <c r="E15" s="146" t="s">
        <v>8</v>
      </c>
      <c r="F15" s="144">
        <f t="shared" si="0"/>
        <v>12912</v>
      </c>
      <c r="G15" s="145">
        <v>94</v>
      </c>
      <c r="H15" s="145">
        <v>1916</v>
      </c>
      <c r="I15" s="145">
        <v>2083</v>
      </c>
      <c r="J15" s="145">
        <v>1489</v>
      </c>
      <c r="K15" s="145">
        <v>1293</v>
      </c>
      <c r="L15" s="145">
        <v>1703</v>
      </c>
      <c r="M15" s="145">
        <v>1889</v>
      </c>
      <c r="N15" s="145">
        <v>1286</v>
      </c>
      <c r="O15" s="145">
        <v>1081</v>
      </c>
      <c r="P15" s="145">
        <v>78</v>
      </c>
      <c r="Q15" s="132"/>
      <c r="R15" s="132"/>
      <c r="S15" s="132"/>
      <c r="T15" s="132"/>
      <c r="U15" s="132"/>
      <c r="V15" s="132"/>
      <c r="W15" s="132"/>
      <c r="X15" s="132"/>
      <c r="Y15" s="132"/>
      <c r="Z15" s="132"/>
      <c r="AA15" s="132"/>
      <c r="AB15" s="132"/>
      <c r="AC15" s="132"/>
      <c r="AD15" s="132"/>
      <c r="AE15" s="132"/>
      <c r="AF15" s="132"/>
      <c r="AG15" s="132"/>
      <c r="AH15" s="132"/>
      <c r="AI15" s="132"/>
      <c r="AJ15" s="132"/>
      <c r="AK15" s="132"/>
    </row>
    <row r="16" spans="1:37" s="158" customFormat="1" ht="14.1" customHeight="1">
      <c r="A16" s="12"/>
      <c r="B16" s="12"/>
      <c r="C16" s="132"/>
      <c r="D16" s="143"/>
      <c r="E16" s="146"/>
      <c r="F16" s="144"/>
      <c r="G16" s="145"/>
      <c r="H16" s="145"/>
      <c r="I16" s="145"/>
      <c r="J16" s="145"/>
      <c r="K16" s="145"/>
      <c r="L16" s="145"/>
      <c r="M16" s="145"/>
      <c r="N16" s="145"/>
      <c r="O16" s="145"/>
      <c r="P16" s="145"/>
      <c r="Q16" s="132"/>
      <c r="R16" s="132"/>
      <c r="S16" s="132"/>
      <c r="T16" s="132"/>
      <c r="U16" s="132"/>
      <c r="V16" s="132"/>
      <c r="W16" s="132"/>
      <c r="X16" s="132"/>
      <c r="Y16" s="132"/>
      <c r="Z16" s="132"/>
      <c r="AA16" s="132"/>
      <c r="AB16" s="132"/>
      <c r="AC16" s="132"/>
      <c r="AD16" s="132"/>
      <c r="AE16" s="132"/>
      <c r="AF16" s="132"/>
      <c r="AG16" s="132"/>
      <c r="AH16" s="132"/>
      <c r="AI16" s="132"/>
      <c r="AJ16" s="132"/>
      <c r="AK16" s="132"/>
    </row>
    <row r="17" spans="1:37" s="158" customFormat="1" ht="11.25">
      <c r="A17" s="1071" t="s">
        <v>42</v>
      </c>
      <c r="B17" s="1071"/>
      <c r="C17" s="132"/>
      <c r="D17" s="143"/>
      <c r="E17" s="146" t="s">
        <v>232</v>
      </c>
      <c r="F17" s="144">
        <f t="shared" si="0"/>
        <v>861</v>
      </c>
      <c r="G17" s="145">
        <v>1</v>
      </c>
      <c r="H17" s="145">
        <v>45</v>
      </c>
      <c r="I17" s="145">
        <v>108</v>
      </c>
      <c r="J17" s="145">
        <v>137</v>
      </c>
      <c r="K17" s="145">
        <v>103</v>
      </c>
      <c r="L17" s="145">
        <v>146</v>
      </c>
      <c r="M17" s="145">
        <v>134</v>
      </c>
      <c r="N17" s="145">
        <v>99</v>
      </c>
      <c r="O17" s="145">
        <v>79</v>
      </c>
      <c r="P17" s="145">
        <v>9</v>
      </c>
      <c r="Q17" s="132"/>
      <c r="R17" s="132"/>
      <c r="S17" s="132"/>
      <c r="T17" s="132"/>
      <c r="U17" s="132"/>
      <c r="V17" s="132"/>
      <c r="W17" s="132"/>
      <c r="X17" s="132"/>
      <c r="Y17" s="132"/>
      <c r="Z17" s="132"/>
      <c r="AA17" s="132"/>
      <c r="AB17" s="132"/>
      <c r="AC17" s="132"/>
      <c r="AD17" s="132"/>
      <c r="AE17" s="132"/>
      <c r="AF17" s="132"/>
      <c r="AG17" s="132"/>
      <c r="AH17" s="132"/>
      <c r="AI17" s="132"/>
      <c r="AJ17" s="132"/>
      <c r="AK17" s="132"/>
    </row>
    <row r="18" spans="1:37" s="158" customFormat="1" ht="11.25">
      <c r="A18" s="12"/>
      <c r="B18" s="12"/>
      <c r="C18" s="132"/>
      <c r="D18" s="143"/>
      <c r="E18" s="146" t="s">
        <v>8</v>
      </c>
      <c r="F18" s="144">
        <f t="shared" si="0"/>
        <v>3532</v>
      </c>
      <c r="G18" s="145">
        <v>9</v>
      </c>
      <c r="H18" s="145">
        <v>277</v>
      </c>
      <c r="I18" s="145">
        <v>397</v>
      </c>
      <c r="J18" s="145">
        <v>457</v>
      </c>
      <c r="K18" s="145">
        <v>437</v>
      </c>
      <c r="L18" s="145">
        <v>544</v>
      </c>
      <c r="M18" s="145">
        <v>603</v>
      </c>
      <c r="N18" s="145">
        <v>390</v>
      </c>
      <c r="O18" s="145">
        <v>393</v>
      </c>
      <c r="P18" s="145">
        <v>25</v>
      </c>
      <c r="Q18" s="132"/>
      <c r="R18" s="132"/>
      <c r="S18" s="132"/>
      <c r="T18" s="132"/>
      <c r="U18" s="132"/>
      <c r="V18" s="132"/>
      <c r="W18" s="132"/>
      <c r="X18" s="132"/>
      <c r="Y18" s="132"/>
      <c r="Z18" s="132"/>
      <c r="AA18" s="132"/>
      <c r="AB18" s="132"/>
      <c r="AC18" s="132"/>
      <c r="AD18" s="132"/>
      <c r="AE18" s="132"/>
      <c r="AF18" s="132"/>
      <c r="AG18" s="132"/>
      <c r="AH18" s="132"/>
      <c r="AI18" s="132"/>
      <c r="AJ18" s="132"/>
      <c r="AK18" s="132"/>
    </row>
    <row r="19" spans="1:37" s="158" customFormat="1" ht="14.1" customHeight="1">
      <c r="A19" s="12"/>
      <c r="B19" s="12"/>
      <c r="C19" s="132"/>
      <c r="D19" s="143"/>
      <c r="E19" s="146"/>
      <c r="F19" s="144"/>
      <c r="G19" s="145"/>
      <c r="H19" s="145"/>
      <c r="I19" s="145"/>
      <c r="J19" s="145"/>
      <c r="K19" s="145"/>
      <c r="L19" s="145"/>
      <c r="M19" s="145"/>
      <c r="N19" s="145"/>
      <c r="O19" s="145"/>
      <c r="P19" s="145"/>
      <c r="Q19" s="132"/>
      <c r="R19" s="132"/>
      <c r="S19" s="132"/>
      <c r="T19" s="132"/>
      <c r="U19" s="132"/>
      <c r="V19" s="132"/>
      <c r="W19" s="132"/>
      <c r="X19" s="132"/>
      <c r="Y19" s="132"/>
      <c r="Z19" s="132"/>
      <c r="AA19" s="132"/>
      <c r="AB19" s="132"/>
      <c r="AC19" s="132"/>
      <c r="AD19" s="132"/>
      <c r="AE19" s="132"/>
      <c r="AF19" s="132"/>
      <c r="AG19" s="132"/>
      <c r="AH19" s="132"/>
      <c r="AI19" s="132"/>
      <c r="AJ19" s="132"/>
      <c r="AK19" s="132"/>
    </row>
    <row r="20" spans="1:37" s="158" customFormat="1" ht="11.25">
      <c r="A20" s="1071" t="s">
        <v>43</v>
      </c>
      <c r="B20" s="1071"/>
      <c r="C20" s="132"/>
      <c r="D20" s="143"/>
      <c r="E20" s="146" t="s">
        <v>232</v>
      </c>
      <c r="F20" s="144">
        <f t="shared" si="0"/>
        <v>779</v>
      </c>
      <c r="G20" s="145">
        <v>1</v>
      </c>
      <c r="H20" s="145">
        <v>43</v>
      </c>
      <c r="I20" s="145">
        <v>99</v>
      </c>
      <c r="J20" s="145">
        <v>122</v>
      </c>
      <c r="K20" s="145">
        <v>86</v>
      </c>
      <c r="L20" s="145">
        <v>119</v>
      </c>
      <c r="M20" s="145">
        <v>126</v>
      </c>
      <c r="N20" s="145">
        <v>80</v>
      </c>
      <c r="O20" s="145">
        <v>99</v>
      </c>
      <c r="P20" s="145">
        <v>4</v>
      </c>
      <c r="Q20" s="132"/>
      <c r="R20" s="132"/>
      <c r="S20" s="132"/>
      <c r="T20" s="132"/>
      <c r="U20" s="132"/>
      <c r="V20" s="132"/>
      <c r="W20" s="132"/>
      <c r="X20" s="132"/>
      <c r="Y20" s="132"/>
      <c r="Z20" s="132"/>
      <c r="AA20" s="132"/>
      <c r="AB20" s="132"/>
      <c r="AC20" s="132"/>
      <c r="AD20" s="132"/>
      <c r="AE20" s="132"/>
      <c r="AF20" s="132"/>
      <c r="AG20" s="132"/>
      <c r="AH20" s="132"/>
      <c r="AI20" s="132"/>
      <c r="AJ20" s="132"/>
      <c r="AK20" s="132"/>
    </row>
    <row r="21" spans="1:37" s="158" customFormat="1" ht="11.25">
      <c r="A21" s="12"/>
      <c r="B21" s="12"/>
      <c r="C21" s="132"/>
      <c r="D21" s="143"/>
      <c r="E21" s="146" t="s">
        <v>8</v>
      </c>
      <c r="F21" s="144">
        <f t="shared" si="0"/>
        <v>2947</v>
      </c>
      <c r="G21" s="145">
        <v>13</v>
      </c>
      <c r="H21" s="145">
        <v>202</v>
      </c>
      <c r="I21" s="145">
        <v>350</v>
      </c>
      <c r="J21" s="145">
        <v>364</v>
      </c>
      <c r="K21" s="145">
        <v>374</v>
      </c>
      <c r="L21" s="145">
        <v>416</v>
      </c>
      <c r="M21" s="145">
        <v>486</v>
      </c>
      <c r="N21" s="145">
        <v>358</v>
      </c>
      <c r="O21" s="145">
        <v>366</v>
      </c>
      <c r="P21" s="145">
        <v>18</v>
      </c>
      <c r="Q21" s="132"/>
      <c r="R21" s="132"/>
      <c r="S21" s="132"/>
      <c r="T21" s="132"/>
      <c r="U21" s="132"/>
      <c r="V21" s="132"/>
      <c r="W21" s="132"/>
      <c r="X21" s="132"/>
      <c r="Y21" s="132"/>
      <c r="Z21" s="132"/>
      <c r="AA21" s="132"/>
      <c r="AB21" s="132"/>
      <c r="AC21" s="132"/>
      <c r="AD21" s="132"/>
      <c r="AE21" s="132"/>
      <c r="AF21" s="132"/>
      <c r="AG21" s="132"/>
      <c r="AH21" s="132"/>
      <c r="AI21" s="132"/>
      <c r="AJ21" s="132"/>
      <c r="AK21" s="132"/>
    </row>
    <row r="22" spans="1:37" s="158" customFormat="1" ht="14.1" customHeight="1">
      <c r="A22" s="12"/>
      <c r="B22" s="12"/>
      <c r="C22" s="132"/>
      <c r="D22" s="143"/>
      <c r="E22" s="146"/>
      <c r="F22" s="144"/>
      <c r="G22" s="145"/>
      <c r="H22" s="145"/>
      <c r="I22" s="145"/>
      <c r="J22" s="145"/>
      <c r="K22" s="145"/>
      <c r="L22" s="145"/>
      <c r="M22" s="145"/>
      <c r="N22" s="145"/>
      <c r="O22" s="145"/>
      <c r="P22" s="145"/>
      <c r="Q22" s="132"/>
      <c r="R22" s="132"/>
      <c r="S22" s="132"/>
      <c r="T22" s="132"/>
      <c r="U22" s="132"/>
      <c r="V22" s="132"/>
      <c r="W22" s="132"/>
      <c r="X22" s="132"/>
      <c r="Y22" s="132"/>
      <c r="Z22" s="132"/>
      <c r="AA22" s="132"/>
      <c r="AB22" s="132"/>
      <c r="AC22" s="132"/>
      <c r="AD22" s="132"/>
      <c r="AE22" s="132"/>
      <c r="AF22" s="132"/>
      <c r="AG22" s="132"/>
      <c r="AH22" s="132"/>
      <c r="AI22" s="132"/>
      <c r="AJ22" s="132"/>
      <c r="AK22" s="132"/>
    </row>
    <row r="23" spans="1:37" s="158" customFormat="1" ht="11.25">
      <c r="A23" s="1071" t="s">
        <v>44</v>
      </c>
      <c r="B23" s="1071"/>
      <c r="C23" s="132"/>
      <c r="D23" s="143"/>
      <c r="E23" s="146" t="s">
        <v>232</v>
      </c>
      <c r="F23" s="144">
        <f t="shared" si="0"/>
        <v>676</v>
      </c>
      <c r="G23" s="145">
        <v>0</v>
      </c>
      <c r="H23" s="145">
        <v>28</v>
      </c>
      <c r="I23" s="145">
        <v>85</v>
      </c>
      <c r="J23" s="145">
        <v>115</v>
      </c>
      <c r="K23" s="145">
        <v>91</v>
      </c>
      <c r="L23" s="145">
        <v>99</v>
      </c>
      <c r="M23" s="145">
        <v>118</v>
      </c>
      <c r="N23" s="145">
        <v>64</v>
      </c>
      <c r="O23" s="145">
        <v>65</v>
      </c>
      <c r="P23" s="145">
        <v>11</v>
      </c>
      <c r="Q23" s="132"/>
      <c r="R23" s="132"/>
      <c r="S23" s="132"/>
      <c r="T23" s="132"/>
      <c r="U23" s="132"/>
      <c r="V23" s="132"/>
      <c r="W23" s="132"/>
      <c r="X23" s="132"/>
      <c r="Y23" s="132"/>
      <c r="Z23" s="132"/>
      <c r="AA23" s="132"/>
      <c r="AB23" s="132"/>
      <c r="AC23" s="132"/>
      <c r="AD23" s="132"/>
      <c r="AE23" s="132"/>
      <c r="AF23" s="132"/>
      <c r="AG23" s="132"/>
      <c r="AH23" s="132"/>
      <c r="AI23" s="132"/>
      <c r="AJ23" s="132"/>
      <c r="AK23" s="132"/>
    </row>
    <row r="24" spans="1:37" s="158" customFormat="1" ht="11.25">
      <c r="A24" s="12"/>
      <c r="B24" s="12"/>
      <c r="C24" s="132"/>
      <c r="D24" s="143"/>
      <c r="E24" s="146" t="s">
        <v>8</v>
      </c>
      <c r="F24" s="144">
        <f t="shared" si="0"/>
        <v>2686</v>
      </c>
      <c r="G24" s="145">
        <v>3</v>
      </c>
      <c r="H24" s="145">
        <v>156</v>
      </c>
      <c r="I24" s="145">
        <v>350</v>
      </c>
      <c r="J24" s="145">
        <v>342</v>
      </c>
      <c r="K24" s="145">
        <v>287</v>
      </c>
      <c r="L24" s="145">
        <v>419</v>
      </c>
      <c r="M24" s="145">
        <v>477</v>
      </c>
      <c r="N24" s="145">
        <v>355</v>
      </c>
      <c r="O24" s="145">
        <v>272</v>
      </c>
      <c r="P24" s="145">
        <v>25</v>
      </c>
      <c r="Q24" s="132"/>
      <c r="R24" s="132"/>
      <c r="S24" s="132"/>
      <c r="T24" s="132"/>
      <c r="U24" s="132"/>
      <c r="V24" s="132"/>
      <c r="W24" s="132"/>
      <c r="X24" s="132"/>
      <c r="Y24" s="132"/>
      <c r="Z24" s="132"/>
      <c r="AA24" s="132"/>
      <c r="AB24" s="132"/>
      <c r="AC24" s="132"/>
      <c r="AD24" s="132"/>
      <c r="AE24" s="132"/>
      <c r="AF24" s="132"/>
      <c r="AG24" s="132"/>
      <c r="AH24" s="132"/>
      <c r="AI24" s="132"/>
      <c r="AJ24" s="132"/>
      <c r="AK24" s="132"/>
    </row>
    <row r="25" spans="1:37" s="158" customFormat="1" ht="14.1" customHeight="1">
      <c r="A25" s="12"/>
      <c r="B25" s="12"/>
      <c r="C25" s="132"/>
      <c r="D25" s="143"/>
      <c r="E25" s="146"/>
      <c r="F25" s="144"/>
      <c r="G25" s="145"/>
      <c r="H25" s="145"/>
      <c r="I25" s="145"/>
      <c r="J25" s="145"/>
      <c r="K25" s="145"/>
      <c r="L25" s="145"/>
      <c r="M25" s="145"/>
      <c r="N25" s="145"/>
      <c r="O25" s="145"/>
      <c r="P25" s="145"/>
      <c r="Q25" s="132"/>
      <c r="R25" s="132"/>
      <c r="S25" s="132"/>
      <c r="T25" s="132"/>
      <c r="U25" s="132"/>
      <c r="V25" s="132"/>
      <c r="W25" s="132"/>
      <c r="X25" s="132"/>
      <c r="Y25" s="132"/>
      <c r="Z25" s="132"/>
      <c r="AA25" s="132"/>
      <c r="AB25" s="132"/>
      <c r="AC25" s="132"/>
      <c r="AD25" s="132"/>
      <c r="AE25" s="132"/>
      <c r="AF25" s="132"/>
      <c r="AG25" s="132"/>
      <c r="AH25" s="132"/>
      <c r="AI25" s="132"/>
      <c r="AJ25" s="132"/>
      <c r="AK25" s="132"/>
    </row>
    <row r="26" spans="1:37" s="158" customFormat="1" ht="11.25">
      <c r="A26" s="1071" t="s">
        <v>45</v>
      </c>
      <c r="B26" s="1071"/>
      <c r="C26" s="132"/>
      <c r="D26" s="143"/>
      <c r="E26" s="146" t="s">
        <v>232</v>
      </c>
      <c r="F26" s="144">
        <f t="shared" si="0"/>
        <v>1101</v>
      </c>
      <c r="G26" s="145">
        <v>4</v>
      </c>
      <c r="H26" s="145">
        <v>54</v>
      </c>
      <c r="I26" s="145">
        <v>166</v>
      </c>
      <c r="J26" s="145">
        <v>178</v>
      </c>
      <c r="K26" s="145">
        <v>133</v>
      </c>
      <c r="L26" s="145">
        <v>119</v>
      </c>
      <c r="M26" s="145">
        <v>209</v>
      </c>
      <c r="N26" s="145">
        <v>119</v>
      </c>
      <c r="O26" s="145">
        <v>110</v>
      </c>
      <c r="P26" s="145">
        <v>9</v>
      </c>
      <c r="Q26" s="132"/>
      <c r="R26" s="132"/>
      <c r="S26" s="132"/>
      <c r="T26" s="132"/>
      <c r="U26" s="132"/>
      <c r="V26" s="132"/>
      <c r="W26" s="132"/>
      <c r="X26" s="132"/>
      <c r="Y26" s="132"/>
      <c r="Z26" s="132"/>
      <c r="AA26" s="132"/>
      <c r="AB26" s="132"/>
      <c r="AC26" s="132"/>
      <c r="AD26" s="132"/>
      <c r="AE26" s="132"/>
      <c r="AF26" s="132"/>
      <c r="AG26" s="132"/>
      <c r="AH26" s="132"/>
      <c r="AI26" s="132"/>
      <c r="AJ26" s="132"/>
      <c r="AK26" s="132"/>
    </row>
    <row r="27" spans="1:37" s="158" customFormat="1" ht="11.25">
      <c r="A27" s="12"/>
      <c r="B27" s="12"/>
      <c r="C27" s="132"/>
      <c r="D27" s="143"/>
      <c r="E27" s="146" t="s">
        <v>8</v>
      </c>
      <c r="F27" s="144">
        <f t="shared" si="0"/>
        <v>4993</v>
      </c>
      <c r="G27" s="145">
        <v>16</v>
      </c>
      <c r="H27" s="145">
        <v>365</v>
      </c>
      <c r="I27" s="145">
        <v>620</v>
      </c>
      <c r="J27" s="145">
        <v>587</v>
      </c>
      <c r="K27" s="145">
        <v>556</v>
      </c>
      <c r="L27" s="145">
        <v>702</v>
      </c>
      <c r="M27" s="145">
        <v>922</v>
      </c>
      <c r="N27" s="145">
        <v>697</v>
      </c>
      <c r="O27" s="145">
        <v>502</v>
      </c>
      <c r="P27" s="145">
        <v>26</v>
      </c>
      <c r="Q27" s="132"/>
      <c r="R27" s="132"/>
      <c r="S27" s="132"/>
      <c r="T27" s="132"/>
      <c r="U27" s="132"/>
      <c r="V27" s="132"/>
      <c r="W27" s="132"/>
      <c r="X27" s="132"/>
      <c r="Y27" s="132"/>
      <c r="Z27" s="132"/>
      <c r="AA27" s="132"/>
      <c r="AB27" s="132"/>
      <c r="AC27" s="132"/>
      <c r="AD27" s="132"/>
      <c r="AE27" s="132"/>
      <c r="AF27" s="132"/>
      <c r="AG27" s="132"/>
      <c r="AH27" s="132"/>
      <c r="AI27" s="132"/>
      <c r="AJ27" s="132"/>
      <c r="AK27" s="132"/>
    </row>
    <row r="28" spans="1:37" s="158" customFormat="1" ht="14.1" customHeight="1">
      <c r="A28" s="12"/>
      <c r="B28" s="12"/>
      <c r="C28" s="132"/>
      <c r="D28" s="143"/>
      <c r="E28" s="146"/>
      <c r="F28" s="144"/>
      <c r="G28" s="145"/>
      <c r="H28" s="145"/>
      <c r="I28" s="145"/>
      <c r="J28" s="145"/>
      <c r="K28" s="145"/>
      <c r="L28" s="145"/>
      <c r="M28" s="145"/>
      <c r="N28" s="145"/>
      <c r="O28" s="145"/>
      <c r="P28" s="145"/>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37" s="158" customFormat="1" ht="11.25">
      <c r="A29" s="1071" t="s">
        <v>46</v>
      </c>
      <c r="B29" s="1071"/>
      <c r="C29" s="132"/>
      <c r="D29" s="143"/>
      <c r="E29" s="146" t="s">
        <v>232</v>
      </c>
      <c r="F29" s="144">
        <f t="shared" si="0"/>
        <v>820</v>
      </c>
      <c r="G29" s="145">
        <v>2</v>
      </c>
      <c r="H29" s="145">
        <v>50</v>
      </c>
      <c r="I29" s="145">
        <v>115</v>
      </c>
      <c r="J29" s="145">
        <v>123</v>
      </c>
      <c r="K29" s="145">
        <v>63</v>
      </c>
      <c r="L29" s="145">
        <v>115</v>
      </c>
      <c r="M29" s="145">
        <v>134</v>
      </c>
      <c r="N29" s="145">
        <v>107</v>
      </c>
      <c r="O29" s="145">
        <v>101</v>
      </c>
      <c r="P29" s="145">
        <v>10</v>
      </c>
      <c r="Q29" s="132"/>
      <c r="R29" s="132"/>
      <c r="S29" s="132"/>
      <c r="T29" s="132"/>
      <c r="U29" s="132"/>
      <c r="V29" s="132"/>
      <c r="W29" s="132"/>
      <c r="X29" s="132"/>
      <c r="Y29" s="132"/>
      <c r="Z29" s="132"/>
      <c r="AA29" s="132"/>
      <c r="AB29" s="132"/>
      <c r="AC29" s="132"/>
      <c r="AD29" s="132"/>
      <c r="AE29" s="132"/>
      <c r="AF29" s="132"/>
      <c r="AG29" s="132"/>
      <c r="AH29" s="132"/>
      <c r="AI29" s="132"/>
      <c r="AJ29" s="132"/>
      <c r="AK29" s="132"/>
    </row>
    <row r="30" spans="1:37" s="158" customFormat="1" ht="11.25">
      <c r="A30" s="12"/>
      <c r="B30" s="12"/>
      <c r="C30" s="132"/>
      <c r="D30" s="143"/>
      <c r="E30" s="146" t="s">
        <v>8</v>
      </c>
      <c r="F30" s="144">
        <f t="shared" si="0"/>
        <v>3534</v>
      </c>
      <c r="G30" s="145">
        <v>16</v>
      </c>
      <c r="H30" s="145">
        <v>326</v>
      </c>
      <c r="I30" s="145">
        <v>391</v>
      </c>
      <c r="J30" s="145">
        <v>401</v>
      </c>
      <c r="K30" s="145">
        <v>373</v>
      </c>
      <c r="L30" s="145">
        <v>528</v>
      </c>
      <c r="M30" s="145">
        <v>624</v>
      </c>
      <c r="N30" s="145">
        <v>496</v>
      </c>
      <c r="O30" s="145">
        <v>358</v>
      </c>
      <c r="P30" s="145">
        <v>21</v>
      </c>
      <c r="Q30" s="132"/>
      <c r="R30" s="132"/>
      <c r="S30" s="132"/>
      <c r="T30" s="132"/>
      <c r="U30" s="132"/>
      <c r="V30" s="132"/>
      <c r="W30" s="132"/>
      <c r="X30" s="132"/>
      <c r="Y30" s="132"/>
      <c r="Z30" s="132"/>
      <c r="AA30" s="132"/>
      <c r="AB30" s="132"/>
      <c r="AC30" s="132"/>
      <c r="AD30" s="132"/>
      <c r="AE30" s="132"/>
      <c r="AF30" s="132"/>
      <c r="AG30" s="132"/>
      <c r="AH30" s="132"/>
      <c r="AI30" s="132"/>
      <c r="AJ30" s="132"/>
      <c r="AK30" s="132"/>
    </row>
    <row r="31" spans="1:37" s="158" customFormat="1" ht="14.1" customHeight="1">
      <c r="A31" s="12"/>
      <c r="B31" s="12"/>
      <c r="C31" s="132"/>
      <c r="D31" s="143"/>
      <c r="E31" s="146"/>
      <c r="F31" s="144"/>
      <c r="G31" s="145"/>
      <c r="H31" s="145"/>
      <c r="I31" s="145"/>
      <c r="J31" s="145"/>
      <c r="K31" s="145"/>
      <c r="L31" s="145"/>
      <c r="M31" s="145"/>
      <c r="N31" s="145"/>
      <c r="O31" s="145"/>
      <c r="P31" s="145"/>
      <c r="Q31" s="132"/>
      <c r="R31" s="132"/>
      <c r="S31" s="132"/>
      <c r="T31" s="132"/>
      <c r="U31" s="132"/>
      <c r="V31" s="132"/>
      <c r="W31" s="132"/>
      <c r="X31" s="132"/>
      <c r="Y31" s="132"/>
      <c r="Z31" s="132"/>
      <c r="AA31" s="132"/>
      <c r="AB31" s="132"/>
      <c r="AC31" s="132"/>
      <c r="AD31" s="132"/>
      <c r="AE31" s="132"/>
      <c r="AF31" s="132"/>
      <c r="AG31" s="132"/>
      <c r="AH31" s="132"/>
      <c r="AI31" s="132"/>
      <c r="AJ31" s="132"/>
      <c r="AK31" s="132"/>
    </row>
    <row r="32" spans="1:37" s="158" customFormat="1" ht="11.25">
      <c r="A32" s="1071" t="s">
        <v>47</v>
      </c>
      <c r="B32" s="1071"/>
      <c r="C32" s="132"/>
      <c r="D32" s="143"/>
      <c r="E32" s="146" t="s">
        <v>232</v>
      </c>
      <c r="F32" s="144">
        <f t="shared" si="0"/>
        <v>1221</v>
      </c>
      <c r="G32" s="145">
        <v>5</v>
      </c>
      <c r="H32" s="145">
        <v>69</v>
      </c>
      <c r="I32" s="145">
        <v>193</v>
      </c>
      <c r="J32" s="145">
        <v>199</v>
      </c>
      <c r="K32" s="145">
        <v>109</v>
      </c>
      <c r="L32" s="145">
        <v>164</v>
      </c>
      <c r="M32" s="145">
        <v>208</v>
      </c>
      <c r="N32" s="145">
        <v>139</v>
      </c>
      <c r="O32" s="145">
        <v>123</v>
      </c>
      <c r="P32" s="145">
        <v>12</v>
      </c>
      <c r="Q32" s="132"/>
      <c r="R32" s="132"/>
      <c r="S32" s="132"/>
      <c r="T32" s="132"/>
      <c r="U32" s="132"/>
      <c r="V32" s="132"/>
      <c r="W32" s="132"/>
      <c r="X32" s="132"/>
      <c r="Y32" s="132"/>
      <c r="Z32" s="132"/>
      <c r="AA32" s="132"/>
      <c r="AB32" s="132"/>
      <c r="AC32" s="132"/>
      <c r="AD32" s="132"/>
      <c r="AE32" s="132"/>
      <c r="AF32" s="132"/>
      <c r="AG32" s="132"/>
      <c r="AH32" s="132"/>
      <c r="AI32" s="132"/>
      <c r="AJ32" s="132"/>
      <c r="AK32" s="132"/>
    </row>
    <row r="33" spans="1:37" s="158" customFormat="1" ht="11.25">
      <c r="A33" s="12"/>
      <c r="B33" s="12"/>
      <c r="C33" s="132"/>
      <c r="D33" s="143"/>
      <c r="E33" s="146" t="s">
        <v>8</v>
      </c>
      <c r="F33" s="144">
        <f t="shared" si="0"/>
        <v>5579</v>
      </c>
      <c r="G33" s="145">
        <v>23</v>
      </c>
      <c r="H33" s="145">
        <v>591</v>
      </c>
      <c r="I33" s="145">
        <v>779</v>
      </c>
      <c r="J33" s="145">
        <v>547</v>
      </c>
      <c r="K33" s="145">
        <v>618</v>
      </c>
      <c r="L33" s="145">
        <v>780</v>
      </c>
      <c r="M33" s="145">
        <v>913</v>
      </c>
      <c r="N33" s="145">
        <v>736</v>
      </c>
      <c r="O33" s="145">
        <v>561</v>
      </c>
      <c r="P33" s="145">
        <v>31</v>
      </c>
      <c r="Q33" s="132"/>
      <c r="R33" s="132"/>
      <c r="S33" s="132"/>
      <c r="T33" s="132"/>
      <c r="U33" s="132"/>
      <c r="V33" s="132"/>
      <c r="W33" s="132"/>
      <c r="X33" s="132"/>
      <c r="Y33" s="132"/>
      <c r="Z33" s="132"/>
      <c r="AA33" s="132"/>
      <c r="AB33" s="132"/>
      <c r="AC33" s="132"/>
      <c r="AD33" s="132"/>
      <c r="AE33" s="132"/>
      <c r="AF33" s="132"/>
      <c r="AG33" s="132"/>
      <c r="AH33" s="132"/>
      <c r="AI33" s="132"/>
      <c r="AJ33" s="132"/>
      <c r="AK33" s="132"/>
    </row>
    <row r="34" spans="1:37" s="158" customFormat="1" ht="11.25">
      <c r="A34" s="12"/>
      <c r="B34" s="12"/>
      <c r="C34" s="132"/>
      <c r="D34" s="143"/>
      <c r="E34" s="146"/>
      <c r="F34" s="144"/>
      <c r="G34" s="145"/>
      <c r="H34" s="145"/>
      <c r="I34" s="145"/>
      <c r="J34" s="145"/>
      <c r="K34" s="145"/>
      <c r="L34" s="145"/>
      <c r="M34" s="145"/>
      <c r="N34" s="145"/>
      <c r="O34" s="145"/>
      <c r="P34" s="145"/>
      <c r="Q34" s="132"/>
      <c r="R34" s="132"/>
      <c r="S34" s="132"/>
      <c r="T34" s="132"/>
      <c r="U34" s="132"/>
      <c r="V34" s="132"/>
      <c r="W34" s="132"/>
      <c r="X34" s="132"/>
      <c r="Y34" s="132"/>
      <c r="Z34" s="132"/>
      <c r="AA34" s="132"/>
      <c r="AB34" s="132"/>
      <c r="AC34" s="132"/>
      <c r="AD34" s="132"/>
      <c r="AE34" s="132"/>
      <c r="AF34" s="132"/>
      <c r="AG34" s="132"/>
      <c r="AH34" s="132"/>
      <c r="AI34" s="132"/>
      <c r="AJ34" s="132"/>
      <c r="AK34" s="132"/>
    </row>
    <row r="35" spans="1:37" s="158" customFormat="1" ht="11.25">
      <c r="A35" s="132"/>
      <c r="B35" s="132"/>
      <c r="C35" s="132"/>
      <c r="D35" s="143"/>
      <c r="E35" s="146"/>
      <c r="F35" s="143"/>
      <c r="G35" s="143"/>
      <c r="H35" s="143"/>
      <c r="I35" s="143"/>
      <c r="J35" s="143"/>
      <c r="K35" s="143"/>
      <c r="L35" s="143"/>
      <c r="M35" s="143"/>
      <c r="N35" s="143"/>
      <c r="O35" s="143"/>
      <c r="P35" s="143"/>
      <c r="Q35" s="132"/>
      <c r="R35" s="132"/>
      <c r="S35" s="132"/>
      <c r="T35" s="132"/>
      <c r="U35" s="132"/>
      <c r="V35" s="132"/>
      <c r="W35" s="132"/>
      <c r="X35" s="132"/>
      <c r="Y35" s="132"/>
      <c r="Z35" s="132"/>
      <c r="AA35" s="132"/>
      <c r="AB35" s="132"/>
      <c r="AC35" s="132"/>
      <c r="AD35" s="132"/>
      <c r="AE35" s="132"/>
      <c r="AF35" s="132"/>
      <c r="AG35" s="132"/>
      <c r="AH35" s="132"/>
      <c r="AI35" s="132"/>
      <c r="AJ35" s="132"/>
      <c r="AK35" s="132"/>
    </row>
    <row r="36" spans="1:37" s="158" customFormat="1" ht="11.25">
      <c r="A36" s="1059" t="s">
        <v>48</v>
      </c>
      <c r="B36" s="1059"/>
      <c r="C36" s="132"/>
      <c r="D36" s="143"/>
      <c r="E36" s="154" t="s">
        <v>232</v>
      </c>
      <c r="F36" s="85">
        <f>IF(SUM(F14,F17,F20,F23,F26,F29,F32)=SUM(G36:P36),SUM(G36:P36),"Fehler")</f>
        <v>8122</v>
      </c>
      <c r="G36" s="85">
        <f aca="true" t="shared" si="1" ref="G36:P36">SUM(G14,G17,G20,G23,G26,G29,G32)</f>
        <v>30</v>
      </c>
      <c r="H36" s="85">
        <f t="shared" si="1"/>
        <v>520</v>
      </c>
      <c r="I36" s="85">
        <f t="shared" si="1"/>
        <v>1248</v>
      </c>
      <c r="J36" s="85">
        <f t="shared" si="1"/>
        <v>1299</v>
      </c>
      <c r="K36" s="85">
        <f t="shared" si="1"/>
        <v>897</v>
      </c>
      <c r="L36" s="85">
        <f t="shared" si="1"/>
        <v>1101</v>
      </c>
      <c r="M36" s="85">
        <f t="shared" si="1"/>
        <v>1312</v>
      </c>
      <c r="N36" s="85">
        <f t="shared" si="1"/>
        <v>851</v>
      </c>
      <c r="O36" s="85">
        <f t="shared" si="1"/>
        <v>782</v>
      </c>
      <c r="P36" s="85">
        <f t="shared" si="1"/>
        <v>82</v>
      </c>
      <c r="Q36" s="132"/>
      <c r="R36" s="132"/>
      <c r="S36" s="132"/>
      <c r="T36" s="132"/>
      <c r="U36" s="132"/>
      <c r="V36" s="132"/>
      <c r="W36" s="132"/>
      <c r="X36" s="132"/>
      <c r="Y36" s="132"/>
      <c r="Z36" s="132"/>
      <c r="AA36" s="132"/>
      <c r="AB36" s="132"/>
      <c r="AC36" s="132"/>
      <c r="AD36" s="132"/>
      <c r="AE36" s="132"/>
      <c r="AF36" s="132"/>
      <c r="AG36" s="132"/>
      <c r="AH36" s="132"/>
      <c r="AI36" s="132"/>
      <c r="AJ36" s="132"/>
      <c r="AK36" s="132"/>
    </row>
    <row r="37" spans="1:37" s="158" customFormat="1" ht="11.25">
      <c r="A37" s="132"/>
      <c r="B37" s="132"/>
      <c r="C37" s="132"/>
      <c r="D37" s="143"/>
      <c r="E37" s="154" t="s">
        <v>8</v>
      </c>
      <c r="F37" s="85">
        <f>IF(SUM(F15,F18,F21,F24,F27,F30,F33)=SUM(G37:P37),SUM(G37:P37),"Fehler")</f>
        <v>36183</v>
      </c>
      <c r="G37" s="85">
        <f aca="true" t="shared" si="2" ref="G37:P37">SUM(G15,G18,G21,G24,G27,G30,G33)</f>
        <v>174</v>
      </c>
      <c r="H37" s="85">
        <f t="shared" si="2"/>
        <v>3833</v>
      </c>
      <c r="I37" s="85">
        <f t="shared" si="2"/>
        <v>4970</v>
      </c>
      <c r="J37" s="85">
        <f t="shared" si="2"/>
        <v>4187</v>
      </c>
      <c r="K37" s="85">
        <f t="shared" si="2"/>
        <v>3938</v>
      </c>
      <c r="L37" s="85">
        <f t="shared" si="2"/>
        <v>5092</v>
      </c>
      <c r="M37" s="85">
        <f t="shared" si="2"/>
        <v>5914</v>
      </c>
      <c r="N37" s="85">
        <f t="shared" si="2"/>
        <v>4318</v>
      </c>
      <c r="O37" s="85">
        <f t="shared" si="2"/>
        <v>3533</v>
      </c>
      <c r="P37" s="85">
        <f t="shared" si="2"/>
        <v>224</v>
      </c>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1:37" s="158" customFormat="1" ht="11.25">
      <c r="A38" s="132"/>
      <c r="B38" s="132"/>
      <c r="C38" s="132"/>
      <c r="D38" s="143"/>
      <c r="E38" s="154" t="s">
        <v>7</v>
      </c>
      <c r="F38" s="85">
        <f>IF(SUM(F14,F15,F17,F18,F20,F21,F23,F24,F26,F27,F29,F30,F32,F33)=SUM(G38:P38),SUM(G38:P38),"Fehler")</f>
        <v>44305</v>
      </c>
      <c r="G38" s="85">
        <f aca="true" t="shared" si="3" ref="G38:P38">SUM(G36,G37)</f>
        <v>204</v>
      </c>
      <c r="H38" s="85">
        <f t="shared" si="3"/>
        <v>4353</v>
      </c>
      <c r="I38" s="85">
        <f t="shared" si="3"/>
        <v>6218</v>
      </c>
      <c r="J38" s="85">
        <f t="shared" si="3"/>
        <v>5486</v>
      </c>
      <c r="K38" s="85">
        <f t="shared" si="3"/>
        <v>4835</v>
      </c>
      <c r="L38" s="85">
        <f t="shared" si="3"/>
        <v>6193</v>
      </c>
      <c r="M38" s="85">
        <f t="shared" si="3"/>
        <v>7226</v>
      </c>
      <c r="N38" s="85">
        <f t="shared" si="3"/>
        <v>5169</v>
      </c>
      <c r="O38" s="85">
        <f t="shared" si="3"/>
        <v>4315</v>
      </c>
      <c r="P38" s="85">
        <f t="shared" si="3"/>
        <v>306</v>
      </c>
      <c r="Q38" s="132"/>
      <c r="R38" s="132"/>
      <c r="S38" s="132"/>
      <c r="T38" s="132"/>
      <c r="U38" s="132"/>
      <c r="V38" s="132"/>
      <c r="W38" s="132"/>
      <c r="X38" s="132"/>
      <c r="Y38" s="132"/>
      <c r="Z38" s="132"/>
      <c r="AA38" s="132"/>
      <c r="AB38" s="132"/>
      <c r="AC38" s="132"/>
      <c r="AD38" s="132"/>
      <c r="AE38" s="132"/>
      <c r="AF38" s="132"/>
      <c r="AG38" s="132"/>
      <c r="AH38" s="132"/>
      <c r="AI38" s="132"/>
      <c r="AJ38" s="132"/>
      <c r="AK38" s="132"/>
    </row>
    <row r="39" spans="1:37" s="158" customFormat="1" ht="14.25" customHeight="1">
      <c r="A39" s="132"/>
      <c r="B39" s="132"/>
      <c r="C39" s="132"/>
      <c r="D39" s="143"/>
      <c r="E39" s="154"/>
      <c r="F39" s="85"/>
      <c r="G39" s="85"/>
      <c r="H39" s="85"/>
      <c r="I39" s="85"/>
      <c r="J39" s="85"/>
      <c r="K39" s="85"/>
      <c r="L39" s="85"/>
      <c r="M39" s="85"/>
      <c r="N39" s="85"/>
      <c r="O39" s="85"/>
      <c r="P39" s="85"/>
      <c r="Q39" s="132"/>
      <c r="R39" s="132"/>
      <c r="S39" s="132"/>
      <c r="T39" s="132"/>
      <c r="U39" s="132"/>
      <c r="V39" s="132"/>
      <c r="W39" s="132"/>
      <c r="X39" s="132"/>
      <c r="Y39" s="132"/>
      <c r="Z39" s="132"/>
      <c r="AA39" s="132"/>
      <c r="AB39" s="132"/>
      <c r="AC39" s="132"/>
      <c r="AD39" s="132"/>
      <c r="AE39" s="132"/>
      <c r="AF39" s="132"/>
      <c r="AG39" s="132"/>
      <c r="AH39" s="132"/>
      <c r="AI39" s="132"/>
      <c r="AJ39" s="132"/>
      <c r="AK39" s="132"/>
    </row>
    <row r="40" spans="1:37" s="158" customFormat="1" ht="11.25">
      <c r="A40" s="454" t="s">
        <v>480</v>
      </c>
      <c r="B40" s="132"/>
      <c r="C40" s="132"/>
      <c r="D40" s="143"/>
      <c r="E40" s="132"/>
      <c r="F40" s="143"/>
      <c r="G40" s="143"/>
      <c r="H40" s="143"/>
      <c r="I40" s="143"/>
      <c r="J40" s="143"/>
      <c r="K40" s="143"/>
      <c r="L40" s="143"/>
      <c r="M40" s="143"/>
      <c r="N40" s="143"/>
      <c r="O40" s="143"/>
      <c r="P40" s="143"/>
      <c r="Q40" s="132"/>
      <c r="R40" s="132"/>
      <c r="S40" s="132"/>
      <c r="T40" s="132"/>
      <c r="U40" s="132"/>
      <c r="V40" s="132"/>
      <c r="W40" s="132"/>
      <c r="X40" s="132"/>
      <c r="Y40" s="132"/>
      <c r="Z40" s="132"/>
      <c r="AA40" s="132"/>
      <c r="AB40" s="132"/>
      <c r="AC40" s="132"/>
      <c r="AD40" s="132"/>
      <c r="AE40" s="132"/>
      <c r="AF40" s="132"/>
      <c r="AG40" s="132"/>
      <c r="AH40" s="132"/>
      <c r="AI40" s="132"/>
      <c r="AJ40" s="132"/>
      <c r="AK40" s="132"/>
    </row>
    <row r="41" spans="1:37" s="158" customFormat="1" ht="11.25">
      <c r="A41" s="820"/>
      <c r="B41" s="132"/>
      <c r="C41" s="132"/>
      <c r="D41" s="143"/>
      <c r="E41" s="132"/>
      <c r="F41" s="143"/>
      <c r="G41" s="143"/>
      <c r="H41" s="143"/>
      <c r="I41" s="143"/>
      <c r="J41" s="143"/>
      <c r="K41" s="143"/>
      <c r="L41" s="143"/>
      <c r="M41" s="143"/>
      <c r="N41" s="143"/>
      <c r="O41" s="143"/>
      <c r="P41" s="143"/>
      <c r="Q41" s="132"/>
      <c r="R41" s="132"/>
      <c r="S41" s="132"/>
      <c r="T41" s="132"/>
      <c r="U41" s="132"/>
      <c r="V41" s="132"/>
      <c r="W41" s="132"/>
      <c r="X41" s="132"/>
      <c r="Y41" s="132"/>
      <c r="Z41" s="132"/>
      <c r="AA41" s="132"/>
      <c r="AB41" s="132"/>
      <c r="AC41" s="132"/>
      <c r="AD41" s="132"/>
      <c r="AE41" s="132"/>
      <c r="AF41" s="132"/>
      <c r="AG41" s="132"/>
      <c r="AH41" s="132"/>
      <c r="AI41" s="132"/>
      <c r="AJ41" s="132"/>
      <c r="AK41" s="132"/>
    </row>
    <row r="42" spans="1:37" s="158" customFormat="1" ht="11.25">
      <c r="A42" s="12"/>
      <c r="B42" s="256" t="s">
        <v>481</v>
      </c>
      <c r="C42" s="132"/>
      <c r="D42" s="143"/>
      <c r="E42" s="146" t="s">
        <v>232</v>
      </c>
      <c r="F42" s="144">
        <f>SUM(G42:P42)</f>
        <v>7542</v>
      </c>
      <c r="G42" s="144">
        <v>29</v>
      </c>
      <c r="H42" s="144">
        <v>499</v>
      </c>
      <c r="I42" s="144">
        <v>1171</v>
      </c>
      <c r="J42" s="144">
        <v>1193</v>
      </c>
      <c r="K42" s="144">
        <v>818</v>
      </c>
      <c r="L42" s="144">
        <v>1023</v>
      </c>
      <c r="M42" s="144">
        <v>1217</v>
      </c>
      <c r="N42" s="144">
        <v>789</v>
      </c>
      <c r="O42" s="144">
        <v>732</v>
      </c>
      <c r="P42" s="144">
        <v>71</v>
      </c>
      <c r="Q42" s="132"/>
      <c r="R42" s="132"/>
      <c r="S42" s="132"/>
      <c r="T42" s="132"/>
      <c r="U42" s="132"/>
      <c r="V42" s="132"/>
      <c r="W42" s="132"/>
      <c r="X42" s="132"/>
      <c r="Y42" s="132"/>
      <c r="Z42" s="132"/>
      <c r="AA42" s="132"/>
      <c r="AB42" s="132"/>
      <c r="AC42" s="132"/>
      <c r="AD42" s="132"/>
      <c r="AE42" s="132"/>
      <c r="AF42" s="132"/>
      <c r="AG42" s="132"/>
      <c r="AH42" s="132"/>
      <c r="AI42" s="132"/>
      <c r="AJ42" s="132"/>
      <c r="AK42" s="132"/>
    </row>
    <row r="43" spans="1:37" s="158" customFormat="1" ht="11.25">
      <c r="A43" s="132"/>
      <c r="B43" s="132"/>
      <c r="C43" s="132"/>
      <c r="D43" s="143"/>
      <c r="E43" s="146" t="s">
        <v>8</v>
      </c>
      <c r="F43" s="144">
        <f>SUM(G43:P43)</f>
        <v>34332</v>
      </c>
      <c r="G43" s="144">
        <v>161</v>
      </c>
      <c r="H43" s="144">
        <v>3692</v>
      </c>
      <c r="I43" s="144">
        <v>4731</v>
      </c>
      <c r="J43" s="144">
        <v>3925</v>
      </c>
      <c r="K43" s="144">
        <v>3714</v>
      </c>
      <c r="L43" s="144">
        <v>4832</v>
      </c>
      <c r="M43" s="144">
        <v>5594</v>
      </c>
      <c r="N43" s="144">
        <v>4095</v>
      </c>
      <c r="O43" s="144">
        <v>3382</v>
      </c>
      <c r="P43" s="144">
        <v>206</v>
      </c>
      <c r="Q43" s="132"/>
      <c r="R43" s="132"/>
      <c r="S43" s="132"/>
      <c r="T43" s="132"/>
      <c r="U43" s="132"/>
      <c r="V43" s="132"/>
      <c r="W43" s="132"/>
      <c r="X43" s="132"/>
      <c r="Y43" s="132"/>
      <c r="Z43" s="132"/>
      <c r="AA43" s="132"/>
      <c r="AB43" s="132"/>
      <c r="AC43" s="132"/>
      <c r="AD43" s="132"/>
      <c r="AE43" s="132"/>
      <c r="AF43" s="132"/>
      <c r="AG43" s="132"/>
      <c r="AH43" s="132"/>
      <c r="AI43" s="132"/>
      <c r="AJ43" s="132"/>
      <c r="AK43" s="132"/>
    </row>
    <row r="44" spans="1:37" s="158" customFormat="1" ht="11.25">
      <c r="A44" s="132"/>
      <c r="B44" s="132"/>
      <c r="C44" s="132"/>
      <c r="D44" s="143"/>
      <c r="E44" s="146"/>
      <c r="F44" s="144"/>
      <c r="G44" s="145"/>
      <c r="H44" s="145"/>
      <c r="I44" s="145"/>
      <c r="J44" s="145"/>
      <c r="K44" s="145"/>
      <c r="L44" s="145"/>
      <c r="M44" s="145"/>
      <c r="N44" s="145"/>
      <c r="O44" s="145"/>
      <c r="P44" s="145"/>
      <c r="Q44" s="132"/>
      <c r="R44" s="132"/>
      <c r="S44" s="132"/>
      <c r="T44" s="132"/>
      <c r="U44" s="132"/>
      <c r="V44" s="132"/>
      <c r="W44" s="132"/>
      <c r="X44" s="132"/>
      <c r="Y44" s="132"/>
      <c r="Z44" s="132"/>
      <c r="AA44" s="132"/>
      <c r="AB44" s="132"/>
      <c r="AC44" s="132"/>
      <c r="AD44" s="132"/>
      <c r="AE44" s="132"/>
      <c r="AF44" s="132"/>
      <c r="AG44" s="132"/>
      <c r="AH44" s="132"/>
      <c r="AI44" s="132"/>
      <c r="AJ44" s="132"/>
      <c r="AK44" s="132"/>
    </row>
    <row r="45" spans="1:37" s="158" customFormat="1" ht="11.25">
      <c r="A45" s="12"/>
      <c r="B45" s="256" t="s">
        <v>482</v>
      </c>
      <c r="C45" s="132"/>
      <c r="D45" s="143"/>
      <c r="E45" s="146" t="s">
        <v>232</v>
      </c>
      <c r="F45" s="144">
        <f>SUM(G45:P45)</f>
        <v>580</v>
      </c>
      <c r="G45" s="145">
        <v>1</v>
      </c>
      <c r="H45" s="145">
        <v>21</v>
      </c>
      <c r="I45" s="145">
        <v>77</v>
      </c>
      <c r="J45" s="145">
        <v>106</v>
      </c>
      <c r="K45" s="145">
        <v>79</v>
      </c>
      <c r="L45" s="145">
        <v>78</v>
      </c>
      <c r="M45" s="145">
        <v>95</v>
      </c>
      <c r="N45" s="145">
        <v>62</v>
      </c>
      <c r="O45" s="145">
        <v>50</v>
      </c>
      <c r="P45" s="145">
        <v>11</v>
      </c>
      <c r="Q45" s="132"/>
      <c r="R45" s="132"/>
      <c r="S45" s="132"/>
      <c r="T45" s="132"/>
      <c r="U45" s="132"/>
      <c r="V45" s="132"/>
      <c r="W45" s="132"/>
      <c r="X45" s="132"/>
      <c r="Y45" s="132"/>
      <c r="Z45" s="132"/>
      <c r="AA45" s="132"/>
      <c r="AB45" s="132"/>
      <c r="AC45" s="132"/>
      <c r="AD45" s="132"/>
      <c r="AE45" s="132"/>
      <c r="AF45" s="132"/>
      <c r="AG45" s="132"/>
      <c r="AH45" s="132"/>
      <c r="AI45" s="132"/>
      <c r="AJ45" s="132"/>
      <c r="AK45" s="132"/>
    </row>
    <row r="46" spans="1:37" s="158" customFormat="1" ht="11.25">
      <c r="A46" s="132"/>
      <c r="B46" s="132"/>
      <c r="C46" s="132"/>
      <c r="D46" s="143"/>
      <c r="E46" s="146" t="s">
        <v>8</v>
      </c>
      <c r="F46" s="144">
        <f>SUM(G46:P46)</f>
        <v>1851</v>
      </c>
      <c r="G46" s="145">
        <v>13</v>
      </c>
      <c r="H46" s="145">
        <v>141</v>
      </c>
      <c r="I46" s="145">
        <v>239</v>
      </c>
      <c r="J46" s="145">
        <v>262</v>
      </c>
      <c r="K46" s="145">
        <v>224</v>
      </c>
      <c r="L46" s="145">
        <v>260</v>
      </c>
      <c r="M46" s="145">
        <v>320</v>
      </c>
      <c r="N46" s="145">
        <v>223</v>
      </c>
      <c r="O46" s="145">
        <v>151</v>
      </c>
      <c r="P46" s="145">
        <v>18</v>
      </c>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1:37" s="158" customFormat="1" ht="6" customHeight="1">
      <c r="A47" s="155" t="s">
        <v>10</v>
      </c>
      <c r="B47" s="132"/>
      <c r="C47" s="146"/>
      <c r="D47" s="146"/>
      <c r="E47" s="146"/>
      <c r="F47" s="146"/>
      <c r="G47" s="146"/>
      <c r="H47" s="146"/>
      <c r="I47" s="146"/>
      <c r="J47" s="146"/>
      <c r="K47" s="146"/>
      <c r="L47" s="146"/>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row>
    <row r="48" spans="1:37" s="158" customFormat="1" ht="12" customHeight="1">
      <c r="A48" s="1454" t="s">
        <v>483</v>
      </c>
      <c r="B48" s="1454"/>
      <c r="C48" s="1454"/>
      <c r="D48" s="1454"/>
      <c r="E48" s="1454"/>
      <c r="F48" s="1454"/>
      <c r="G48" s="1454"/>
      <c r="H48" s="1454"/>
      <c r="I48" s="1454"/>
      <c r="J48" s="1454"/>
      <c r="K48" s="1454"/>
      <c r="L48" s="1454"/>
      <c r="M48" s="1454"/>
      <c r="N48" s="1454"/>
      <c r="O48" s="1454"/>
      <c r="P48" s="1454"/>
      <c r="Q48" s="132"/>
      <c r="R48" s="132"/>
      <c r="S48" s="132"/>
      <c r="T48" s="132"/>
      <c r="U48" s="132"/>
      <c r="V48" s="132"/>
      <c r="W48" s="132"/>
      <c r="X48" s="132"/>
      <c r="Y48" s="132"/>
      <c r="Z48" s="132"/>
      <c r="AA48" s="132"/>
      <c r="AB48" s="132"/>
      <c r="AC48" s="132"/>
      <c r="AD48" s="132"/>
      <c r="AE48" s="132"/>
      <c r="AF48" s="132"/>
      <c r="AG48" s="132"/>
      <c r="AH48" s="132"/>
      <c r="AI48" s="132"/>
      <c r="AJ48" s="132"/>
      <c r="AK48" s="132"/>
    </row>
    <row r="49" spans="1:37" s="158" customFormat="1" ht="12" customHeight="1">
      <c r="A49" s="1454"/>
      <c r="B49" s="1454"/>
      <c r="C49" s="1454"/>
      <c r="D49" s="1454"/>
      <c r="E49" s="1454"/>
      <c r="F49" s="1454"/>
      <c r="G49" s="1454"/>
      <c r="H49" s="1454"/>
      <c r="I49" s="1454"/>
      <c r="J49" s="1454"/>
      <c r="K49" s="1454"/>
      <c r="L49" s="1454"/>
      <c r="M49" s="1454"/>
      <c r="N49" s="1454"/>
      <c r="O49" s="1454"/>
      <c r="P49" s="1454"/>
      <c r="Q49" s="132"/>
      <c r="R49" s="132"/>
      <c r="S49" s="132"/>
      <c r="T49" s="132"/>
      <c r="U49" s="132"/>
      <c r="V49" s="132"/>
      <c r="W49" s="132"/>
      <c r="X49" s="132"/>
      <c r="Y49" s="132"/>
      <c r="Z49" s="132"/>
      <c r="AA49" s="132"/>
      <c r="AB49" s="132"/>
      <c r="AC49" s="132"/>
      <c r="AD49" s="132"/>
      <c r="AE49" s="132"/>
      <c r="AF49" s="132"/>
      <c r="AG49" s="132"/>
      <c r="AH49" s="132"/>
      <c r="AI49" s="132"/>
      <c r="AJ49" s="132"/>
      <c r="AK49" s="132"/>
    </row>
    <row r="50" spans="1:37" s="158" customFormat="1" ht="12" customHeight="1">
      <c r="A50" s="1454"/>
      <c r="B50" s="1454"/>
      <c r="C50" s="1454"/>
      <c r="D50" s="1454"/>
      <c r="E50" s="1454"/>
      <c r="F50" s="1454"/>
      <c r="G50" s="1454"/>
      <c r="H50" s="1454"/>
      <c r="I50" s="1454"/>
      <c r="J50" s="1454"/>
      <c r="K50" s="1454"/>
      <c r="L50" s="1454"/>
      <c r="M50" s="1454"/>
      <c r="N50" s="1454"/>
      <c r="O50" s="1454"/>
      <c r="P50" s="1454"/>
      <c r="Q50" s="132"/>
      <c r="R50" s="132"/>
      <c r="S50" s="132"/>
      <c r="T50" s="132"/>
      <c r="U50" s="132"/>
      <c r="V50" s="132"/>
      <c r="W50" s="132"/>
      <c r="X50" s="132"/>
      <c r="Y50" s="132"/>
      <c r="Z50" s="132"/>
      <c r="AA50" s="132"/>
      <c r="AB50" s="132"/>
      <c r="AC50" s="132"/>
      <c r="AD50" s="132"/>
      <c r="AE50" s="132"/>
      <c r="AF50" s="132"/>
      <c r="AG50" s="132"/>
      <c r="AH50" s="132"/>
      <c r="AI50" s="132"/>
      <c r="AJ50" s="132"/>
      <c r="AK50" s="132"/>
    </row>
    <row r="51" spans="1:37" s="158" customFormat="1" ht="12" customHeight="1">
      <c r="A51" s="825"/>
      <c r="B51" s="825"/>
      <c r="C51" s="825"/>
      <c r="D51" s="825"/>
      <c r="E51" s="825"/>
      <c r="F51" s="825"/>
      <c r="G51" s="825"/>
      <c r="H51" s="825"/>
      <c r="I51" s="825"/>
      <c r="J51" s="825"/>
      <c r="K51" s="825"/>
      <c r="L51" s="825"/>
      <c r="M51" s="825"/>
      <c r="N51" s="825"/>
      <c r="O51" s="825"/>
      <c r="P51" s="825"/>
      <c r="Q51" s="132"/>
      <c r="R51" s="132"/>
      <c r="S51" s="132"/>
      <c r="T51" s="132"/>
      <c r="U51" s="132"/>
      <c r="V51" s="132"/>
      <c r="W51" s="132"/>
      <c r="X51" s="132"/>
      <c r="Y51" s="132"/>
      <c r="Z51" s="132"/>
      <c r="AA51" s="132"/>
      <c r="AB51" s="132"/>
      <c r="AC51" s="132"/>
      <c r="AD51" s="132"/>
      <c r="AE51" s="132"/>
      <c r="AF51" s="132"/>
      <c r="AG51" s="132"/>
      <c r="AH51" s="132"/>
      <c r="AI51" s="132"/>
      <c r="AJ51" s="132"/>
      <c r="AK51" s="132"/>
    </row>
  </sheetData>
  <mergeCells count="36">
    <mergeCell ref="L11:L12"/>
    <mergeCell ref="M11:M12"/>
    <mergeCell ref="N11:N12"/>
    <mergeCell ref="O11:O12"/>
    <mergeCell ref="M8:M9"/>
    <mergeCell ref="N8:N9"/>
    <mergeCell ref="H10:O10"/>
    <mergeCell ref="H11:H12"/>
    <mergeCell ref="I11:I12"/>
    <mergeCell ref="J11:J12"/>
    <mergeCell ref="K11:K12"/>
    <mergeCell ref="A48:P50"/>
    <mergeCell ref="A32:B32"/>
    <mergeCell ref="A36:B36"/>
    <mergeCell ref="A14:B14"/>
    <mergeCell ref="A17:B17"/>
    <mergeCell ref="A20:B20"/>
    <mergeCell ref="A23:B23"/>
    <mergeCell ref="A26:B26"/>
    <mergeCell ref="A29:B29"/>
    <mergeCell ref="A2:P2"/>
    <mergeCell ref="A4:P4"/>
    <mergeCell ref="A5:P5"/>
    <mergeCell ref="A7:B12"/>
    <mergeCell ref="C7:C12"/>
    <mergeCell ref="D7:E12"/>
    <mergeCell ref="F7:F12"/>
    <mergeCell ref="G7:P7"/>
    <mergeCell ref="G8:G12"/>
    <mergeCell ref="H8:H9"/>
    <mergeCell ref="I8:I9"/>
    <mergeCell ref="P8:P12"/>
    <mergeCell ref="O8:O9"/>
    <mergeCell ref="J8:J9"/>
    <mergeCell ref="K8:K9"/>
    <mergeCell ref="L8:L9"/>
  </mergeCells>
  <printOptions/>
  <pageMargins left="0.4724409448818898" right="0.4724409448818898" top="0.5905511811023623" bottom="0.7874015748031497" header="0.31496062992125984" footer="0.31496062992125984"/>
  <pageSetup horizontalDpi="600" verticalDpi="600" orientation="portrait" paperSize="9" r:id="rId1"/>
  <headerFooter>
    <oddFooter>&amp;C34</oddFooter>
  </headerFooter>
  <ignoredErrors>
    <ignoredError sqref="G35:P38 G40:P40"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116"/>
  <sheetViews>
    <sheetView zoomScaleSheetLayoutView="100" workbookViewId="0" topLeftCell="A1">
      <selection activeCell="R1" sqref="R1"/>
    </sheetView>
  </sheetViews>
  <sheetFormatPr defaultColWidth="12" defaultRowHeight="11.25"/>
  <cols>
    <col min="1" max="1" width="12.66015625" style="41" customWidth="1"/>
    <col min="2" max="2" width="6.5" style="41" customWidth="1"/>
    <col min="3" max="3" width="0.4921875" style="41" customWidth="1"/>
    <col min="4" max="4" width="15.33203125" style="41" customWidth="1"/>
    <col min="5" max="5" width="0.4921875" style="41" customWidth="1"/>
    <col min="6" max="6" width="7.33203125" style="41" customWidth="1"/>
    <col min="7" max="7" width="8.33203125" style="41" customWidth="1"/>
    <col min="8" max="8" width="5.83203125" style="41" customWidth="1"/>
    <col min="9" max="11" width="6.83203125" style="41" customWidth="1"/>
    <col min="12" max="16" width="7" style="41" customWidth="1"/>
    <col min="17" max="17" width="5.5" style="41" customWidth="1"/>
    <col min="18" max="23" width="12" style="27" customWidth="1"/>
    <col min="24" max="16384" width="12" style="41" customWidth="1"/>
  </cols>
  <sheetData>
    <row r="1" spans="1:17" ht="4.5" customHeight="1">
      <c r="A1" s="209"/>
      <c r="B1" s="27"/>
      <c r="C1" s="27"/>
      <c r="D1" s="27"/>
      <c r="E1" s="27"/>
      <c r="F1" s="27"/>
      <c r="G1" s="27"/>
      <c r="H1" s="27"/>
      <c r="I1" s="46"/>
      <c r="J1" s="27"/>
      <c r="K1" s="27"/>
      <c r="L1" s="27"/>
      <c r="M1" s="27"/>
      <c r="N1" s="27"/>
      <c r="O1" s="27"/>
      <c r="P1" s="27"/>
      <c r="Q1" s="664"/>
    </row>
    <row r="2" spans="1:17" ht="12.75" customHeight="1">
      <c r="A2" s="1130" t="s">
        <v>704</v>
      </c>
      <c r="B2" s="1130"/>
      <c r="C2" s="1130"/>
      <c r="D2" s="1130"/>
      <c r="E2" s="1130"/>
      <c r="F2" s="1130"/>
      <c r="G2" s="1130"/>
      <c r="H2" s="1130"/>
      <c r="I2" s="1130"/>
      <c r="J2" s="1130"/>
      <c r="K2" s="1130"/>
      <c r="L2" s="1130"/>
      <c r="M2" s="1130"/>
      <c r="N2" s="1130"/>
      <c r="O2" s="1130"/>
      <c r="P2" s="1130"/>
      <c r="Q2" s="1130"/>
    </row>
    <row r="3" spans="1:17" ht="3" customHeight="1">
      <c r="A3" s="209"/>
      <c r="B3" s="27"/>
      <c r="C3" s="27"/>
      <c r="D3" s="27"/>
      <c r="E3" s="27"/>
      <c r="F3" s="27"/>
      <c r="G3" s="27"/>
      <c r="H3" s="27"/>
      <c r="I3" s="46"/>
      <c r="J3" s="27"/>
      <c r="K3" s="27"/>
      <c r="L3" s="27"/>
      <c r="M3" s="27"/>
      <c r="N3" s="27"/>
      <c r="O3" s="27"/>
      <c r="P3" s="27"/>
      <c r="Q3" s="664"/>
    </row>
    <row r="4" spans="1:17" ht="12.75" customHeight="1">
      <c r="A4" s="1456" t="s">
        <v>732</v>
      </c>
      <c r="B4" s="1231"/>
      <c r="C4" s="1231"/>
      <c r="D4" s="1231"/>
      <c r="E4" s="1231"/>
      <c r="F4" s="1231"/>
      <c r="G4" s="1231"/>
      <c r="H4" s="1231"/>
      <c r="I4" s="1231"/>
      <c r="J4" s="1231"/>
      <c r="K4" s="1231"/>
      <c r="L4" s="1231"/>
      <c r="M4" s="1231"/>
      <c r="N4" s="1231"/>
      <c r="O4" s="1231"/>
      <c r="P4" s="1231"/>
      <c r="Q4" s="1231"/>
    </row>
    <row r="5" spans="1:17" ht="13.5" customHeight="1">
      <c r="A5" s="1121" t="s">
        <v>824</v>
      </c>
      <c r="B5" s="1121"/>
      <c r="C5" s="1121"/>
      <c r="D5" s="1121"/>
      <c r="E5" s="1121"/>
      <c r="F5" s="1121"/>
      <c r="G5" s="1121"/>
      <c r="H5" s="1121"/>
      <c r="I5" s="1121"/>
      <c r="J5" s="1121"/>
      <c r="K5" s="1121"/>
      <c r="L5" s="1121"/>
      <c r="M5" s="1121"/>
      <c r="N5" s="1121"/>
      <c r="O5" s="1121"/>
      <c r="P5" s="1121"/>
      <c r="Q5" s="1121"/>
    </row>
    <row r="6" spans="1:17" ht="3.75" customHeight="1">
      <c r="A6" s="27"/>
      <c r="B6" s="27"/>
      <c r="C6" s="27"/>
      <c r="D6" s="27"/>
      <c r="E6" s="27"/>
      <c r="F6" s="27"/>
      <c r="G6" s="27"/>
      <c r="H6" s="27"/>
      <c r="I6" s="27"/>
      <c r="J6" s="27"/>
      <c r="K6" s="27"/>
      <c r="L6" s="27"/>
      <c r="M6" s="27"/>
      <c r="N6" s="27"/>
      <c r="O6" s="27"/>
      <c r="P6" s="27"/>
      <c r="Q6" s="27"/>
    </row>
    <row r="7" spans="1:17" ht="12" customHeight="1">
      <c r="A7" s="968" t="s">
        <v>484</v>
      </c>
      <c r="B7" s="952"/>
      <c r="C7" s="951" t="s">
        <v>485</v>
      </c>
      <c r="D7" s="968"/>
      <c r="E7" s="973" t="s">
        <v>486</v>
      </c>
      <c r="F7" s="1111"/>
      <c r="G7" s="1067" t="s">
        <v>487</v>
      </c>
      <c r="H7" s="1062" t="s">
        <v>476</v>
      </c>
      <c r="I7" s="1063"/>
      <c r="J7" s="1063"/>
      <c r="K7" s="1063"/>
      <c r="L7" s="1063"/>
      <c r="M7" s="1063"/>
      <c r="N7" s="1063"/>
      <c r="O7" s="1063"/>
      <c r="P7" s="1063"/>
      <c r="Q7" s="1063"/>
    </row>
    <row r="8" spans="1:17" ht="12" customHeight="1">
      <c r="A8" s="1110"/>
      <c r="B8" s="1457"/>
      <c r="C8" s="1106"/>
      <c r="D8" s="1110"/>
      <c r="E8" s="1123"/>
      <c r="F8" s="1112"/>
      <c r="G8" s="1122"/>
      <c r="H8" s="1067" t="s">
        <v>477</v>
      </c>
      <c r="I8" s="1067">
        <v>25</v>
      </c>
      <c r="J8" s="1067">
        <v>30</v>
      </c>
      <c r="K8" s="1067">
        <v>35</v>
      </c>
      <c r="L8" s="1067">
        <v>40</v>
      </c>
      <c r="M8" s="1067">
        <v>45</v>
      </c>
      <c r="N8" s="1067">
        <v>50</v>
      </c>
      <c r="O8" s="1067">
        <v>55</v>
      </c>
      <c r="P8" s="1067">
        <v>60</v>
      </c>
      <c r="Q8" s="951" t="s">
        <v>478</v>
      </c>
    </row>
    <row r="9" spans="1:17" ht="12" customHeight="1">
      <c r="A9" s="1110"/>
      <c r="B9" s="1457"/>
      <c r="C9" s="1106"/>
      <c r="D9" s="1110"/>
      <c r="E9" s="1123"/>
      <c r="F9" s="1112"/>
      <c r="G9" s="1122"/>
      <c r="H9" s="1122"/>
      <c r="I9" s="1116"/>
      <c r="J9" s="1116"/>
      <c r="K9" s="1116"/>
      <c r="L9" s="1116"/>
      <c r="M9" s="1116"/>
      <c r="N9" s="1116"/>
      <c r="O9" s="1116"/>
      <c r="P9" s="1116"/>
      <c r="Q9" s="1106"/>
    </row>
    <row r="10" spans="1:17" ht="12" customHeight="1">
      <c r="A10" s="1110"/>
      <c r="B10" s="1457"/>
      <c r="C10" s="1106"/>
      <c r="D10" s="1110"/>
      <c r="E10" s="1123"/>
      <c r="F10" s="1112"/>
      <c r="G10" s="1122"/>
      <c r="H10" s="1122"/>
      <c r="I10" s="1062" t="s">
        <v>479</v>
      </c>
      <c r="J10" s="1063"/>
      <c r="K10" s="1063"/>
      <c r="L10" s="1063"/>
      <c r="M10" s="1063"/>
      <c r="N10" s="1063"/>
      <c r="O10" s="1063"/>
      <c r="P10" s="1064"/>
      <c r="Q10" s="1106"/>
    </row>
    <row r="11" spans="1:17" ht="12" customHeight="1">
      <c r="A11" s="1110"/>
      <c r="B11" s="1457"/>
      <c r="C11" s="1106"/>
      <c r="D11" s="1110"/>
      <c r="E11" s="1123"/>
      <c r="F11" s="1112"/>
      <c r="G11" s="1122"/>
      <c r="H11" s="1122"/>
      <c r="I11" s="1067">
        <v>30</v>
      </c>
      <c r="J11" s="1067">
        <v>35</v>
      </c>
      <c r="K11" s="1067">
        <v>40</v>
      </c>
      <c r="L11" s="1067">
        <v>45</v>
      </c>
      <c r="M11" s="1067">
        <v>50</v>
      </c>
      <c r="N11" s="1067">
        <v>55</v>
      </c>
      <c r="O11" s="1067">
        <v>60</v>
      </c>
      <c r="P11" s="1067">
        <v>65</v>
      </c>
      <c r="Q11" s="1106"/>
    </row>
    <row r="12" spans="1:17" ht="12" customHeight="1">
      <c r="A12" s="1107"/>
      <c r="B12" s="954"/>
      <c r="C12" s="953"/>
      <c r="D12" s="1107"/>
      <c r="E12" s="974"/>
      <c r="F12" s="1113"/>
      <c r="G12" s="1116"/>
      <c r="H12" s="1116"/>
      <c r="I12" s="1116"/>
      <c r="J12" s="1116"/>
      <c r="K12" s="1116"/>
      <c r="L12" s="1116"/>
      <c r="M12" s="1116"/>
      <c r="N12" s="1116"/>
      <c r="O12" s="1116"/>
      <c r="P12" s="1116"/>
      <c r="Q12" s="953"/>
    </row>
    <row r="13" spans="1:17" ht="2.1" customHeight="1">
      <c r="A13" s="277"/>
      <c r="B13" s="277"/>
      <c r="C13" s="278"/>
      <c r="D13" s="277"/>
      <c r="E13" s="278"/>
      <c r="F13" s="277"/>
      <c r="G13" s="278"/>
      <c r="H13" s="278"/>
      <c r="I13" s="278"/>
      <c r="J13" s="278"/>
      <c r="K13" s="278"/>
      <c r="L13" s="278"/>
      <c r="M13" s="278"/>
      <c r="N13" s="278"/>
      <c r="O13" s="278"/>
      <c r="P13" s="278"/>
      <c r="Q13" s="278"/>
    </row>
    <row r="14" spans="1:17" ht="11.1" customHeight="1">
      <c r="A14" s="1460" t="s">
        <v>488</v>
      </c>
      <c r="B14" s="1459"/>
      <c r="C14" s="36"/>
      <c r="D14" s="665" t="s">
        <v>489</v>
      </c>
      <c r="E14" s="36"/>
      <c r="F14" s="666" t="s">
        <v>56</v>
      </c>
      <c r="G14" s="218">
        <f>SUM(H14:Q14)</f>
        <v>264</v>
      </c>
      <c r="H14" s="219">
        <v>2</v>
      </c>
      <c r="I14" s="219">
        <v>18</v>
      </c>
      <c r="J14" s="219">
        <v>72</v>
      </c>
      <c r="K14" s="219">
        <v>41</v>
      </c>
      <c r="L14" s="219">
        <v>21</v>
      </c>
      <c r="M14" s="219">
        <v>27</v>
      </c>
      <c r="N14" s="219">
        <v>32</v>
      </c>
      <c r="O14" s="219">
        <v>17</v>
      </c>
      <c r="P14" s="219">
        <v>25</v>
      </c>
      <c r="Q14" s="219">
        <v>9</v>
      </c>
    </row>
    <row r="15" spans="1:17" ht="11.1" customHeight="1">
      <c r="A15" s="1460"/>
      <c r="B15" s="1459"/>
      <c r="C15" s="36"/>
      <c r="D15" s="667" t="s">
        <v>668</v>
      </c>
      <c r="E15" s="36"/>
      <c r="F15" s="666" t="s">
        <v>57</v>
      </c>
      <c r="G15" s="218">
        <f>SUM(H15:Q15)</f>
        <v>1868</v>
      </c>
      <c r="H15" s="219">
        <v>36</v>
      </c>
      <c r="I15" s="219">
        <v>174</v>
      </c>
      <c r="J15" s="219">
        <v>374</v>
      </c>
      <c r="K15" s="219">
        <v>228</v>
      </c>
      <c r="L15" s="219">
        <v>130</v>
      </c>
      <c r="M15" s="219">
        <v>169</v>
      </c>
      <c r="N15" s="219">
        <v>175</v>
      </c>
      <c r="O15" s="219">
        <v>116</v>
      </c>
      <c r="P15" s="219">
        <v>363</v>
      </c>
      <c r="Q15" s="219">
        <v>103</v>
      </c>
    </row>
    <row r="16" spans="1:17" ht="2.1" customHeight="1">
      <c r="A16" s="1460"/>
      <c r="B16" s="1459"/>
      <c r="C16" s="36"/>
      <c r="D16" s="667"/>
      <c r="E16" s="36"/>
      <c r="F16" s="666"/>
      <c r="G16" s="218"/>
      <c r="H16" s="218"/>
      <c r="I16" s="218"/>
      <c r="J16" s="218"/>
      <c r="K16" s="218"/>
      <c r="L16" s="218"/>
      <c r="M16" s="218"/>
      <c r="N16" s="218"/>
      <c r="O16" s="218"/>
      <c r="P16" s="218"/>
      <c r="Q16" s="218"/>
    </row>
    <row r="17" spans="1:17" ht="2.1" customHeight="1">
      <c r="A17" s="1460"/>
      <c r="B17" s="1459"/>
      <c r="C17" s="251"/>
      <c r="D17" s="668"/>
      <c r="E17" s="278"/>
      <c r="F17" s="277"/>
      <c r="G17" s="218"/>
      <c r="H17" s="218"/>
      <c r="I17" s="218"/>
      <c r="J17" s="218"/>
      <c r="K17" s="218"/>
      <c r="L17" s="218"/>
      <c r="M17" s="218"/>
      <c r="N17" s="218"/>
      <c r="O17" s="218"/>
      <c r="P17" s="218"/>
      <c r="Q17" s="218"/>
    </row>
    <row r="18" spans="1:17" ht="11.1" customHeight="1">
      <c r="A18" s="1460"/>
      <c r="B18" s="1459"/>
      <c r="C18" s="283"/>
      <c r="D18" s="667" t="s">
        <v>264</v>
      </c>
      <c r="E18" s="36"/>
      <c r="F18" s="666" t="s">
        <v>56</v>
      </c>
      <c r="G18" s="218">
        <f>SUM(H18:Q18)</f>
        <v>1579</v>
      </c>
      <c r="H18" s="219">
        <v>3</v>
      </c>
      <c r="I18" s="219">
        <v>167</v>
      </c>
      <c r="J18" s="219">
        <v>277</v>
      </c>
      <c r="K18" s="219">
        <v>206</v>
      </c>
      <c r="L18" s="219">
        <v>158</v>
      </c>
      <c r="M18" s="219">
        <v>183</v>
      </c>
      <c r="N18" s="219">
        <v>254</v>
      </c>
      <c r="O18" s="219">
        <v>191</v>
      </c>
      <c r="P18" s="219">
        <v>135</v>
      </c>
      <c r="Q18" s="219">
        <v>5</v>
      </c>
    </row>
    <row r="19" spans="1:17" ht="10.5" customHeight="1">
      <c r="A19" s="1460"/>
      <c r="B19" s="1459"/>
      <c r="C19" s="283"/>
      <c r="D19" s="667" t="s">
        <v>490</v>
      </c>
      <c r="E19" s="36"/>
      <c r="F19" s="666" t="s">
        <v>57</v>
      </c>
      <c r="G19" s="218">
        <f>SUM(H19:Q19)</f>
        <v>20911</v>
      </c>
      <c r="H19" s="219">
        <v>45</v>
      </c>
      <c r="I19" s="219">
        <v>2698</v>
      </c>
      <c r="J19" s="219">
        <v>2741</v>
      </c>
      <c r="K19" s="219">
        <v>2131</v>
      </c>
      <c r="L19" s="219">
        <v>2394</v>
      </c>
      <c r="M19" s="219">
        <v>3157</v>
      </c>
      <c r="N19" s="219">
        <v>3933</v>
      </c>
      <c r="O19" s="219">
        <v>2216</v>
      </c>
      <c r="P19" s="219">
        <v>1579</v>
      </c>
      <c r="Q19" s="219">
        <v>17</v>
      </c>
    </row>
    <row r="20" spans="1:17" ht="2.1" customHeight="1">
      <c r="A20" s="1460"/>
      <c r="B20" s="1459"/>
      <c r="C20" s="283"/>
      <c r="D20" s="224"/>
      <c r="E20" s="36"/>
      <c r="F20" s="46"/>
      <c r="G20" s="218"/>
      <c r="H20" s="218"/>
      <c r="I20" s="218"/>
      <c r="J20" s="218"/>
      <c r="K20" s="218"/>
      <c r="L20" s="218"/>
      <c r="M20" s="218"/>
      <c r="N20" s="218"/>
      <c r="O20" s="218"/>
      <c r="P20" s="218"/>
      <c r="Q20" s="218"/>
    </row>
    <row r="21" spans="1:17" ht="2.1" customHeight="1">
      <c r="A21" s="1460"/>
      <c r="B21" s="1459"/>
      <c r="C21" s="251"/>
      <c r="D21" s="668"/>
      <c r="E21" s="278"/>
      <c r="F21" s="277"/>
      <c r="G21" s="218"/>
      <c r="H21" s="218"/>
      <c r="I21" s="218"/>
      <c r="J21" s="218"/>
      <c r="K21" s="218"/>
      <c r="L21" s="218"/>
      <c r="M21" s="218"/>
      <c r="N21" s="218"/>
      <c r="O21" s="218"/>
      <c r="P21" s="218"/>
      <c r="Q21" s="218"/>
    </row>
    <row r="22" spans="1:17" ht="11.1" customHeight="1">
      <c r="A22" s="1460"/>
      <c r="B22" s="1459"/>
      <c r="C22" s="283"/>
      <c r="D22" s="667" t="s">
        <v>491</v>
      </c>
      <c r="E22" s="36"/>
      <c r="F22" s="666" t="s">
        <v>56</v>
      </c>
      <c r="G22" s="218">
        <f>SUM(H22:Q22)</f>
        <v>43</v>
      </c>
      <c r="H22" s="219">
        <v>0</v>
      </c>
      <c r="I22" s="219">
        <v>1</v>
      </c>
      <c r="J22" s="219">
        <v>5</v>
      </c>
      <c r="K22" s="219">
        <v>5</v>
      </c>
      <c r="L22" s="219">
        <v>3</v>
      </c>
      <c r="M22" s="219">
        <v>9</v>
      </c>
      <c r="N22" s="219">
        <v>4</v>
      </c>
      <c r="O22" s="219">
        <v>3</v>
      </c>
      <c r="P22" s="219">
        <v>12</v>
      </c>
      <c r="Q22" s="219">
        <v>1</v>
      </c>
    </row>
    <row r="23" spans="1:17" ht="11.1" customHeight="1">
      <c r="A23" s="1460"/>
      <c r="B23" s="1459"/>
      <c r="C23" s="283"/>
      <c r="D23" s="667" t="s">
        <v>490</v>
      </c>
      <c r="E23" s="36"/>
      <c r="F23" s="666" t="s">
        <v>57</v>
      </c>
      <c r="G23" s="218">
        <f>SUM(H23:Q23)</f>
        <v>133</v>
      </c>
      <c r="H23" s="219">
        <v>1</v>
      </c>
      <c r="I23" s="219">
        <v>6</v>
      </c>
      <c r="J23" s="219">
        <v>14</v>
      </c>
      <c r="K23" s="219">
        <v>17</v>
      </c>
      <c r="L23" s="219">
        <v>17</v>
      </c>
      <c r="M23" s="219">
        <v>19</v>
      </c>
      <c r="N23" s="219">
        <v>23</v>
      </c>
      <c r="O23" s="219">
        <v>17</v>
      </c>
      <c r="P23" s="219">
        <v>18</v>
      </c>
      <c r="Q23" s="219">
        <v>1</v>
      </c>
    </row>
    <row r="24" spans="1:17" ht="2.1" customHeight="1">
      <c r="A24" s="1460"/>
      <c r="B24" s="1459"/>
      <c r="C24" s="283"/>
      <c r="D24" s="224"/>
      <c r="E24" s="36"/>
      <c r="F24" s="46"/>
      <c r="G24" s="218"/>
      <c r="H24" s="218"/>
      <c r="I24" s="218"/>
      <c r="J24" s="218"/>
      <c r="K24" s="218"/>
      <c r="L24" s="218"/>
      <c r="M24" s="218"/>
      <c r="N24" s="218"/>
      <c r="O24" s="218"/>
      <c r="P24" s="218"/>
      <c r="Q24" s="218"/>
    </row>
    <row r="25" spans="1:17" ht="2.1" customHeight="1">
      <c r="A25" s="1460"/>
      <c r="B25" s="1459"/>
      <c r="C25" s="278"/>
      <c r="D25" s="668"/>
      <c r="E25" s="278"/>
      <c r="F25" s="277"/>
      <c r="G25" s="218"/>
      <c r="H25" s="218"/>
      <c r="I25" s="218"/>
      <c r="J25" s="218"/>
      <c r="K25" s="218"/>
      <c r="L25" s="218"/>
      <c r="M25" s="218"/>
      <c r="N25" s="218"/>
      <c r="O25" s="218"/>
      <c r="P25" s="218"/>
      <c r="Q25" s="218"/>
    </row>
    <row r="26" spans="1:17" ht="11.1" customHeight="1">
      <c r="A26" s="1460"/>
      <c r="B26" s="1459"/>
      <c r="C26" s="36"/>
      <c r="D26" s="1461" t="s">
        <v>472</v>
      </c>
      <c r="E26" s="36"/>
      <c r="F26" s="666" t="s">
        <v>56</v>
      </c>
      <c r="G26" s="218">
        <f>SUM(H26:Q26)</f>
        <v>24</v>
      </c>
      <c r="H26" s="219">
        <v>1</v>
      </c>
      <c r="I26" s="219">
        <v>0</v>
      </c>
      <c r="J26" s="219">
        <v>2</v>
      </c>
      <c r="K26" s="219">
        <v>3</v>
      </c>
      <c r="L26" s="219">
        <v>1</v>
      </c>
      <c r="M26" s="219">
        <v>3</v>
      </c>
      <c r="N26" s="219">
        <v>5</v>
      </c>
      <c r="O26" s="219">
        <v>4</v>
      </c>
      <c r="P26" s="219">
        <v>2</v>
      </c>
      <c r="Q26" s="219">
        <v>3</v>
      </c>
    </row>
    <row r="27" spans="1:17" ht="11.1" customHeight="1">
      <c r="A27" s="1460"/>
      <c r="B27" s="1459"/>
      <c r="C27" s="36"/>
      <c r="D27" s="1461"/>
      <c r="E27" s="36"/>
      <c r="F27" s="666" t="s">
        <v>57</v>
      </c>
      <c r="G27" s="218">
        <f>SUM(H27:Q27)</f>
        <v>1764</v>
      </c>
      <c r="H27" s="219">
        <v>19</v>
      </c>
      <c r="I27" s="219">
        <v>58</v>
      </c>
      <c r="J27" s="219">
        <v>59</v>
      </c>
      <c r="K27" s="219">
        <v>92</v>
      </c>
      <c r="L27" s="219">
        <v>144</v>
      </c>
      <c r="M27" s="219">
        <v>133</v>
      </c>
      <c r="N27" s="219">
        <v>265</v>
      </c>
      <c r="O27" s="219">
        <v>548</v>
      </c>
      <c r="P27" s="219">
        <v>433</v>
      </c>
      <c r="Q27" s="219">
        <v>13</v>
      </c>
    </row>
    <row r="28" spans="1:17" ht="2.1" customHeight="1">
      <c r="A28" s="1460"/>
      <c r="B28" s="1459"/>
      <c r="C28" s="36"/>
      <c r="D28" s="667"/>
      <c r="E28" s="36"/>
      <c r="F28" s="666"/>
      <c r="G28" s="218"/>
      <c r="H28" s="218"/>
      <c r="I28" s="218"/>
      <c r="J28" s="218"/>
      <c r="K28" s="218"/>
      <c r="L28" s="218"/>
      <c r="M28" s="218"/>
      <c r="N28" s="218"/>
      <c r="O28" s="218"/>
      <c r="P28" s="218"/>
      <c r="Q28" s="218"/>
    </row>
    <row r="29" spans="1:17" ht="2.1" customHeight="1">
      <c r="A29" s="1460"/>
      <c r="B29" s="1459"/>
      <c r="C29" s="278"/>
      <c r="D29" s="668"/>
      <c r="E29" s="278"/>
      <c r="F29" s="277"/>
      <c r="G29" s="218"/>
      <c r="H29" s="218"/>
      <c r="I29" s="218"/>
      <c r="J29" s="218"/>
      <c r="K29" s="218"/>
      <c r="L29" s="218"/>
      <c r="M29" s="218"/>
      <c r="N29" s="218"/>
      <c r="O29" s="218"/>
      <c r="P29" s="218"/>
      <c r="Q29" s="218"/>
    </row>
    <row r="30" spans="1:17" ht="11.1" customHeight="1">
      <c r="A30" s="1460"/>
      <c r="B30" s="1459"/>
      <c r="C30" s="36"/>
      <c r="D30" s="1462" t="s">
        <v>492</v>
      </c>
      <c r="E30" s="36"/>
      <c r="F30" s="666" t="s">
        <v>56</v>
      </c>
      <c r="G30" s="218">
        <f>SUM(H30:Q30)</f>
        <v>157</v>
      </c>
      <c r="H30" s="219">
        <v>0</v>
      </c>
      <c r="I30" s="219">
        <v>9</v>
      </c>
      <c r="J30" s="219">
        <v>10</v>
      </c>
      <c r="K30" s="219">
        <v>10</v>
      </c>
      <c r="L30" s="219">
        <v>11</v>
      </c>
      <c r="M30" s="219">
        <v>16</v>
      </c>
      <c r="N30" s="219">
        <v>24</v>
      </c>
      <c r="O30" s="219">
        <v>33</v>
      </c>
      <c r="P30" s="219">
        <v>41</v>
      </c>
      <c r="Q30" s="219">
        <v>3</v>
      </c>
    </row>
    <row r="31" spans="1:17" ht="11.1" customHeight="1">
      <c r="A31" s="1460"/>
      <c r="B31" s="1459"/>
      <c r="C31" s="36"/>
      <c r="D31" s="1461"/>
      <c r="E31" s="36"/>
      <c r="F31" s="666" t="s">
        <v>57</v>
      </c>
      <c r="G31" s="218">
        <f>SUM(H31:Q31)</f>
        <v>586</v>
      </c>
      <c r="H31" s="219">
        <v>0</v>
      </c>
      <c r="I31" s="219">
        <v>9</v>
      </c>
      <c r="J31" s="219">
        <v>31</v>
      </c>
      <c r="K31" s="219">
        <v>36</v>
      </c>
      <c r="L31" s="219">
        <v>52</v>
      </c>
      <c r="M31" s="219">
        <v>56</v>
      </c>
      <c r="N31" s="219">
        <v>96</v>
      </c>
      <c r="O31" s="219">
        <v>167</v>
      </c>
      <c r="P31" s="219">
        <v>133</v>
      </c>
      <c r="Q31" s="219">
        <v>6</v>
      </c>
    </row>
    <row r="32" spans="1:17" ht="2.1" customHeight="1">
      <c r="A32" s="27"/>
      <c r="B32" s="27"/>
      <c r="C32" s="36"/>
      <c r="D32" s="667"/>
      <c r="E32" s="36"/>
      <c r="F32" s="46"/>
      <c r="G32" s="218"/>
      <c r="H32" s="218"/>
      <c r="I32" s="218"/>
      <c r="J32" s="218"/>
      <c r="K32" s="218"/>
      <c r="L32" s="218"/>
      <c r="M32" s="218"/>
      <c r="N32" s="218"/>
      <c r="O32" s="218"/>
      <c r="P32" s="218"/>
      <c r="Q32" s="218"/>
    </row>
    <row r="33" spans="1:17" ht="2.1" customHeight="1">
      <c r="A33" s="277"/>
      <c r="B33" s="277"/>
      <c r="C33" s="278"/>
      <c r="D33" s="668"/>
      <c r="E33" s="278"/>
      <c r="F33" s="277"/>
      <c r="G33" s="218"/>
      <c r="H33" s="218"/>
      <c r="I33" s="218"/>
      <c r="J33" s="218"/>
      <c r="K33" s="218"/>
      <c r="L33" s="218"/>
      <c r="M33" s="218"/>
      <c r="N33" s="218"/>
      <c r="O33" s="218"/>
      <c r="P33" s="218"/>
      <c r="Q33" s="218"/>
    </row>
    <row r="34" spans="1:17" ht="11.1" customHeight="1">
      <c r="A34" s="1458" t="s">
        <v>493</v>
      </c>
      <c r="B34" s="1459"/>
      <c r="C34" s="36"/>
      <c r="D34" s="665" t="s">
        <v>489</v>
      </c>
      <c r="E34" s="36"/>
      <c r="F34" s="666" t="s">
        <v>56</v>
      </c>
      <c r="G34" s="218">
        <f>SUM(H34:Q34)</f>
        <v>681</v>
      </c>
      <c r="H34" s="219">
        <v>9</v>
      </c>
      <c r="I34" s="219">
        <v>55</v>
      </c>
      <c r="J34" s="219">
        <v>169</v>
      </c>
      <c r="K34" s="219">
        <v>159</v>
      </c>
      <c r="L34" s="219">
        <v>76</v>
      </c>
      <c r="M34" s="219">
        <v>35</v>
      </c>
      <c r="N34" s="219">
        <v>57</v>
      </c>
      <c r="O34" s="219">
        <v>41</v>
      </c>
      <c r="P34" s="219">
        <v>56</v>
      </c>
      <c r="Q34" s="219">
        <v>24</v>
      </c>
    </row>
    <row r="35" spans="1:17" ht="11.1" customHeight="1">
      <c r="A35" s="1460"/>
      <c r="B35" s="1459"/>
      <c r="C35" s="36"/>
      <c r="D35" s="667" t="s">
        <v>668</v>
      </c>
      <c r="E35" s="36"/>
      <c r="F35" s="666" t="s">
        <v>57</v>
      </c>
      <c r="G35" s="218">
        <f>SUM(H35:Q35)</f>
        <v>1363</v>
      </c>
      <c r="H35" s="219">
        <v>23</v>
      </c>
      <c r="I35" s="219">
        <v>101</v>
      </c>
      <c r="J35" s="219">
        <v>298</v>
      </c>
      <c r="K35" s="219">
        <v>269</v>
      </c>
      <c r="L35" s="219">
        <v>148</v>
      </c>
      <c r="M35" s="219">
        <v>116</v>
      </c>
      <c r="N35" s="219">
        <v>112</v>
      </c>
      <c r="O35" s="219">
        <v>92</v>
      </c>
      <c r="P35" s="219">
        <v>155</v>
      </c>
      <c r="Q35" s="219">
        <v>49</v>
      </c>
    </row>
    <row r="36" spans="1:17" ht="2.1" customHeight="1">
      <c r="A36" s="1460"/>
      <c r="B36" s="1459"/>
      <c r="C36" s="36"/>
      <c r="D36" s="667"/>
      <c r="E36" s="36"/>
      <c r="F36" s="666"/>
      <c r="G36" s="218"/>
      <c r="H36" s="218"/>
      <c r="I36" s="218"/>
      <c r="J36" s="218"/>
      <c r="K36" s="218"/>
      <c r="L36" s="218"/>
      <c r="M36" s="218"/>
      <c r="N36" s="218"/>
      <c r="O36" s="218"/>
      <c r="P36" s="218"/>
      <c r="Q36" s="218"/>
    </row>
    <row r="37" spans="1:17" ht="2.1" customHeight="1">
      <c r="A37" s="1460"/>
      <c r="B37" s="1459"/>
      <c r="C37" s="251"/>
      <c r="D37" s="668"/>
      <c r="E37" s="278"/>
      <c r="F37" s="277"/>
      <c r="G37" s="218"/>
      <c r="H37" s="218"/>
      <c r="I37" s="218"/>
      <c r="J37" s="218"/>
      <c r="K37" s="218"/>
      <c r="L37" s="218"/>
      <c r="M37" s="218"/>
      <c r="N37" s="218"/>
      <c r="O37" s="218"/>
      <c r="P37" s="218"/>
      <c r="Q37" s="218"/>
    </row>
    <row r="38" spans="1:17" ht="11.1" customHeight="1">
      <c r="A38" s="1460"/>
      <c r="B38" s="1459"/>
      <c r="C38" s="283"/>
      <c r="D38" s="667" t="s">
        <v>264</v>
      </c>
      <c r="E38" s="36"/>
      <c r="F38" s="666" t="s">
        <v>56</v>
      </c>
      <c r="G38" s="218">
        <f>SUM(H38:Q38)</f>
        <v>99</v>
      </c>
      <c r="H38" s="219">
        <v>0</v>
      </c>
      <c r="I38" s="219">
        <v>1</v>
      </c>
      <c r="J38" s="219">
        <v>5</v>
      </c>
      <c r="K38" s="219">
        <v>13</v>
      </c>
      <c r="L38" s="219">
        <v>13</v>
      </c>
      <c r="M38" s="219">
        <v>15</v>
      </c>
      <c r="N38" s="219">
        <v>29</v>
      </c>
      <c r="O38" s="219">
        <v>18</v>
      </c>
      <c r="P38" s="219">
        <v>5</v>
      </c>
      <c r="Q38" s="219">
        <v>0</v>
      </c>
    </row>
    <row r="39" spans="1:17" ht="11.1" customHeight="1">
      <c r="A39" s="1460"/>
      <c r="B39" s="1459"/>
      <c r="C39" s="283"/>
      <c r="D39" s="667" t="s">
        <v>490</v>
      </c>
      <c r="E39" s="36"/>
      <c r="F39" s="666" t="s">
        <v>57</v>
      </c>
      <c r="G39" s="218">
        <f>SUM(H39:Q39)</f>
        <v>462</v>
      </c>
      <c r="H39" s="219">
        <v>1</v>
      </c>
      <c r="I39" s="219">
        <v>18</v>
      </c>
      <c r="J39" s="219">
        <v>33</v>
      </c>
      <c r="K39" s="219">
        <v>42</v>
      </c>
      <c r="L39" s="219">
        <v>59</v>
      </c>
      <c r="M39" s="219">
        <v>86</v>
      </c>
      <c r="N39" s="219">
        <v>132</v>
      </c>
      <c r="O39" s="219">
        <v>57</v>
      </c>
      <c r="P39" s="219">
        <v>31</v>
      </c>
      <c r="Q39" s="219">
        <v>3</v>
      </c>
    </row>
    <row r="40" spans="1:17" ht="2.1" customHeight="1">
      <c r="A40" s="1460"/>
      <c r="B40" s="1459"/>
      <c r="C40" s="283"/>
      <c r="D40" s="667"/>
      <c r="E40" s="36"/>
      <c r="F40" s="46"/>
      <c r="G40" s="218"/>
      <c r="H40" s="218"/>
      <c r="I40" s="218"/>
      <c r="J40" s="218"/>
      <c r="K40" s="218"/>
      <c r="L40" s="218"/>
      <c r="M40" s="218"/>
      <c r="N40" s="218"/>
      <c r="O40" s="218"/>
      <c r="P40" s="218"/>
      <c r="Q40" s="218"/>
    </row>
    <row r="41" spans="1:17" ht="2.1" customHeight="1">
      <c r="A41" s="1460"/>
      <c r="B41" s="1459"/>
      <c r="C41" s="251"/>
      <c r="D41" s="668"/>
      <c r="E41" s="278"/>
      <c r="F41" s="277"/>
      <c r="G41" s="218"/>
      <c r="H41" s="218"/>
      <c r="I41" s="218"/>
      <c r="J41" s="218"/>
      <c r="K41" s="218"/>
      <c r="L41" s="218"/>
      <c r="M41" s="218"/>
      <c r="N41" s="218"/>
      <c r="O41" s="218"/>
      <c r="P41" s="218"/>
      <c r="Q41" s="218"/>
    </row>
    <row r="42" spans="1:17" ht="11.1" customHeight="1">
      <c r="A42" s="1460"/>
      <c r="B42" s="1459"/>
      <c r="C42" s="283"/>
      <c r="D42" s="667" t="s">
        <v>491</v>
      </c>
      <c r="E42" s="36"/>
      <c r="F42" s="666" t="s">
        <v>56</v>
      </c>
      <c r="G42" s="218">
        <f>SUM(H42:Q42)</f>
        <v>4546</v>
      </c>
      <c r="H42" s="219">
        <v>2</v>
      </c>
      <c r="I42" s="219">
        <v>199</v>
      </c>
      <c r="J42" s="219">
        <v>580</v>
      </c>
      <c r="K42" s="219">
        <v>737</v>
      </c>
      <c r="L42" s="219">
        <v>519</v>
      </c>
      <c r="M42" s="219">
        <v>752</v>
      </c>
      <c r="N42" s="219">
        <v>818</v>
      </c>
      <c r="O42" s="219">
        <v>454</v>
      </c>
      <c r="P42" s="219">
        <v>461</v>
      </c>
      <c r="Q42" s="219">
        <v>24</v>
      </c>
    </row>
    <row r="43" spans="1:17" ht="11.1" customHeight="1">
      <c r="A43" s="1460"/>
      <c r="B43" s="1459"/>
      <c r="C43" s="283"/>
      <c r="D43" s="667" t="s">
        <v>490</v>
      </c>
      <c r="E43" s="36"/>
      <c r="F43" s="666" t="s">
        <v>57</v>
      </c>
      <c r="G43" s="218">
        <f>SUM(H43:Q43)</f>
        <v>6805</v>
      </c>
      <c r="H43" s="219">
        <v>4</v>
      </c>
      <c r="I43" s="219">
        <v>512</v>
      </c>
      <c r="J43" s="219">
        <v>1167</v>
      </c>
      <c r="K43" s="219">
        <v>1135</v>
      </c>
      <c r="L43" s="219">
        <v>734</v>
      </c>
      <c r="M43" s="219">
        <v>1141</v>
      </c>
      <c r="N43" s="219">
        <v>919</v>
      </c>
      <c r="O43" s="219">
        <v>646</v>
      </c>
      <c r="P43" s="219">
        <v>534</v>
      </c>
      <c r="Q43" s="219">
        <v>13</v>
      </c>
    </row>
    <row r="44" spans="1:17" ht="2.1" customHeight="1">
      <c r="A44" s="1460"/>
      <c r="B44" s="1459"/>
      <c r="C44" s="283"/>
      <c r="D44" s="667"/>
      <c r="E44" s="36"/>
      <c r="F44" s="46"/>
      <c r="G44" s="218"/>
      <c r="H44" s="218"/>
      <c r="I44" s="218"/>
      <c r="J44" s="218"/>
      <c r="K44" s="218"/>
      <c r="L44" s="218"/>
      <c r="M44" s="218"/>
      <c r="N44" s="218"/>
      <c r="O44" s="218"/>
      <c r="P44" s="218"/>
      <c r="Q44" s="218"/>
    </row>
    <row r="45" spans="1:17" ht="2.1" customHeight="1">
      <c r="A45" s="1460"/>
      <c r="B45" s="1459"/>
      <c r="C45" s="278"/>
      <c r="D45" s="668"/>
      <c r="E45" s="278"/>
      <c r="F45" s="277"/>
      <c r="G45" s="218"/>
      <c r="H45" s="218"/>
      <c r="I45" s="218"/>
      <c r="J45" s="218"/>
      <c r="K45" s="218"/>
      <c r="L45" s="218"/>
      <c r="M45" s="218"/>
      <c r="N45" s="218"/>
      <c r="O45" s="218"/>
      <c r="P45" s="218"/>
      <c r="Q45" s="218"/>
    </row>
    <row r="46" spans="1:17" ht="11.1" customHeight="1">
      <c r="A46" s="1460"/>
      <c r="B46" s="1459"/>
      <c r="C46" s="36"/>
      <c r="D46" s="1461" t="s">
        <v>472</v>
      </c>
      <c r="E46" s="36"/>
      <c r="F46" s="666" t="s">
        <v>56</v>
      </c>
      <c r="G46" s="218">
        <f>SUM(H46:Q46)</f>
        <v>664</v>
      </c>
      <c r="H46" s="219">
        <v>13</v>
      </c>
      <c r="I46" s="219">
        <v>69</v>
      </c>
      <c r="J46" s="219">
        <v>125</v>
      </c>
      <c r="K46" s="219">
        <v>119</v>
      </c>
      <c r="L46" s="219">
        <v>89</v>
      </c>
      <c r="M46" s="219">
        <v>54</v>
      </c>
      <c r="N46" s="219">
        <v>81</v>
      </c>
      <c r="O46" s="219">
        <v>69</v>
      </c>
      <c r="P46" s="219">
        <v>36</v>
      </c>
      <c r="Q46" s="219">
        <v>9</v>
      </c>
    </row>
    <row r="47" spans="1:17" ht="11.1" customHeight="1">
      <c r="A47" s="1460"/>
      <c r="B47" s="1459"/>
      <c r="C47" s="36"/>
      <c r="D47" s="1461"/>
      <c r="E47" s="36"/>
      <c r="F47" s="666" t="s">
        <v>57</v>
      </c>
      <c r="G47" s="218">
        <f>SUM(H47:Q47)</f>
        <v>2149</v>
      </c>
      <c r="H47" s="219">
        <v>45</v>
      </c>
      <c r="I47" s="219">
        <v>254</v>
      </c>
      <c r="J47" s="219">
        <v>240</v>
      </c>
      <c r="K47" s="219">
        <v>226</v>
      </c>
      <c r="L47" s="219">
        <v>242</v>
      </c>
      <c r="M47" s="219">
        <v>197</v>
      </c>
      <c r="N47" s="219">
        <v>239</v>
      </c>
      <c r="O47" s="219">
        <v>423</v>
      </c>
      <c r="P47" s="219">
        <v>264</v>
      </c>
      <c r="Q47" s="219">
        <v>19</v>
      </c>
    </row>
    <row r="48" spans="1:17" ht="2.1" customHeight="1">
      <c r="A48" s="1460"/>
      <c r="B48" s="1459"/>
      <c r="C48" s="36"/>
      <c r="D48" s="667"/>
      <c r="E48" s="36"/>
      <c r="F48" s="666"/>
      <c r="G48" s="218"/>
      <c r="H48" s="218"/>
      <c r="I48" s="218"/>
      <c r="J48" s="218"/>
      <c r="K48" s="218"/>
      <c r="L48" s="218"/>
      <c r="M48" s="218"/>
      <c r="N48" s="218"/>
      <c r="O48" s="218"/>
      <c r="P48" s="218"/>
      <c r="Q48" s="218"/>
    </row>
    <row r="49" spans="1:17" ht="2.1" customHeight="1">
      <c r="A49" s="1460"/>
      <c r="B49" s="1459"/>
      <c r="C49" s="278"/>
      <c r="D49" s="668"/>
      <c r="E49" s="278"/>
      <c r="F49" s="277"/>
      <c r="G49" s="218"/>
      <c r="H49" s="218"/>
      <c r="I49" s="218"/>
      <c r="J49" s="218"/>
      <c r="K49" s="218"/>
      <c r="L49" s="218"/>
      <c r="M49" s="218"/>
      <c r="N49" s="218"/>
      <c r="O49" s="218"/>
      <c r="P49" s="218"/>
      <c r="Q49" s="218"/>
    </row>
    <row r="50" spans="1:17" ht="11.1" customHeight="1">
      <c r="A50" s="1460"/>
      <c r="B50" s="1459"/>
      <c r="C50" s="36"/>
      <c r="D50" s="1462" t="s">
        <v>492</v>
      </c>
      <c r="E50" s="36"/>
      <c r="F50" s="666" t="s">
        <v>56</v>
      </c>
      <c r="G50" s="218">
        <f>SUM(H50:Q50)</f>
        <v>65</v>
      </c>
      <c r="H50" s="219">
        <v>0</v>
      </c>
      <c r="I50" s="219">
        <v>1</v>
      </c>
      <c r="J50" s="219">
        <v>3</v>
      </c>
      <c r="K50" s="219">
        <v>6</v>
      </c>
      <c r="L50" s="219">
        <v>6</v>
      </c>
      <c r="M50" s="219">
        <v>7</v>
      </c>
      <c r="N50" s="219">
        <v>8</v>
      </c>
      <c r="O50" s="219">
        <v>21</v>
      </c>
      <c r="P50" s="219">
        <v>9</v>
      </c>
      <c r="Q50" s="219">
        <v>4</v>
      </c>
    </row>
    <row r="51" spans="1:17" ht="11.1" customHeight="1">
      <c r="A51" s="1460"/>
      <c r="B51" s="1459"/>
      <c r="C51" s="36"/>
      <c r="D51" s="1461"/>
      <c r="E51" s="36"/>
      <c r="F51" s="666" t="s">
        <v>57</v>
      </c>
      <c r="G51" s="218">
        <f>SUM(H51:Q51)</f>
        <v>142</v>
      </c>
      <c r="H51" s="219">
        <v>0</v>
      </c>
      <c r="I51" s="219">
        <v>3</v>
      </c>
      <c r="J51" s="219">
        <v>13</v>
      </c>
      <c r="K51" s="219">
        <v>11</v>
      </c>
      <c r="L51" s="219">
        <v>18</v>
      </c>
      <c r="M51" s="219">
        <v>18</v>
      </c>
      <c r="N51" s="219">
        <v>20</v>
      </c>
      <c r="O51" s="219">
        <v>36</v>
      </c>
      <c r="P51" s="219">
        <v>23</v>
      </c>
      <c r="Q51" s="219">
        <v>0</v>
      </c>
    </row>
    <row r="52" spans="1:17" ht="2.1" customHeight="1">
      <c r="A52" s="27"/>
      <c r="B52" s="27"/>
      <c r="C52" s="36"/>
      <c r="D52" s="46"/>
      <c r="E52" s="36"/>
      <c r="F52" s="46"/>
      <c r="G52" s="218"/>
      <c r="H52" s="218"/>
      <c r="I52" s="218"/>
      <c r="J52" s="218"/>
      <c r="K52" s="218"/>
      <c r="L52" s="218"/>
      <c r="M52" s="218"/>
      <c r="N52" s="218"/>
      <c r="O52" s="218"/>
      <c r="P52" s="218"/>
      <c r="Q52" s="218"/>
    </row>
    <row r="53" spans="1:17" ht="2.1" customHeight="1">
      <c r="A53" s="277"/>
      <c r="B53" s="277"/>
      <c r="C53" s="277"/>
      <c r="D53" s="277"/>
      <c r="E53" s="278"/>
      <c r="F53" s="277"/>
      <c r="G53" s="218"/>
      <c r="H53" s="218"/>
      <c r="I53" s="218"/>
      <c r="J53" s="218"/>
      <c r="K53" s="218"/>
      <c r="L53" s="218"/>
      <c r="M53" s="218"/>
      <c r="N53" s="218"/>
      <c r="O53" s="218"/>
      <c r="P53" s="218"/>
      <c r="Q53" s="218"/>
    </row>
    <row r="54" spans="1:17" ht="11.1" customHeight="1">
      <c r="A54" s="27"/>
      <c r="B54" s="27"/>
      <c r="C54" s="27"/>
      <c r="D54" s="27"/>
      <c r="E54" s="36"/>
      <c r="F54" s="669" t="s">
        <v>56</v>
      </c>
      <c r="G54" s="216">
        <f>SUM(G50,G46,G42,G38,G34,G30,G26,G22,G18,G14)</f>
        <v>8122</v>
      </c>
      <c r="H54" s="216">
        <f>SUM(H50,H46,H42,H38,H34,H30,H26,H22,H18,H14)</f>
        <v>30</v>
      </c>
      <c r="I54" s="216">
        <f aca="true" t="shared" si="0" ref="I54:Q55">SUM(I50,I46,I42,I38,I34,I30,I26,I22,I18,I14)</f>
        <v>520</v>
      </c>
      <c r="J54" s="216">
        <f t="shared" si="0"/>
        <v>1248</v>
      </c>
      <c r="K54" s="216">
        <f t="shared" si="0"/>
        <v>1299</v>
      </c>
      <c r="L54" s="216">
        <f t="shared" si="0"/>
        <v>897</v>
      </c>
      <c r="M54" s="216">
        <f t="shared" si="0"/>
        <v>1101</v>
      </c>
      <c r="N54" s="216">
        <f t="shared" si="0"/>
        <v>1312</v>
      </c>
      <c r="O54" s="216">
        <f t="shared" si="0"/>
        <v>851</v>
      </c>
      <c r="P54" s="216">
        <f t="shared" si="0"/>
        <v>782</v>
      </c>
      <c r="Q54" s="216">
        <f t="shared" si="0"/>
        <v>82</v>
      </c>
    </row>
    <row r="55" spans="1:17" ht="11.1" customHeight="1">
      <c r="A55" s="1463" t="s">
        <v>494</v>
      </c>
      <c r="B55" s="1463"/>
      <c r="C55" s="1463"/>
      <c r="D55" s="1463"/>
      <c r="E55" s="36"/>
      <c r="F55" s="669" t="s">
        <v>57</v>
      </c>
      <c r="G55" s="902">
        <f>SUM(G51,G47,G43,G39,G35,G31,G27,G23,G19,G15)</f>
        <v>36183</v>
      </c>
      <c r="H55" s="216">
        <f>SUM(H51,H47,H43,H39,H35,H31,H27,H23,H19,H15)</f>
        <v>174</v>
      </c>
      <c r="I55" s="216">
        <f t="shared" si="0"/>
        <v>3833</v>
      </c>
      <c r="J55" s="216">
        <f t="shared" si="0"/>
        <v>4970</v>
      </c>
      <c r="K55" s="216">
        <f t="shared" si="0"/>
        <v>4187</v>
      </c>
      <c r="L55" s="216">
        <f t="shared" si="0"/>
        <v>3938</v>
      </c>
      <c r="M55" s="216">
        <f t="shared" si="0"/>
        <v>5092</v>
      </c>
      <c r="N55" s="216">
        <f t="shared" si="0"/>
        <v>5914</v>
      </c>
      <c r="O55" s="216">
        <f t="shared" si="0"/>
        <v>4318</v>
      </c>
      <c r="P55" s="216">
        <f t="shared" si="0"/>
        <v>3533</v>
      </c>
      <c r="Q55" s="901">
        <f t="shared" si="0"/>
        <v>224</v>
      </c>
    </row>
    <row r="56" spans="1:17" ht="11.1" customHeight="1">
      <c r="A56" s="27"/>
      <c r="B56" s="27"/>
      <c r="C56" s="27"/>
      <c r="D56" s="46"/>
      <c r="E56" s="36"/>
      <c r="F56" s="464" t="s">
        <v>495</v>
      </c>
      <c r="G56" s="902">
        <f>IF(SUM(G54:G55)=SUM(H56:Q56),SUM(H56:Q56),"FEHLER")</f>
        <v>44305</v>
      </c>
      <c r="H56" s="216">
        <f aca="true" t="shared" si="1" ref="H56:Q56">SUM(H54:H55)</f>
        <v>204</v>
      </c>
      <c r="I56" s="216">
        <f t="shared" si="1"/>
        <v>4353</v>
      </c>
      <c r="J56" s="216">
        <f t="shared" si="1"/>
        <v>6218</v>
      </c>
      <c r="K56" s="216">
        <f t="shared" si="1"/>
        <v>5486</v>
      </c>
      <c r="L56" s="216">
        <f t="shared" si="1"/>
        <v>4835</v>
      </c>
      <c r="M56" s="216">
        <f t="shared" si="1"/>
        <v>6193</v>
      </c>
      <c r="N56" s="216">
        <f t="shared" si="1"/>
        <v>7226</v>
      </c>
      <c r="O56" s="216">
        <f t="shared" si="1"/>
        <v>5169</v>
      </c>
      <c r="P56" s="216">
        <f t="shared" si="1"/>
        <v>4315</v>
      </c>
      <c r="Q56" s="901">
        <f t="shared" si="1"/>
        <v>306</v>
      </c>
    </row>
    <row r="57" spans="1:17" ht="2.1" customHeight="1">
      <c r="A57" s="27"/>
      <c r="B57" s="27"/>
      <c r="C57" s="27"/>
      <c r="D57" s="46"/>
      <c r="E57" s="36"/>
      <c r="F57" s="464"/>
      <c r="G57" s="218"/>
      <c r="H57" s="218"/>
      <c r="I57" s="218"/>
      <c r="J57" s="218"/>
      <c r="K57" s="218"/>
      <c r="L57" s="218"/>
      <c r="M57" s="218"/>
      <c r="N57" s="218"/>
      <c r="O57" s="218"/>
      <c r="P57" s="218"/>
      <c r="Q57" s="218"/>
    </row>
    <row r="58" spans="1:17" ht="2.1" customHeight="1">
      <c r="A58" s="277"/>
      <c r="B58" s="277"/>
      <c r="C58" s="277"/>
      <c r="D58" s="277"/>
      <c r="E58" s="278"/>
      <c r="F58" s="277"/>
      <c r="G58" s="218"/>
      <c r="H58" s="218"/>
      <c r="I58" s="218"/>
      <c r="J58" s="218"/>
      <c r="K58" s="218"/>
      <c r="L58" s="218"/>
      <c r="M58" s="218"/>
      <c r="N58" s="218"/>
      <c r="O58" s="218"/>
      <c r="P58" s="218"/>
      <c r="Q58" s="218"/>
    </row>
    <row r="59" spans="1:17" ht="11.1" customHeight="1">
      <c r="A59" s="46" t="s">
        <v>195</v>
      </c>
      <c r="B59" s="46"/>
      <c r="C59" s="46"/>
      <c r="D59" s="46"/>
      <c r="E59" s="36"/>
      <c r="F59" s="666" t="s">
        <v>56</v>
      </c>
      <c r="G59" s="218">
        <f>SUM(H59:Q59)</f>
        <v>580</v>
      </c>
      <c r="H59" s="219">
        <v>1</v>
      </c>
      <c r="I59" s="219">
        <v>21</v>
      </c>
      <c r="J59" s="219">
        <v>77</v>
      </c>
      <c r="K59" s="219">
        <v>106</v>
      </c>
      <c r="L59" s="219">
        <v>79</v>
      </c>
      <c r="M59" s="219">
        <v>78</v>
      </c>
      <c r="N59" s="219">
        <v>95</v>
      </c>
      <c r="O59" s="219">
        <v>62</v>
      </c>
      <c r="P59" s="219">
        <v>50</v>
      </c>
      <c r="Q59" s="219">
        <v>11</v>
      </c>
    </row>
    <row r="60" spans="1:17" ht="11.1" customHeight="1">
      <c r="A60" s="27" t="s">
        <v>496</v>
      </c>
      <c r="B60" s="27"/>
      <c r="C60" s="27"/>
      <c r="D60" s="46"/>
      <c r="E60" s="36"/>
      <c r="F60" s="666" t="s">
        <v>57</v>
      </c>
      <c r="G60" s="218">
        <f>SUM(H60:Q60)</f>
        <v>1851</v>
      </c>
      <c r="H60" s="219">
        <v>13</v>
      </c>
      <c r="I60" s="219">
        <v>141</v>
      </c>
      <c r="J60" s="219">
        <v>239</v>
      </c>
      <c r="K60" s="219">
        <v>262</v>
      </c>
      <c r="L60" s="219">
        <v>224</v>
      </c>
      <c r="M60" s="219">
        <v>260</v>
      </c>
      <c r="N60" s="219">
        <v>320</v>
      </c>
      <c r="O60" s="219">
        <v>223</v>
      </c>
      <c r="P60" s="219">
        <v>151</v>
      </c>
      <c r="Q60" s="219">
        <v>18</v>
      </c>
    </row>
    <row r="61" spans="1:17" ht="2.1" customHeight="1">
      <c r="A61" s="27"/>
      <c r="B61" s="27"/>
      <c r="C61" s="27"/>
      <c r="D61" s="46"/>
      <c r="E61" s="36"/>
      <c r="F61" s="46"/>
      <c r="G61" s="218"/>
      <c r="H61" s="218"/>
      <c r="I61" s="218"/>
      <c r="J61" s="218"/>
      <c r="K61" s="218"/>
      <c r="L61" s="218"/>
      <c r="M61" s="218"/>
      <c r="N61" s="218"/>
      <c r="O61" s="218"/>
      <c r="P61" s="218"/>
      <c r="Q61" s="218"/>
    </row>
    <row r="62" spans="1:17" ht="2.1" customHeight="1">
      <c r="A62" s="277"/>
      <c r="B62" s="277"/>
      <c r="C62" s="277"/>
      <c r="D62" s="277"/>
      <c r="E62" s="278"/>
      <c r="F62" s="670"/>
      <c r="G62" s="671"/>
      <c r="H62" s="218"/>
      <c r="I62" s="218"/>
      <c r="J62" s="218"/>
      <c r="K62" s="218"/>
      <c r="L62" s="218"/>
      <c r="M62" s="218"/>
      <c r="N62" s="218"/>
      <c r="O62" s="218"/>
      <c r="P62" s="218"/>
      <c r="Q62" s="218"/>
    </row>
    <row r="63" spans="1:17" ht="11.1" customHeight="1">
      <c r="A63" s="327" t="s">
        <v>497</v>
      </c>
      <c r="B63" s="46"/>
      <c r="C63" s="46"/>
      <c r="D63" s="46"/>
      <c r="E63" s="36"/>
      <c r="F63" s="46"/>
      <c r="G63" s="218"/>
      <c r="H63" s="218"/>
      <c r="I63" s="218"/>
      <c r="J63" s="218"/>
      <c r="K63" s="218"/>
      <c r="L63" s="218"/>
      <c r="M63" s="218"/>
      <c r="N63" s="218"/>
      <c r="O63" s="218"/>
      <c r="P63" s="218"/>
      <c r="Q63" s="218"/>
    </row>
    <row r="64" spans="1:17" ht="2.1" customHeight="1">
      <c r="A64" s="27"/>
      <c r="B64" s="27"/>
      <c r="C64" s="27"/>
      <c r="D64" s="46"/>
      <c r="E64" s="36"/>
      <c r="F64" s="46"/>
      <c r="G64" s="218"/>
      <c r="H64" s="218"/>
      <c r="I64" s="218"/>
      <c r="J64" s="218"/>
      <c r="K64" s="218"/>
      <c r="L64" s="218"/>
      <c r="M64" s="218"/>
      <c r="N64" s="218"/>
      <c r="O64" s="218"/>
      <c r="P64" s="218"/>
      <c r="Q64" s="218"/>
    </row>
    <row r="65" spans="1:17" ht="11.1" customHeight="1">
      <c r="A65" s="1460" t="s">
        <v>488</v>
      </c>
      <c r="B65" s="1459"/>
      <c r="C65" s="36"/>
      <c r="D65" s="665" t="s">
        <v>489</v>
      </c>
      <c r="E65" s="36"/>
      <c r="F65" s="666" t="s">
        <v>56</v>
      </c>
      <c r="G65" s="218">
        <f>SUM(H65:Q65)</f>
        <v>70</v>
      </c>
      <c r="H65" s="219">
        <v>2</v>
      </c>
      <c r="I65" s="219">
        <v>9</v>
      </c>
      <c r="J65" s="219">
        <v>13</v>
      </c>
      <c r="K65" s="219">
        <v>13</v>
      </c>
      <c r="L65" s="219">
        <v>5</v>
      </c>
      <c r="M65" s="219">
        <v>9</v>
      </c>
      <c r="N65" s="219">
        <v>13</v>
      </c>
      <c r="O65" s="219">
        <v>2</v>
      </c>
      <c r="P65" s="219">
        <v>2</v>
      </c>
      <c r="Q65" s="219">
        <v>2</v>
      </c>
    </row>
    <row r="66" spans="1:17" ht="11.1" customHeight="1">
      <c r="A66" s="1460"/>
      <c r="B66" s="1459"/>
      <c r="C66" s="36"/>
      <c r="D66" s="667" t="s">
        <v>668</v>
      </c>
      <c r="E66" s="36"/>
      <c r="F66" s="666" t="s">
        <v>57</v>
      </c>
      <c r="G66" s="218">
        <f>SUM(H66:Q66)</f>
        <v>951</v>
      </c>
      <c r="H66" s="219">
        <v>33</v>
      </c>
      <c r="I66" s="219">
        <v>48</v>
      </c>
      <c r="J66" s="219">
        <v>135</v>
      </c>
      <c r="K66" s="219">
        <v>130</v>
      </c>
      <c r="L66" s="219">
        <v>88</v>
      </c>
      <c r="M66" s="219">
        <v>105</v>
      </c>
      <c r="N66" s="219">
        <v>123</v>
      </c>
      <c r="O66" s="219">
        <v>68</v>
      </c>
      <c r="P66" s="219">
        <v>197</v>
      </c>
      <c r="Q66" s="219">
        <v>24</v>
      </c>
    </row>
    <row r="67" spans="1:17" ht="2.1" customHeight="1">
      <c r="A67" s="1460"/>
      <c r="B67" s="1459"/>
      <c r="C67" s="36"/>
      <c r="D67" s="224"/>
      <c r="E67" s="36"/>
      <c r="F67" s="46"/>
      <c r="G67" s="218"/>
      <c r="H67" s="218"/>
      <c r="I67" s="218"/>
      <c r="J67" s="218"/>
      <c r="K67" s="218"/>
      <c r="L67" s="218"/>
      <c r="M67" s="218"/>
      <c r="N67" s="218"/>
      <c r="O67" s="218"/>
      <c r="P67" s="218"/>
      <c r="Q67" s="218"/>
    </row>
    <row r="68" spans="1:17" ht="2.1" customHeight="1">
      <c r="A68" s="1460"/>
      <c r="B68" s="1459"/>
      <c r="C68" s="251"/>
      <c r="D68" s="668"/>
      <c r="E68" s="278"/>
      <c r="F68" s="277"/>
      <c r="G68" s="218"/>
      <c r="H68" s="218"/>
      <c r="I68" s="218"/>
      <c r="J68" s="218"/>
      <c r="K68" s="218"/>
      <c r="L68" s="218"/>
      <c r="M68" s="218"/>
      <c r="N68" s="218"/>
      <c r="O68" s="218"/>
      <c r="P68" s="218"/>
      <c r="Q68" s="218"/>
    </row>
    <row r="69" spans="1:17" ht="11.1" customHeight="1">
      <c r="A69" s="1460"/>
      <c r="B69" s="1459"/>
      <c r="C69" s="283"/>
      <c r="D69" s="667" t="s">
        <v>264</v>
      </c>
      <c r="E69" s="36"/>
      <c r="F69" s="666" t="s">
        <v>56</v>
      </c>
      <c r="G69" s="218">
        <f>SUM(H69:Q69)</f>
        <v>218</v>
      </c>
      <c r="H69" s="219">
        <v>0</v>
      </c>
      <c r="I69" s="219">
        <v>9</v>
      </c>
      <c r="J69" s="219">
        <v>25</v>
      </c>
      <c r="K69" s="219">
        <v>25</v>
      </c>
      <c r="L69" s="219">
        <v>19</v>
      </c>
      <c r="M69" s="219">
        <v>32</v>
      </c>
      <c r="N69" s="219">
        <v>45</v>
      </c>
      <c r="O69" s="219">
        <v>28</v>
      </c>
      <c r="P69" s="219">
        <v>34</v>
      </c>
      <c r="Q69" s="219">
        <v>1</v>
      </c>
    </row>
    <row r="70" spans="1:17" ht="11.1" customHeight="1">
      <c r="A70" s="1460"/>
      <c r="B70" s="1459"/>
      <c r="C70" s="283"/>
      <c r="D70" s="667" t="s">
        <v>490</v>
      </c>
      <c r="E70" s="36"/>
      <c r="F70" s="666" t="s">
        <v>57</v>
      </c>
      <c r="G70" s="218">
        <f>SUM(H70:Q70)</f>
        <v>11621</v>
      </c>
      <c r="H70" s="219">
        <v>9</v>
      </c>
      <c r="I70" s="219">
        <v>171</v>
      </c>
      <c r="J70" s="219">
        <v>655</v>
      </c>
      <c r="K70" s="219">
        <v>1339</v>
      </c>
      <c r="L70" s="219">
        <v>1817</v>
      </c>
      <c r="M70" s="219">
        <v>2435</v>
      </c>
      <c r="N70" s="219">
        <v>2812</v>
      </c>
      <c r="O70" s="219">
        <v>1407</v>
      </c>
      <c r="P70" s="219">
        <v>971</v>
      </c>
      <c r="Q70" s="219">
        <v>5</v>
      </c>
    </row>
    <row r="71" spans="1:17" ht="2.1" customHeight="1">
      <c r="A71" s="1460"/>
      <c r="B71" s="1459"/>
      <c r="C71" s="283"/>
      <c r="D71" s="667"/>
      <c r="E71" s="36"/>
      <c r="F71" s="46"/>
      <c r="G71" s="218"/>
      <c r="H71" s="218"/>
      <c r="I71" s="218"/>
      <c r="J71" s="218"/>
      <c r="K71" s="218"/>
      <c r="L71" s="218"/>
      <c r="M71" s="218"/>
      <c r="N71" s="218"/>
      <c r="O71" s="218"/>
      <c r="P71" s="218"/>
      <c r="Q71" s="218"/>
    </row>
    <row r="72" spans="1:17" ht="2.1" customHeight="1">
      <c r="A72" s="1460"/>
      <c r="B72" s="1459"/>
      <c r="C72" s="251"/>
      <c r="D72" s="668"/>
      <c r="E72" s="278"/>
      <c r="F72" s="277"/>
      <c r="G72" s="218"/>
      <c r="H72" s="218"/>
      <c r="I72" s="218"/>
      <c r="J72" s="218"/>
      <c r="K72" s="218"/>
      <c r="L72" s="218"/>
      <c r="M72" s="218"/>
      <c r="N72" s="218"/>
      <c r="O72" s="218"/>
      <c r="P72" s="218"/>
      <c r="Q72" s="218"/>
    </row>
    <row r="73" spans="1:17" ht="11.1" customHeight="1">
      <c r="A73" s="1460"/>
      <c r="B73" s="1459"/>
      <c r="C73" s="283"/>
      <c r="D73" s="667" t="s">
        <v>491</v>
      </c>
      <c r="E73" s="36"/>
      <c r="F73" s="666" t="s">
        <v>56</v>
      </c>
      <c r="G73" s="218">
        <f>SUM(H73:Q73)</f>
        <v>8</v>
      </c>
      <c r="H73" s="219">
        <v>0</v>
      </c>
      <c r="I73" s="219">
        <v>1</v>
      </c>
      <c r="J73" s="219">
        <v>1</v>
      </c>
      <c r="K73" s="219">
        <v>0</v>
      </c>
      <c r="L73" s="219">
        <v>1</v>
      </c>
      <c r="M73" s="219">
        <v>2</v>
      </c>
      <c r="N73" s="219">
        <v>0</v>
      </c>
      <c r="O73" s="219">
        <v>2</v>
      </c>
      <c r="P73" s="219">
        <v>1</v>
      </c>
      <c r="Q73" s="219">
        <v>0</v>
      </c>
    </row>
    <row r="74" spans="1:17" ht="11.1" customHeight="1">
      <c r="A74" s="1460"/>
      <c r="B74" s="1459"/>
      <c r="C74" s="283"/>
      <c r="D74" s="667" t="s">
        <v>490</v>
      </c>
      <c r="E74" s="36"/>
      <c r="F74" s="666" t="s">
        <v>57</v>
      </c>
      <c r="G74" s="218">
        <f>SUM(H74:Q74)</f>
        <v>84</v>
      </c>
      <c r="H74" s="219">
        <v>1</v>
      </c>
      <c r="I74" s="219">
        <v>3</v>
      </c>
      <c r="J74" s="219">
        <v>7</v>
      </c>
      <c r="K74" s="219">
        <v>15</v>
      </c>
      <c r="L74" s="219">
        <v>12</v>
      </c>
      <c r="M74" s="219">
        <v>12</v>
      </c>
      <c r="N74" s="219">
        <v>12</v>
      </c>
      <c r="O74" s="219">
        <v>9</v>
      </c>
      <c r="P74" s="219">
        <v>13</v>
      </c>
      <c r="Q74" s="219">
        <v>0</v>
      </c>
    </row>
    <row r="75" spans="1:17" ht="2.1" customHeight="1">
      <c r="A75" s="1460"/>
      <c r="B75" s="1459"/>
      <c r="C75" s="283"/>
      <c r="D75" s="667"/>
      <c r="E75" s="36"/>
      <c r="F75" s="46"/>
      <c r="G75" s="218"/>
      <c r="H75" s="218"/>
      <c r="I75" s="218"/>
      <c r="J75" s="218"/>
      <c r="K75" s="218"/>
      <c r="L75" s="218"/>
      <c r="M75" s="218"/>
      <c r="N75" s="218"/>
      <c r="O75" s="218"/>
      <c r="P75" s="218"/>
      <c r="Q75" s="218"/>
    </row>
    <row r="76" spans="1:17" ht="2.1" customHeight="1">
      <c r="A76" s="1460"/>
      <c r="B76" s="1459"/>
      <c r="C76" s="278"/>
      <c r="D76" s="668"/>
      <c r="E76" s="278"/>
      <c r="F76" s="277"/>
      <c r="G76" s="218"/>
      <c r="H76" s="218"/>
      <c r="I76" s="218"/>
      <c r="J76" s="218"/>
      <c r="K76" s="218"/>
      <c r="L76" s="218"/>
      <c r="M76" s="218"/>
      <c r="N76" s="218"/>
      <c r="O76" s="218"/>
      <c r="P76" s="218"/>
      <c r="Q76" s="218"/>
    </row>
    <row r="77" spans="1:17" ht="11.1" customHeight="1">
      <c r="A77" s="1460"/>
      <c r="B77" s="1459"/>
      <c r="C77" s="36"/>
      <c r="D77" s="1461" t="s">
        <v>472</v>
      </c>
      <c r="E77" s="36"/>
      <c r="F77" s="666" t="s">
        <v>56</v>
      </c>
      <c r="G77" s="218">
        <f>SUM(H77:Q77)</f>
        <v>13</v>
      </c>
      <c r="H77" s="219">
        <v>0</v>
      </c>
      <c r="I77" s="219">
        <v>0</v>
      </c>
      <c r="J77" s="219">
        <v>1</v>
      </c>
      <c r="K77" s="219">
        <v>1</v>
      </c>
      <c r="L77" s="219">
        <v>1</v>
      </c>
      <c r="M77" s="219">
        <v>2</v>
      </c>
      <c r="N77" s="219">
        <v>4</v>
      </c>
      <c r="O77" s="219">
        <v>2</v>
      </c>
      <c r="P77" s="219">
        <v>1</v>
      </c>
      <c r="Q77" s="219">
        <v>1</v>
      </c>
    </row>
    <row r="78" spans="1:17" ht="11.1" customHeight="1">
      <c r="A78" s="1460"/>
      <c r="B78" s="1459"/>
      <c r="C78" s="36"/>
      <c r="D78" s="1461"/>
      <c r="E78" s="36"/>
      <c r="F78" s="666" t="s">
        <v>57</v>
      </c>
      <c r="G78" s="218">
        <f>SUM(H78:Q78)</f>
        <v>1200</v>
      </c>
      <c r="H78" s="219">
        <v>0</v>
      </c>
      <c r="I78" s="219">
        <v>9</v>
      </c>
      <c r="J78" s="219">
        <v>21</v>
      </c>
      <c r="K78" s="219">
        <v>62</v>
      </c>
      <c r="L78" s="219">
        <v>99</v>
      </c>
      <c r="M78" s="219">
        <v>105</v>
      </c>
      <c r="N78" s="219">
        <v>202</v>
      </c>
      <c r="O78" s="219">
        <v>388</v>
      </c>
      <c r="P78" s="219">
        <v>310</v>
      </c>
      <c r="Q78" s="219">
        <v>4</v>
      </c>
    </row>
    <row r="79" spans="1:17" ht="2.1" customHeight="1">
      <c r="A79" s="1465"/>
      <c r="B79" s="1466"/>
      <c r="C79" s="36"/>
      <c r="D79" s="667"/>
      <c r="E79" s="36"/>
      <c r="F79" s="46"/>
      <c r="G79" s="218"/>
      <c r="H79" s="218"/>
      <c r="I79" s="218"/>
      <c r="J79" s="218"/>
      <c r="K79" s="218"/>
      <c r="L79" s="218"/>
      <c r="M79" s="218"/>
      <c r="N79" s="218"/>
      <c r="O79" s="218"/>
      <c r="P79" s="218"/>
      <c r="Q79" s="218"/>
    </row>
    <row r="80" spans="1:17" ht="2.1" customHeight="1">
      <c r="A80" s="1465"/>
      <c r="B80" s="1466"/>
      <c r="C80" s="278"/>
      <c r="D80" s="668"/>
      <c r="E80" s="278"/>
      <c r="F80" s="277"/>
      <c r="G80" s="218"/>
      <c r="H80" s="218"/>
      <c r="I80" s="218"/>
      <c r="J80" s="218"/>
      <c r="K80" s="218"/>
      <c r="L80" s="218"/>
      <c r="M80" s="218"/>
      <c r="N80" s="218"/>
      <c r="O80" s="218"/>
      <c r="P80" s="218"/>
      <c r="Q80" s="218"/>
    </row>
    <row r="81" spans="1:17" ht="11.1" customHeight="1">
      <c r="A81" s="1465"/>
      <c r="B81" s="1466"/>
      <c r="C81" s="36"/>
      <c r="D81" s="1462" t="s">
        <v>492</v>
      </c>
      <c r="E81" s="36"/>
      <c r="F81" s="666" t="s">
        <v>56</v>
      </c>
      <c r="G81" s="218">
        <f>SUM(H81:Q81)</f>
        <v>146</v>
      </c>
      <c r="H81" s="219">
        <v>0</v>
      </c>
      <c r="I81" s="219">
        <v>9</v>
      </c>
      <c r="J81" s="219">
        <v>9</v>
      </c>
      <c r="K81" s="219">
        <v>5</v>
      </c>
      <c r="L81" s="219">
        <v>11</v>
      </c>
      <c r="M81" s="219">
        <v>15</v>
      </c>
      <c r="N81" s="219">
        <v>21</v>
      </c>
      <c r="O81" s="219">
        <v>32</v>
      </c>
      <c r="P81" s="219">
        <v>41</v>
      </c>
      <c r="Q81" s="219">
        <v>3</v>
      </c>
    </row>
    <row r="82" spans="1:17" ht="11.1" customHeight="1">
      <c r="A82" s="1465"/>
      <c r="B82" s="1466"/>
      <c r="C82" s="36"/>
      <c r="D82" s="1461"/>
      <c r="E82" s="36"/>
      <c r="F82" s="666" t="s">
        <v>57</v>
      </c>
      <c r="G82" s="218">
        <f>SUM(H82:Q82)</f>
        <v>576</v>
      </c>
      <c r="H82" s="219">
        <v>0</v>
      </c>
      <c r="I82" s="219">
        <v>9</v>
      </c>
      <c r="J82" s="219">
        <v>29</v>
      </c>
      <c r="K82" s="219">
        <v>34</v>
      </c>
      <c r="L82" s="219">
        <v>52</v>
      </c>
      <c r="M82" s="219">
        <v>55</v>
      </c>
      <c r="N82" s="219">
        <v>94</v>
      </c>
      <c r="O82" s="219">
        <v>166</v>
      </c>
      <c r="P82" s="219">
        <v>131</v>
      </c>
      <c r="Q82" s="219">
        <v>6</v>
      </c>
    </row>
    <row r="83" spans="1:17" ht="2.1" customHeight="1">
      <c r="A83" s="27"/>
      <c r="B83" s="27"/>
      <c r="C83" s="36"/>
      <c r="D83" s="667"/>
      <c r="E83" s="36"/>
      <c r="F83" s="46"/>
      <c r="G83" s="218"/>
      <c r="H83" s="218"/>
      <c r="I83" s="218"/>
      <c r="J83" s="218"/>
      <c r="K83" s="218"/>
      <c r="L83" s="218"/>
      <c r="M83" s="218"/>
      <c r="N83" s="218"/>
      <c r="O83" s="218"/>
      <c r="P83" s="218"/>
      <c r="Q83" s="218"/>
    </row>
    <row r="84" spans="1:17" ht="2.1" customHeight="1">
      <c r="A84" s="277"/>
      <c r="B84" s="277"/>
      <c r="C84" s="278"/>
      <c r="D84" s="668"/>
      <c r="E84" s="278"/>
      <c r="F84" s="277"/>
      <c r="G84" s="218"/>
      <c r="H84" s="218"/>
      <c r="I84" s="218"/>
      <c r="J84" s="218"/>
      <c r="K84" s="218"/>
      <c r="L84" s="218"/>
      <c r="M84" s="218"/>
      <c r="N84" s="218"/>
      <c r="O84" s="218"/>
      <c r="P84" s="218"/>
      <c r="Q84" s="218"/>
    </row>
    <row r="85" spans="1:17" ht="11.1" customHeight="1">
      <c r="A85" s="1458" t="s">
        <v>493</v>
      </c>
      <c r="B85" s="1459"/>
      <c r="C85" s="36"/>
      <c r="D85" s="665" t="s">
        <v>489</v>
      </c>
      <c r="E85" s="36"/>
      <c r="F85" s="666" t="s">
        <v>56</v>
      </c>
      <c r="G85" s="218">
        <f>SUM(H85:Q85)</f>
        <v>192</v>
      </c>
      <c r="H85" s="219">
        <v>8</v>
      </c>
      <c r="I85" s="219">
        <v>22</v>
      </c>
      <c r="J85" s="219">
        <v>34</v>
      </c>
      <c r="K85" s="219">
        <v>33</v>
      </c>
      <c r="L85" s="219">
        <v>18</v>
      </c>
      <c r="M85" s="219">
        <v>14</v>
      </c>
      <c r="N85" s="219">
        <v>26</v>
      </c>
      <c r="O85" s="219">
        <v>17</v>
      </c>
      <c r="P85" s="219">
        <v>16</v>
      </c>
      <c r="Q85" s="219">
        <v>4</v>
      </c>
    </row>
    <row r="86" spans="1:17" ht="11.1" customHeight="1">
      <c r="A86" s="1460"/>
      <c r="B86" s="1459"/>
      <c r="C86" s="36"/>
      <c r="D86" s="667" t="s">
        <v>668</v>
      </c>
      <c r="E86" s="36"/>
      <c r="F86" s="666" t="s">
        <v>57</v>
      </c>
      <c r="G86" s="218">
        <f>SUM(H86:Q86)</f>
        <v>694</v>
      </c>
      <c r="H86" s="219">
        <v>18</v>
      </c>
      <c r="I86" s="219">
        <v>44</v>
      </c>
      <c r="J86" s="219">
        <v>116</v>
      </c>
      <c r="K86" s="219">
        <v>143</v>
      </c>
      <c r="L86" s="219">
        <v>91</v>
      </c>
      <c r="M86" s="219">
        <v>75</v>
      </c>
      <c r="N86" s="219">
        <v>72</v>
      </c>
      <c r="O86" s="219">
        <v>65</v>
      </c>
      <c r="P86" s="219">
        <v>61</v>
      </c>
      <c r="Q86" s="219">
        <v>9</v>
      </c>
    </row>
    <row r="87" spans="1:17" ht="2.1" customHeight="1">
      <c r="A87" s="1460"/>
      <c r="B87" s="1459"/>
      <c r="C87" s="36"/>
      <c r="D87" s="667"/>
      <c r="E87" s="36"/>
      <c r="F87" s="46"/>
      <c r="G87" s="218"/>
      <c r="H87" s="218"/>
      <c r="I87" s="218"/>
      <c r="J87" s="218"/>
      <c r="K87" s="218"/>
      <c r="L87" s="218"/>
      <c r="M87" s="218"/>
      <c r="N87" s="218"/>
      <c r="O87" s="218"/>
      <c r="P87" s="218"/>
      <c r="Q87" s="218"/>
    </row>
    <row r="88" spans="1:17" ht="2.1" customHeight="1">
      <c r="A88" s="1460"/>
      <c r="B88" s="1459"/>
      <c r="C88" s="251"/>
      <c r="D88" s="668"/>
      <c r="E88" s="278"/>
      <c r="F88" s="277"/>
      <c r="G88" s="218"/>
      <c r="H88" s="218"/>
      <c r="I88" s="218"/>
      <c r="J88" s="218"/>
      <c r="K88" s="218"/>
      <c r="L88" s="218"/>
      <c r="M88" s="218"/>
      <c r="N88" s="218"/>
      <c r="O88" s="218"/>
      <c r="P88" s="218"/>
      <c r="Q88" s="218"/>
    </row>
    <row r="89" spans="1:17" ht="11.1" customHeight="1">
      <c r="A89" s="1460"/>
      <c r="B89" s="1459"/>
      <c r="C89" s="283"/>
      <c r="D89" s="667" t="s">
        <v>264</v>
      </c>
      <c r="E89" s="36"/>
      <c r="F89" s="666" t="s">
        <v>56</v>
      </c>
      <c r="G89" s="218">
        <f>SUM(H89:Q89)</f>
        <v>16</v>
      </c>
      <c r="H89" s="219">
        <v>0</v>
      </c>
      <c r="I89" s="219">
        <v>1</v>
      </c>
      <c r="J89" s="219">
        <v>3</v>
      </c>
      <c r="K89" s="219">
        <v>3</v>
      </c>
      <c r="L89" s="219">
        <v>2</v>
      </c>
      <c r="M89" s="219">
        <v>1</v>
      </c>
      <c r="N89" s="219">
        <v>3</v>
      </c>
      <c r="O89" s="219">
        <v>2</v>
      </c>
      <c r="P89" s="219">
        <v>1</v>
      </c>
      <c r="Q89" s="219">
        <v>0</v>
      </c>
    </row>
    <row r="90" spans="1:17" ht="11.1" customHeight="1">
      <c r="A90" s="1460"/>
      <c r="B90" s="1459"/>
      <c r="C90" s="283"/>
      <c r="D90" s="667" t="s">
        <v>490</v>
      </c>
      <c r="E90" s="36"/>
      <c r="F90" s="666" t="s">
        <v>57</v>
      </c>
      <c r="G90" s="218">
        <f>SUM(H90:Q90)</f>
        <v>224</v>
      </c>
      <c r="H90" s="219">
        <v>1</v>
      </c>
      <c r="I90" s="219">
        <v>4</v>
      </c>
      <c r="J90" s="219">
        <v>5</v>
      </c>
      <c r="K90" s="219">
        <v>23</v>
      </c>
      <c r="L90" s="219">
        <v>34</v>
      </c>
      <c r="M90" s="219">
        <v>55</v>
      </c>
      <c r="N90" s="219">
        <v>64</v>
      </c>
      <c r="O90" s="219">
        <v>27</v>
      </c>
      <c r="P90" s="219">
        <v>9</v>
      </c>
      <c r="Q90" s="219">
        <v>2</v>
      </c>
    </row>
    <row r="91" spans="1:17" ht="2.1" customHeight="1">
      <c r="A91" s="1460"/>
      <c r="B91" s="1459"/>
      <c r="C91" s="283"/>
      <c r="D91" s="667"/>
      <c r="E91" s="36"/>
      <c r="F91" s="46"/>
      <c r="G91" s="218"/>
      <c r="H91" s="218"/>
      <c r="I91" s="218"/>
      <c r="J91" s="218"/>
      <c r="K91" s="218"/>
      <c r="L91" s="218"/>
      <c r="M91" s="218"/>
      <c r="N91" s="218"/>
      <c r="O91" s="218"/>
      <c r="P91" s="218"/>
      <c r="Q91" s="218"/>
    </row>
    <row r="92" spans="1:17" ht="2.1" customHeight="1">
      <c r="A92" s="1460"/>
      <c r="B92" s="1459"/>
      <c r="C92" s="251"/>
      <c r="D92" s="668"/>
      <c r="E92" s="278"/>
      <c r="F92" s="277"/>
      <c r="G92" s="218"/>
      <c r="H92" s="218"/>
      <c r="I92" s="218"/>
      <c r="J92" s="218"/>
      <c r="K92" s="218"/>
      <c r="L92" s="218"/>
      <c r="M92" s="218"/>
      <c r="N92" s="218"/>
      <c r="O92" s="218"/>
      <c r="P92" s="218"/>
      <c r="Q92" s="218"/>
    </row>
    <row r="93" spans="1:17" ht="11.1" customHeight="1">
      <c r="A93" s="1460"/>
      <c r="B93" s="1459"/>
      <c r="C93" s="283"/>
      <c r="D93" s="667" t="s">
        <v>491</v>
      </c>
      <c r="E93" s="36"/>
      <c r="F93" s="666" t="s">
        <v>56</v>
      </c>
      <c r="G93" s="218">
        <f>SUM(H93:Q93)</f>
        <v>370</v>
      </c>
      <c r="H93" s="219">
        <v>2</v>
      </c>
      <c r="I93" s="219">
        <v>7</v>
      </c>
      <c r="J93" s="219">
        <v>20</v>
      </c>
      <c r="K93" s="219">
        <v>41</v>
      </c>
      <c r="L93" s="219">
        <v>52</v>
      </c>
      <c r="M93" s="219">
        <v>66</v>
      </c>
      <c r="N93" s="219">
        <v>67</v>
      </c>
      <c r="O93" s="219">
        <v>48</v>
      </c>
      <c r="P93" s="219">
        <v>62</v>
      </c>
      <c r="Q93" s="219">
        <v>5</v>
      </c>
    </row>
    <row r="94" spans="1:17" ht="11.1" customHeight="1">
      <c r="A94" s="1460"/>
      <c r="B94" s="1459"/>
      <c r="C94" s="283"/>
      <c r="D94" s="667" t="s">
        <v>490</v>
      </c>
      <c r="E94" s="36"/>
      <c r="F94" s="666" t="s">
        <v>57</v>
      </c>
      <c r="G94" s="218">
        <f>SUM(H94:Q94)</f>
        <v>2736</v>
      </c>
      <c r="H94" s="219">
        <v>1</v>
      </c>
      <c r="I94" s="219">
        <v>23</v>
      </c>
      <c r="J94" s="219">
        <v>261</v>
      </c>
      <c r="K94" s="219">
        <v>504</v>
      </c>
      <c r="L94" s="219">
        <v>391</v>
      </c>
      <c r="M94" s="219">
        <v>628</v>
      </c>
      <c r="N94" s="219">
        <v>396</v>
      </c>
      <c r="O94" s="219">
        <v>298</v>
      </c>
      <c r="P94" s="219">
        <v>228</v>
      </c>
      <c r="Q94" s="219">
        <v>6</v>
      </c>
    </row>
    <row r="95" spans="1:17" ht="2.1" customHeight="1">
      <c r="A95" s="1460"/>
      <c r="B95" s="1459"/>
      <c r="C95" s="283"/>
      <c r="D95" s="667"/>
      <c r="E95" s="36"/>
      <c r="F95" s="46"/>
      <c r="G95" s="218"/>
      <c r="H95" s="218"/>
      <c r="I95" s="218"/>
      <c r="J95" s="218"/>
      <c r="K95" s="218"/>
      <c r="L95" s="218"/>
      <c r="M95" s="218"/>
      <c r="N95" s="218"/>
      <c r="O95" s="218"/>
      <c r="P95" s="218"/>
      <c r="Q95" s="218"/>
    </row>
    <row r="96" spans="1:17" ht="2.1" customHeight="1">
      <c r="A96" s="1460"/>
      <c r="B96" s="1459"/>
      <c r="C96" s="278"/>
      <c r="D96" s="668"/>
      <c r="E96" s="278"/>
      <c r="F96" s="277"/>
      <c r="G96" s="218"/>
      <c r="H96" s="218"/>
      <c r="I96" s="218"/>
      <c r="J96" s="218"/>
      <c r="K96" s="218"/>
      <c r="L96" s="218"/>
      <c r="M96" s="218"/>
      <c r="N96" s="218"/>
      <c r="O96" s="218"/>
      <c r="P96" s="218"/>
      <c r="Q96" s="218"/>
    </row>
    <row r="97" spans="1:17" ht="11.1" customHeight="1">
      <c r="A97" s="1460"/>
      <c r="B97" s="1459"/>
      <c r="C97" s="36"/>
      <c r="D97" s="1461" t="s">
        <v>472</v>
      </c>
      <c r="E97" s="36"/>
      <c r="F97" s="666" t="s">
        <v>56</v>
      </c>
      <c r="G97" s="218">
        <f>SUM(H97:Q97)</f>
        <v>110</v>
      </c>
      <c r="H97" s="219">
        <v>0</v>
      </c>
      <c r="I97" s="219">
        <v>1</v>
      </c>
      <c r="J97" s="219">
        <v>13</v>
      </c>
      <c r="K97" s="219">
        <v>26</v>
      </c>
      <c r="L97" s="219">
        <v>11</v>
      </c>
      <c r="M97" s="219">
        <v>8</v>
      </c>
      <c r="N97" s="219">
        <v>24</v>
      </c>
      <c r="O97" s="219">
        <v>18</v>
      </c>
      <c r="P97" s="219">
        <v>6</v>
      </c>
      <c r="Q97" s="219">
        <v>3</v>
      </c>
    </row>
    <row r="98" spans="1:17" ht="11.1" customHeight="1">
      <c r="A98" s="1460"/>
      <c r="B98" s="1459"/>
      <c r="C98" s="36"/>
      <c r="D98" s="1461"/>
      <c r="E98" s="36"/>
      <c r="F98" s="666" t="s">
        <v>57</v>
      </c>
      <c r="G98" s="218">
        <f>SUM(H98:Q98)</f>
        <v>978</v>
      </c>
      <c r="H98" s="219">
        <v>4</v>
      </c>
      <c r="I98" s="219">
        <v>24</v>
      </c>
      <c r="J98" s="219">
        <v>59</v>
      </c>
      <c r="K98" s="219">
        <v>100</v>
      </c>
      <c r="L98" s="219">
        <v>147</v>
      </c>
      <c r="M98" s="219">
        <v>119</v>
      </c>
      <c r="N98" s="219">
        <v>140</v>
      </c>
      <c r="O98" s="219">
        <v>248</v>
      </c>
      <c r="P98" s="219">
        <v>131</v>
      </c>
      <c r="Q98" s="219">
        <v>6</v>
      </c>
    </row>
    <row r="99" spans="1:17" ht="2.1" customHeight="1">
      <c r="A99" s="1465"/>
      <c r="B99" s="1466"/>
      <c r="C99" s="36"/>
      <c r="D99" s="667"/>
      <c r="E99" s="36"/>
      <c r="F99" s="46"/>
      <c r="G99" s="218"/>
      <c r="H99" s="218"/>
      <c r="I99" s="218"/>
      <c r="J99" s="218"/>
      <c r="K99" s="218"/>
      <c r="L99" s="218"/>
      <c r="M99" s="218"/>
      <c r="N99" s="218"/>
      <c r="O99" s="218"/>
      <c r="P99" s="218"/>
      <c r="Q99" s="218"/>
    </row>
    <row r="100" spans="1:17" ht="2.25" customHeight="1">
      <c r="A100" s="1465"/>
      <c r="B100" s="1466"/>
      <c r="C100" s="278"/>
      <c r="D100" s="668"/>
      <c r="E100" s="278"/>
      <c r="F100" s="277"/>
      <c r="G100" s="218"/>
      <c r="H100" s="218"/>
      <c r="I100" s="218"/>
      <c r="J100" s="218"/>
      <c r="K100" s="218"/>
      <c r="L100" s="218"/>
      <c r="M100" s="218"/>
      <c r="N100" s="218"/>
      <c r="O100" s="218"/>
      <c r="P100" s="218"/>
      <c r="Q100" s="218"/>
    </row>
    <row r="101" spans="1:17" ht="11.1" customHeight="1">
      <c r="A101" s="1465"/>
      <c r="B101" s="1466"/>
      <c r="C101" s="36"/>
      <c r="D101" s="1462" t="s">
        <v>492</v>
      </c>
      <c r="E101" s="36"/>
      <c r="F101" s="666" t="s">
        <v>56</v>
      </c>
      <c r="G101" s="218">
        <f>SUM(H101:Q101)</f>
        <v>61</v>
      </c>
      <c r="H101" s="219">
        <v>0</v>
      </c>
      <c r="I101" s="219">
        <v>1</v>
      </c>
      <c r="J101" s="219">
        <v>3</v>
      </c>
      <c r="K101" s="219">
        <v>6</v>
      </c>
      <c r="L101" s="219">
        <v>6</v>
      </c>
      <c r="M101" s="219">
        <v>6</v>
      </c>
      <c r="N101" s="219">
        <v>7</v>
      </c>
      <c r="O101" s="219">
        <v>19</v>
      </c>
      <c r="P101" s="219">
        <v>9</v>
      </c>
      <c r="Q101" s="219">
        <v>4</v>
      </c>
    </row>
    <row r="102" spans="1:17" ht="11.1" customHeight="1">
      <c r="A102" s="1465"/>
      <c r="B102" s="1466"/>
      <c r="C102" s="36"/>
      <c r="D102" s="1461"/>
      <c r="E102" s="36"/>
      <c r="F102" s="666" t="s">
        <v>57</v>
      </c>
      <c r="G102" s="218">
        <f>SUM(H102:Q102)</f>
        <v>140</v>
      </c>
      <c r="H102" s="219">
        <v>0</v>
      </c>
      <c r="I102" s="219">
        <v>3</v>
      </c>
      <c r="J102" s="219">
        <v>13</v>
      </c>
      <c r="K102" s="219">
        <v>11</v>
      </c>
      <c r="L102" s="219">
        <v>17</v>
      </c>
      <c r="M102" s="219">
        <v>18</v>
      </c>
      <c r="N102" s="219">
        <v>20</v>
      </c>
      <c r="O102" s="219">
        <v>35</v>
      </c>
      <c r="P102" s="219">
        <v>23</v>
      </c>
      <c r="Q102" s="219">
        <v>0</v>
      </c>
    </row>
    <row r="103" spans="1:17" ht="2.1" customHeight="1">
      <c r="A103" s="27"/>
      <c r="B103" s="27"/>
      <c r="C103" s="36"/>
      <c r="D103" s="46"/>
      <c r="E103" s="36"/>
      <c r="F103" s="46"/>
      <c r="G103" s="218"/>
      <c r="H103" s="218"/>
      <c r="I103" s="218"/>
      <c r="J103" s="218"/>
      <c r="K103" s="218"/>
      <c r="L103" s="218"/>
      <c r="M103" s="218"/>
      <c r="N103" s="218"/>
      <c r="O103" s="218"/>
      <c r="P103" s="218"/>
      <c r="Q103" s="218"/>
    </row>
    <row r="104" spans="1:17" ht="2.1" customHeight="1">
      <c r="A104" s="277"/>
      <c r="B104" s="277"/>
      <c r="C104" s="277"/>
      <c r="D104" s="277"/>
      <c r="E104" s="278"/>
      <c r="F104" s="277"/>
      <c r="G104" s="218"/>
      <c r="H104" s="218"/>
      <c r="I104" s="218"/>
      <c r="J104" s="218"/>
      <c r="K104" s="218"/>
      <c r="L104" s="218"/>
      <c r="M104" s="218"/>
      <c r="N104" s="218"/>
      <c r="O104" s="218"/>
      <c r="P104" s="218"/>
      <c r="Q104" s="218"/>
    </row>
    <row r="105" spans="1:17" ht="11.1" customHeight="1">
      <c r="A105" s="40"/>
      <c r="B105" s="40"/>
      <c r="C105" s="40"/>
      <c r="D105" s="46"/>
      <c r="E105" s="36"/>
      <c r="F105" s="669" t="s">
        <v>56</v>
      </c>
      <c r="G105" s="216">
        <f>SUM(G101,G97,G93,G89,G85,G81,G77,G73,G69,G65)</f>
        <v>1204</v>
      </c>
      <c r="H105" s="216">
        <f>SUM(H101,H97,H93,H89,H85,H81,H77,H73,H69,H65)</f>
        <v>12</v>
      </c>
      <c r="I105" s="216">
        <f aca="true" t="shared" si="2" ref="I105:Q106">SUM(I101,I97,I93,I89,I85,I81,I77,I73,I69,I65)</f>
        <v>60</v>
      </c>
      <c r="J105" s="216">
        <f t="shared" si="2"/>
        <v>122</v>
      </c>
      <c r="K105" s="216">
        <f t="shared" si="2"/>
        <v>153</v>
      </c>
      <c r="L105" s="216">
        <f t="shared" si="2"/>
        <v>126</v>
      </c>
      <c r="M105" s="216">
        <f t="shared" si="2"/>
        <v>155</v>
      </c>
      <c r="N105" s="216">
        <f t="shared" si="2"/>
        <v>210</v>
      </c>
      <c r="O105" s="216">
        <f t="shared" si="2"/>
        <v>170</v>
      </c>
      <c r="P105" s="216">
        <f t="shared" si="2"/>
        <v>173</v>
      </c>
      <c r="Q105" s="216">
        <f t="shared" si="2"/>
        <v>23</v>
      </c>
    </row>
    <row r="106" spans="1:17" ht="11.1" customHeight="1">
      <c r="A106" s="1463" t="s">
        <v>498</v>
      </c>
      <c r="B106" s="1463"/>
      <c r="C106" s="1463"/>
      <c r="D106" s="1463"/>
      <c r="E106" s="36"/>
      <c r="F106" s="669" t="s">
        <v>57</v>
      </c>
      <c r="G106" s="216">
        <f>SUM(G102,G98,G94,G90,G86,G82,G78,G74,G70,G66)</f>
        <v>19204</v>
      </c>
      <c r="H106" s="216">
        <f>SUM(H102,H98,H94,H90,H86,H82,H78,H74,H70,H66)</f>
        <v>67</v>
      </c>
      <c r="I106" s="216">
        <f t="shared" si="2"/>
        <v>338</v>
      </c>
      <c r="J106" s="216">
        <f t="shared" si="2"/>
        <v>1301</v>
      </c>
      <c r="K106" s="216">
        <f t="shared" si="2"/>
        <v>2361</v>
      </c>
      <c r="L106" s="216">
        <f t="shared" si="2"/>
        <v>2748</v>
      </c>
      <c r="M106" s="216">
        <f t="shared" si="2"/>
        <v>3607</v>
      </c>
      <c r="N106" s="216">
        <f t="shared" si="2"/>
        <v>3935</v>
      </c>
      <c r="O106" s="216">
        <f t="shared" si="2"/>
        <v>2711</v>
      </c>
      <c r="P106" s="216">
        <f t="shared" si="2"/>
        <v>2074</v>
      </c>
      <c r="Q106" s="216">
        <f t="shared" si="2"/>
        <v>62</v>
      </c>
    </row>
    <row r="107" spans="1:17" ht="11.1" customHeight="1">
      <c r="A107" s="27"/>
      <c r="B107" s="27"/>
      <c r="C107" s="27"/>
      <c r="D107" s="46"/>
      <c r="E107" s="36"/>
      <c r="F107" s="464" t="s">
        <v>499</v>
      </c>
      <c r="G107" s="216">
        <f>IF(SUM(G105:G106)=SUM(H107:Q107),SUM(H107:Q107),"FEHLER")</f>
        <v>20408</v>
      </c>
      <c r="H107" s="216">
        <f aca="true" t="shared" si="3" ref="H107:Q107">SUM(H105:H106)</f>
        <v>79</v>
      </c>
      <c r="I107" s="216">
        <f t="shared" si="3"/>
        <v>398</v>
      </c>
      <c r="J107" s="216">
        <f t="shared" si="3"/>
        <v>1423</v>
      </c>
      <c r="K107" s="216">
        <f t="shared" si="3"/>
        <v>2514</v>
      </c>
      <c r="L107" s="216">
        <f t="shared" si="3"/>
        <v>2874</v>
      </c>
      <c r="M107" s="216">
        <f t="shared" si="3"/>
        <v>3762</v>
      </c>
      <c r="N107" s="216">
        <f t="shared" si="3"/>
        <v>4145</v>
      </c>
      <c r="O107" s="216">
        <f t="shared" si="3"/>
        <v>2881</v>
      </c>
      <c r="P107" s="216">
        <f t="shared" si="3"/>
        <v>2247</v>
      </c>
      <c r="Q107" s="216">
        <f t="shared" si="3"/>
        <v>85</v>
      </c>
    </row>
    <row r="108" spans="1:17" ht="2.1" customHeight="1">
      <c r="A108" s="27"/>
      <c r="B108" s="27"/>
      <c r="C108" s="27"/>
      <c r="D108" s="46"/>
      <c r="E108" s="36"/>
      <c r="F108" s="464"/>
      <c r="G108" s="218"/>
      <c r="H108" s="218"/>
      <c r="I108" s="218"/>
      <c r="J108" s="218"/>
      <c r="K108" s="218"/>
      <c r="L108" s="218"/>
      <c r="M108" s="218"/>
      <c r="N108" s="218"/>
      <c r="O108" s="218"/>
      <c r="P108" s="218"/>
      <c r="Q108" s="218"/>
    </row>
    <row r="109" spans="1:17" ht="2.1" customHeight="1">
      <c r="A109" s="277"/>
      <c r="B109" s="277"/>
      <c r="C109" s="277"/>
      <c r="D109" s="277"/>
      <c r="E109" s="278"/>
      <c r="F109" s="277"/>
      <c r="G109" s="218"/>
      <c r="H109" s="218"/>
      <c r="I109" s="218"/>
      <c r="J109" s="218"/>
      <c r="K109" s="218"/>
      <c r="L109" s="218"/>
      <c r="M109" s="218"/>
      <c r="N109" s="218"/>
      <c r="O109" s="218"/>
      <c r="P109" s="218"/>
      <c r="Q109" s="218"/>
    </row>
    <row r="110" spans="1:17" ht="11.1" customHeight="1">
      <c r="A110" s="27" t="s">
        <v>195</v>
      </c>
      <c r="B110" s="27"/>
      <c r="C110" s="27"/>
      <c r="D110" s="46"/>
      <c r="E110" s="36"/>
      <c r="F110" s="666" t="s">
        <v>56</v>
      </c>
      <c r="G110" s="218">
        <f>SUM(H110:Q110)</f>
        <v>277</v>
      </c>
      <c r="H110" s="219">
        <v>1</v>
      </c>
      <c r="I110" s="219">
        <v>13</v>
      </c>
      <c r="J110" s="219">
        <v>39</v>
      </c>
      <c r="K110" s="219">
        <v>52</v>
      </c>
      <c r="L110" s="219">
        <v>39</v>
      </c>
      <c r="M110" s="219">
        <v>28</v>
      </c>
      <c r="N110" s="219">
        <v>46</v>
      </c>
      <c r="O110" s="219">
        <v>29</v>
      </c>
      <c r="P110" s="219">
        <v>24</v>
      </c>
      <c r="Q110" s="219">
        <v>6</v>
      </c>
    </row>
    <row r="111" spans="1:17" ht="11.1" customHeight="1">
      <c r="A111" s="27" t="s">
        <v>496</v>
      </c>
      <c r="B111" s="27"/>
      <c r="C111" s="27"/>
      <c r="D111" s="27"/>
      <c r="E111" s="36"/>
      <c r="F111" s="666" t="s">
        <v>57</v>
      </c>
      <c r="G111" s="218">
        <f>SUM(H111:Q111)</f>
        <v>1158</v>
      </c>
      <c r="H111" s="219">
        <v>9</v>
      </c>
      <c r="I111" s="219">
        <v>81</v>
      </c>
      <c r="J111" s="219">
        <v>129</v>
      </c>
      <c r="K111" s="219">
        <v>159</v>
      </c>
      <c r="L111" s="219">
        <v>148</v>
      </c>
      <c r="M111" s="219">
        <v>162</v>
      </c>
      <c r="N111" s="219">
        <v>216</v>
      </c>
      <c r="O111" s="219">
        <v>145</v>
      </c>
      <c r="P111" s="219">
        <v>101</v>
      </c>
      <c r="Q111" s="219">
        <v>8</v>
      </c>
    </row>
    <row r="112" spans="1:17" ht="3" customHeight="1">
      <c r="A112" s="224" t="s">
        <v>10</v>
      </c>
      <c r="B112" s="27"/>
      <c r="C112" s="46"/>
      <c r="D112" s="46"/>
      <c r="E112" s="46"/>
      <c r="F112" s="46"/>
      <c r="G112" s="46"/>
      <c r="H112" s="46"/>
      <c r="I112" s="46"/>
      <c r="J112" s="46"/>
      <c r="K112" s="46"/>
      <c r="L112" s="46"/>
      <c r="M112" s="27"/>
      <c r="N112" s="27"/>
      <c r="O112" s="27"/>
      <c r="P112" s="27"/>
      <c r="Q112" s="27"/>
    </row>
    <row r="113" spans="1:17" ht="11.25">
      <c r="A113" s="1464" t="s">
        <v>754</v>
      </c>
      <c r="B113" s="1069"/>
      <c r="C113" s="1069"/>
      <c r="D113" s="1069"/>
      <c r="E113" s="1069"/>
      <c r="F113" s="1069"/>
      <c r="G113" s="1069"/>
      <c r="H113" s="1069"/>
      <c r="I113" s="1069"/>
      <c r="J113" s="1069"/>
      <c r="K113" s="1069"/>
      <c r="L113" s="1069"/>
      <c r="M113" s="1069"/>
      <c r="N113" s="1069"/>
      <c r="O113" s="1069"/>
      <c r="P113" s="1069"/>
      <c r="Q113" s="1069"/>
    </row>
    <row r="114" spans="1:17" ht="11.25">
      <c r="A114" s="1069"/>
      <c r="B114" s="1069"/>
      <c r="C114" s="1069"/>
      <c r="D114" s="1069"/>
      <c r="E114" s="1069"/>
      <c r="F114" s="1069"/>
      <c r="G114" s="1069"/>
      <c r="H114" s="1069"/>
      <c r="I114" s="1069"/>
      <c r="J114" s="1069"/>
      <c r="K114" s="1069"/>
      <c r="L114" s="1069"/>
      <c r="M114" s="1069"/>
      <c r="N114" s="1069"/>
      <c r="O114" s="1069"/>
      <c r="P114" s="1069"/>
      <c r="Q114" s="1069"/>
    </row>
    <row r="115" spans="1:17" ht="11.25">
      <c r="A115" s="1069"/>
      <c r="B115" s="1069"/>
      <c r="C115" s="1069"/>
      <c r="D115" s="1069"/>
      <c r="E115" s="1069"/>
      <c r="F115" s="1069"/>
      <c r="G115" s="1069"/>
      <c r="H115" s="1069"/>
      <c r="I115" s="1069"/>
      <c r="J115" s="1069"/>
      <c r="K115" s="1069"/>
      <c r="L115" s="1069"/>
      <c r="M115" s="1069"/>
      <c r="N115" s="1069"/>
      <c r="O115" s="1069"/>
      <c r="P115" s="1069"/>
      <c r="Q115" s="1069"/>
    </row>
    <row r="116" spans="1:17" ht="17.25" customHeight="1">
      <c r="A116" s="1069"/>
      <c r="B116" s="1069"/>
      <c r="C116" s="1069"/>
      <c r="D116" s="1069"/>
      <c r="E116" s="1069"/>
      <c r="F116" s="1069"/>
      <c r="G116" s="1069"/>
      <c r="H116" s="1069"/>
      <c r="I116" s="1069"/>
      <c r="J116" s="1069"/>
      <c r="K116" s="1069"/>
      <c r="L116" s="1069"/>
      <c r="M116" s="1069"/>
      <c r="N116" s="1069"/>
      <c r="O116" s="1069"/>
      <c r="P116" s="1069"/>
      <c r="Q116" s="1069"/>
    </row>
  </sheetData>
  <mergeCells count="42">
    <mergeCell ref="A106:D106"/>
    <mergeCell ref="A113:Q116"/>
    <mergeCell ref="A55:D55"/>
    <mergeCell ref="A65:B82"/>
    <mergeCell ref="D77:D78"/>
    <mergeCell ref="D81:D82"/>
    <mergeCell ref="A85:B102"/>
    <mergeCell ref="D97:D98"/>
    <mergeCell ref="D101:D102"/>
    <mergeCell ref="O11:O12"/>
    <mergeCell ref="K11:K12"/>
    <mergeCell ref="P11:P12"/>
    <mergeCell ref="A34:B51"/>
    <mergeCell ref="D46:D47"/>
    <mergeCell ref="D50:D51"/>
    <mergeCell ref="L11:L12"/>
    <mergeCell ref="J11:J12"/>
    <mergeCell ref="A14:B31"/>
    <mergeCell ref="D26:D27"/>
    <mergeCell ref="D30:D31"/>
    <mergeCell ref="M8:M9"/>
    <mergeCell ref="N8:N9"/>
    <mergeCell ref="M11:M12"/>
    <mergeCell ref="N11:N12"/>
    <mergeCell ref="K8:K9"/>
    <mergeCell ref="L8:L9"/>
    <mergeCell ref="A2:Q2"/>
    <mergeCell ref="A4:Q4"/>
    <mergeCell ref="A5:Q5"/>
    <mergeCell ref="A7:B12"/>
    <mergeCell ref="C7:D12"/>
    <mergeCell ref="E7:F12"/>
    <mergeCell ref="G7:G12"/>
    <mergeCell ref="H7:Q7"/>
    <mergeCell ref="H8:H12"/>
    <mergeCell ref="I8:I9"/>
    <mergeCell ref="J8:J9"/>
    <mergeCell ref="Q8:Q12"/>
    <mergeCell ref="I10:P10"/>
    <mergeCell ref="I11:I12"/>
    <mergeCell ref="P8:P9"/>
    <mergeCell ref="O8:O9"/>
  </mergeCells>
  <printOptions/>
  <pageMargins left="0.4724409448818898" right="0.4724409448818898" top="0.5905511811023623" bottom="0.7874015748031497" header="0.3937007874015748" footer="0"/>
  <pageSetup horizontalDpi="600" verticalDpi="600" orientation="portrait" paperSize="9" scale="98" r:id="rId2"/>
  <headerFooter alignWithMargins="0">
    <oddFooter>&amp;C35</oddFooter>
  </headerFooter>
  <ignoredErrors>
    <ignoredError sqref="H16:Q17 H52:Q58 H61:Q64 H84:Q84 H103:Q109" unlockedFormula="1"/>
  </ignoredErrors>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27"/>
  <sheetViews>
    <sheetView workbookViewId="0" topLeftCell="A1">
      <selection activeCell="M1" sqref="M1"/>
    </sheetView>
  </sheetViews>
  <sheetFormatPr defaultColWidth="12" defaultRowHeight="11.25"/>
  <cols>
    <col min="1" max="1" width="1.5" style="540" customWidth="1"/>
    <col min="2" max="2" width="1.3359375" style="540" customWidth="1"/>
    <col min="3" max="3" width="2.66015625" style="540" customWidth="1"/>
    <col min="4" max="4" width="20.83203125" style="542" customWidth="1"/>
    <col min="5" max="5" width="0.65625" style="540" customWidth="1"/>
    <col min="6" max="6" width="11.83203125" style="540" customWidth="1"/>
    <col min="7" max="12" width="11.83203125" style="541" customWidth="1"/>
    <col min="13" max="16384" width="12" style="540" customWidth="1"/>
  </cols>
  <sheetData>
    <row r="1" spans="1:2" ht="10.5" customHeight="1">
      <c r="A1" s="1357"/>
      <c r="B1" s="1357"/>
    </row>
    <row r="2" spans="1:12" ht="12.75" customHeight="1">
      <c r="A2" s="1362" t="s">
        <v>704</v>
      </c>
      <c r="B2" s="1363"/>
      <c r="C2" s="1363"/>
      <c r="D2" s="1363"/>
      <c r="E2" s="1363"/>
      <c r="F2" s="1363"/>
      <c r="G2" s="1363"/>
      <c r="H2" s="1363"/>
      <c r="I2" s="1363"/>
      <c r="J2" s="1363"/>
      <c r="K2" s="1363"/>
      <c r="L2" s="1363"/>
    </row>
    <row r="3" spans="1:2" ht="3" customHeight="1">
      <c r="A3" s="884"/>
      <c r="B3" s="884"/>
    </row>
    <row r="4" spans="1:12" s="569" customFormat="1" ht="15" customHeight="1">
      <c r="A4" s="872" t="s">
        <v>749</v>
      </c>
      <c r="B4" s="570"/>
      <c r="C4" s="570"/>
      <c r="D4" s="570"/>
      <c r="E4" s="570"/>
      <c r="F4" s="886"/>
      <c r="G4" s="570"/>
      <c r="H4" s="570"/>
      <c r="I4" s="570"/>
      <c r="J4" s="570"/>
      <c r="K4" s="570"/>
      <c r="L4" s="570"/>
    </row>
    <row r="5" spans="1:12" s="569" customFormat="1" ht="21.95" customHeight="1">
      <c r="A5" s="1351" t="s">
        <v>825</v>
      </c>
      <c r="B5" s="1351"/>
      <c r="C5" s="1351"/>
      <c r="D5" s="1351"/>
      <c r="E5" s="1351"/>
      <c r="F5" s="1351"/>
      <c r="G5" s="1351"/>
      <c r="H5" s="1351"/>
      <c r="I5" s="1351"/>
      <c r="J5" s="1351"/>
      <c r="K5" s="1351"/>
      <c r="L5" s="1351"/>
    </row>
    <row r="6" spans="1:12" s="542" customFormat="1" ht="18" customHeight="1">
      <c r="A6" s="1345" t="s">
        <v>445</v>
      </c>
      <c r="B6" s="1345"/>
      <c r="C6" s="1345"/>
      <c r="D6" s="1345"/>
      <c r="E6" s="1346"/>
      <c r="F6" s="1358" t="s">
        <v>500</v>
      </c>
      <c r="G6" s="568" t="s">
        <v>263</v>
      </c>
      <c r="H6" s="567"/>
      <c r="I6" s="567"/>
      <c r="J6" s="567"/>
      <c r="K6" s="567"/>
      <c r="L6" s="567"/>
    </row>
    <row r="7" spans="1:12" s="542" customFormat="1" ht="18" customHeight="1">
      <c r="A7" s="1347"/>
      <c r="B7" s="1347"/>
      <c r="C7" s="1347"/>
      <c r="D7" s="1347"/>
      <c r="E7" s="1348"/>
      <c r="F7" s="1359"/>
      <c r="G7" s="1352" t="s">
        <v>264</v>
      </c>
      <c r="H7" s="1353"/>
      <c r="I7" s="1354"/>
      <c r="J7" s="1353" t="s">
        <v>265</v>
      </c>
      <c r="K7" s="1353"/>
      <c r="L7" s="1353"/>
    </row>
    <row r="8" spans="1:13" s="542" customFormat="1" ht="22.5">
      <c r="A8" s="1349"/>
      <c r="B8" s="1349"/>
      <c r="C8" s="1349"/>
      <c r="D8" s="1349"/>
      <c r="E8" s="1350"/>
      <c r="F8" s="1360"/>
      <c r="G8" s="566" t="s">
        <v>38</v>
      </c>
      <c r="H8" s="566" t="s">
        <v>39</v>
      </c>
      <c r="I8" s="566" t="s">
        <v>441</v>
      </c>
      <c r="J8" s="566" t="s">
        <v>38</v>
      </c>
      <c r="K8" s="566" t="s">
        <v>39</v>
      </c>
      <c r="L8" s="565" t="s">
        <v>441</v>
      </c>
      <c r="M8" s="564"/>
    </row>
    <row r="9" spans="1:12" s="547" customFormat="1" ht="20.1" customHeight="1">
      <c r="A9" s="563" t="s">
        <v>440</v>
      </c>
      <c r="B9" s="562"/>
      <c r="C9" s="562"/>
      <c r="D9" s="562"/>
      <c r="E9" s="576"/>
      <c r="F9" s="672">
        <f>SUM(I9,L9)</f>
        <v>565</v>
      </c>
      <c r="G9" s="672">
        <f aca="true" t="shared" si="0" ref="G9:L9">G10+SUM(G37:G56)</f>
        <v>65</v>
      </c>
      <c r="H9" s="673">
        <f t="shared" si="0"/>
        <v>247</v>
      </c>
      <c r="I9" s="674">
        <f t="shared" si="0"/>
        <v>312</v>
      </c>
      <c r="J9" s="673">
        <f t="shared" si="0"/>
        <v>84</v>
      </c>
      <c r="K9" s="674">
        <f t="shared" si="0"/>
        <v>169</v>
      </c>
      <c r="L9" s="675">
        <f t="shared" si="0"/>
        <v>253</v>
      </c>
    </row>
    <row r="10" spans="1:12" s="547" customFormat="1" ht="15" customHeight="1">
      <c r="A10" s="577"/>
      <c r="B10" s="563" t="s">
        <v>439</v>
      </c>
      <c r="C10" s="562"/>
      <c r="D10" s="562"/>
      <c r="E10" s="576"/>
      <c r="F10" s="672">
        <f>SUM(F11:F36)</f>
        <v>421</v>
      </c>
      <c r="G10" s="672">
        <f>SUM(G11:G36)</f>
        <v>28</v>
      </c>
      <c r="H10" s="676">
        <f>SUM(H11:H36)</f>
        <v>190</v>
      </c>
      <c r="I10" s="674">
        <f>IF(SUM(I11:I36)=SUM(G10:H10),SUM(G10:H10),"FEHLER")</f>
        <v>218</v>
      </c>
      <c r="J10" s="676">
        <f>SUM(J11:J36)</f>
        <v>63</v>
      </c>
      <c r="K10" s="674">
        <f>SUM(K11:K36)</f>
        <v>140</v>
      </c>
      <c r="L10" s="672">
        <f>IF(SUM(L11:L36)=SUM(J10:K10),SUM(J10:K10),"FEHLER")</f>
        <v>203</v>
      </c>
    </row>
    <row r="11" spans="2:12" ht="11.45" customHeight="1">
      <c r="B11" s="677"/>
      <c r="C11" s="1467" t="s">
        <v>438</v>
      </c>
      <c r="D11" s="1467"/>
      <c r="E11" s="575"/>
      <c r="F11" s="679">
        <f>SUM(I11,L11)</f>
        <v>3</v>
      </c>
      <c r="G11" s="679">
        <v>1</v>
      </c>
      <c r="H11" s="679">
        <v>1</v>
      </c>
      <c r="I11" s="680">
        <f>SUM(G11:H11)</f>
        <v>2</v>
      </c>
      <c r="J11" s="680">
        <v>0</v>
      </c>
      <c r="K11" s="680">
        <v>1</v>
      </c>
      <c r="L11" s="679">
        <f>SUM(J11:K11)</f>
        <v>1</v>
      </c>
    </row>
    <row r="12" spans="2:12" ht="11.45" customHeight="1">
      <c r="B12" s="677"/>
      <c r="C12" s="1467" t="s">
        <v>437</v>
      </c>
      <c r="D12" s="1467"/>
      <c r="E12" s="575"/>
      <c r="F12" s="679">
        <f aca="true" t="shared" si="1" ref="F12:F56">SUM(I12,L12)</f>
        <v>2</v>
      </c>
      <c r="G12" s="679">
        <v>0</v>
      </c>
      <c r="H12" s="679">
        <v>2</v>
      </c>
      <c r="I12" s="680">
        <f aca="true" t="shared" si="2" ref="I12:I56">SUM(G12:H12)</f>
        <v>2</v>
      </c>
      <c r="J12" s="680">
        <v>0</v>
      </c>
      <c r="K12" s="680">
        <v>0</v>
      </c>
      <c r="L12" s="679">
        <f aca="true" t="shared" si="3" ref="L12:L56">SUM(J12:K12)</f>
        <v>0</v>
      </c>
    </row>
    <row r="13" spans="2:12" ht="11.45" customHeight="1">
      <c r="B13" s="677"/>
      <c r="C13" s="1467" t="s">
        <v>436</v>
      </c>
      <c r="D13" s="1467"/>
      <c r="E13" s="575"/>
      <c r="F13" s="679">
        <f t="shared" si="1"/>
        <v>2</v>
      </c>
      <c r="G13" s="679">
        <v>0</v>
      </c>
      <c r="H13" s="679">
        <v>1</v>
      </c>
      <c r="I13" s="680">
        <f t="shared" si="2"/>
        <v>1</v>
      </c>
      <c r="J13" s="680">
        <v>0</v>
      </c>
      <c r="K13" s="680">
        <v>1</v>
      </c>
      <c r="L13" s="679">
        <f t="shared" si="3"/>
        <v>1</v>
      </c>
    </row>
    <row r="14" spans="3:12" ht="11.45" customHeight="1">
      <c r="C14" s="1467" t="s">
        <v>435</v>
      </c>
      <c r="D14" s="1467"/>
      <c r="E14" s="575"/>
      <c r="F14" s="679">
        <f t="shared" si="1"/>
        <v>1</v>
      </c>
      <c r="G14" s="679">
        <v>0</v>
      </c>
      <c r="H14" s="679">
        <v>1</v>
      </c>
      <c r="I14" s="680">
        <f t="shared" si="2"/>
        <v>1</v>
      </c>
      <c r="J14" s="680">
        <v>0</v>
      </c>
      <c r="K14" s="680">
        <v>0</v>
      </c>
      <c r="L14" s="679">
        <f t="shared" si="3"/>
        <v>0</v>
      </c>
    </row>
    <row r="15" spans="2:12" ht="11.45" customHeight="1">
      <c r="B15" s="677"/>
      <c r="C15" s="1467" t="s">
        <v>434</v>
      </c>
      <c r="D15" s="1467"/>
      <c r="E15" s="575"/>
      <c r="F15" s="679">
        <f t="shared" si="1"/>
        <v>2</v>
      </c>
      <c r="G15" s="679">
        <v>1</v>
      </c>
      <c r="H15" s="679">
        <v>1</v>
      </c>
      <c r="I15" s="680">
        <f t="shared" si="2"/>
        <v>2</v>
      </c>
      <c r="J15" s="680">
        <v>0</v>
      </c>
      <c r="K15" s="680">
        <v>0</v>
      </c>
      <c r="L15" s="679">
        <f t="shared" si="3"/>
        <v>0</v>
      </c>
    </row>
    <row r="16" spans="2:12" ht="11.45" customHeight="1">
      <c r="B16" s="677"/>
      <c r="C16" s="1467" t="s">
        <v>433</v>
      </c>
      <c r="D16" s="1467"/>
      <c r="E16" s="575"/>
      <c r="F16" s="679">
        <f t="shared" si="1"/>
        <v>36</v>
      </c>
      <c r="G16" s="679">
        <v>2</v>
      </c>
      <c r="H16" s="679">
        <v>22</v>
      </c>
      <c r="I16" s="680">
        <f t="shared" si="2"/>
        <v>24</v>
      </c>
      <c r="J16" s="680">
        <v>3</v>
      </c>
      <c r="K16" s="680">
        <v>9</v>
      </c>
      <c r="L16" s="679">
        <f t="shared" si="3"/>
        <v>12</v>
      </c>
    </row>
    <row r="17" spans="2:12" ht="11.45" customHeight="1">
      <c r="B17" s="677"/>
      <c r="C17" s="1467" t="s">
        <v>432</v>
      </c>
      <c r="D17" s="1467"/>
      <c r="E17" s="575"/>
      <c r="F17" s="679">
        <f t="shared" si="1"/>
        <v>86</v>
      </c>
      <c r="G17" s="679">
        <v>7</v>
      </c>
      <c r="H17" s="679">
        <v>35</v>
      </c>
      <c r="I17" s="680">
        <f t="shared" si="2"/>
        <v>42</v>
      </c>
      <c r="J17" s="680">
        <v>15</v>
      </c>
      <c r="K17" s="680">
        <v>29</v>
      </c>
      <c r="L17" s="679">
        <f t="shared" si="3"/>
        <v>44</v>
      </c>
    </row>
    <row r="18" spans="2:12" ht="11.45" customHeight="1">
      <c r="B18" s="677"/>
      <c r="C18" s="1467" t="s">
        <v>431</v>
      </c>
      <c r="D18" s="1467"/>
      <c r="E18" s="575"/>
      <c r="F18" s="679">
        <f t="shared" si="1"/>
        <v>8</v>
      </c>
      <c r="G18" s="679">
        <v>2</v>
      </c>
      <c r="H18" s="679">
        <v>2</v>
      </c>
      <c r="I18" s="680">
        <f t="shared" si="2"/>
        <v>4</v>
      </c>
      <c r="J18" s="680">
        <v>1</v>
      </c>
      <c r="K18" s="680">
        <v>3</v>
      </c>
      <c r="L18" s="679">
        <f t="shared" si="3"/>
        <v>4</v>
      </c>
    </row>
    <row r="19" spans="2:12" ht="11.45" customHeight="1">
      <c r="B19" s="677"/>
      <c r="C19" s="1467" t="s">
        <v>430</v>
      </c>
      <c r="D19" s="1467"/>
      <c r="E19" s="575"/>
      <c r="F19" s="679">
        <f t="shared" si="1"/>
        <v>21</v>
      </c>
      <c r="G19" s="679">
        <v>1</v>
      </c>
      <c r="H19" s="679">
        <v>8</v>
      </c>
      <c r="I19" s="680">
        <f t="shared" si="2"/>
        <v>9</v>
      </c>
      <c r="J19" s="680">
        <v>3</v>
      </c>
      <c r="K19" s="680">
        <v>9</v>
      </c>
      <c r="L19" s="679">
        <f t="shared" si="3"/>
        <v>12</v>
      </c>
    </row>
    <row r="20" spans="2:12" ht="11.45" customHeight="1">
      <c r="B20" s="677"/>
      <c r="C20" s="1467" t="s">
        <v>429</v>
      </c>
      <c r="D20" s="1467"/>
      <c r="E20" s="575"/>
      <c r="F20" s="679">
        <f t="shared" si="1"/>
        <v>21</v>
      </c>
      <c r="G20" s="679">
        <v>3</v>
      </c>
      <c r="H20" s="679">
        <v>8</v>
      </c>
      <c r="I20" s="680">
        <f t="shared" si="2"/>
        <v>11</v>
      </c>
      <c r="J20" s="680">
        <v>2</v>
      </c>
      <c r="K20" s="680">
        <v>8</v>
      </c>
      <c r="L20" s="679">
        <f t="shared" si="3"/>
        <v>10</v>
      </c>
    </row>
    <row r="21" spans="3:12" ht="11.45" customHeight="1">
      <c r="C21" s="1467" t="s">
        <v>428</v>
      </c>
      <c r="D21" s="1467"/>
      <c r="E21" s="575"/>
      <c r="F21" s="679">
        <f t="shared" si="1"/>
        <v>1</v>
      </c>
      <c r="G21" s="679">
        <v>0</v>
      </c>
      <c r="H21" s="679">
        <v>0</v>
      </c>
      <c r="I21" s="680">
        <f t="shared" si="2"/>
        <v>0</v>
      </c>
      <c r="J21" s="680">
        <v>0</v>
      </c>
      <c r="K21" s="680">
        <v>1</v>
      </c>
      <c r="L21" s="679">
        <f t="shared" si="3"/>
        <v>1</v>
      </c>
    </row>
    <row r="22" spans="3:12" ht="11.45" customHeight="1">
      <c r="C22" s="1467" t="s">
        <v>427</v>
      </c>
      <c r="D22" s="1467"/>
      <c r="E22" s="575"/>
      <c r="F22" s="679">
        <f t="shared" si="1"/>
        <v>0</v>
      </c>
      <c r="G22" s="679">
        <v>0</v>
      </c>
      <c r="H22" s="679">
        <v>0</v>
      </c>
      <c r="I22" s="680">
        <f t="shared" si="2"/>
        <v>0</v>
      </c>
      <c r="J22" s="680">
        <v>0</v>
      </c>
      <c r="K22" s="680">
        <v>0</v>
      </c>
      <c r="L22" s="679">
        <f t="shared" si="3"/>
        <v>0</v>
      </c>
    </row>
    <row r="23" spans="2:12" ht="11.45" customHeight="1">
      <c r="B23" s="677"/>
      <c r="C23" s="1467" t="s">
        <v>426</v>
      </c>
      <c r="D23" s="1467"/>
      <c r="E23" s="575"/>
      <c r="F23" s="679">
        <f t="shared" si="1"/>
        <v>0</v>
      </c>
      <c r="G23" s="679">
        <v>0</v>
      </c>
      <c r="H23" s="679">
        <v>0</v>
      </c>
      <c r="I23" s="680">
        <f t="shared" si="2"/>
        <v>0</v>
      </c>
      <c r="J23" s="680">
        <v>0</v>
      </c>
      <c r="K23" s="680">
        <v>0</v>
      </c>
      <c r="L23" s="679">
        <f t="shared" si="3"/>
        <v>0</v>
      </c>
    </row>
    <row r="24" spans="3:12" ht="11.45" customHeight="1">
      <c r="C24" s="1467" t="s">
        <v>425</v>
      </c>
      <c r="D24" s="1467"/>
      <c r="E24" s="575"/>
      <c r="F24" s="679">
        <f t="shared" si="1"/>
        <v>3</v>
      </c>
      <c r="G24" s="679">
        <v>0</v>
      </c>
      <c r="H24" s="679">
        <v>1</v>
      </c>
      <c r="I24" s="680">
        <f t="shared" si="2"/>
        <v>1</v>
      </c>
      <c r="J24" s="680">
        <v>2</v>
      </c>
      <c r="K24" s="680">
        <v>0</v>
      </c>
      <c r="L24" s="679">
        <f t="shared" si="3"/>
        <v>2</v>
      </c>
    </row>
    <row r="25" spans="2:12" ht="11.45" customHeight="1">
      <c r="B25" s="677"/>
      <c r="C25" s="1467" t="s">
        <v>424</v>
      </c>
      <c r="D25" s="1467"/>
      <c r="E25" s="575"/>
      <c r="F25" s="679">
        <f t="shared" si="1"/>
        <v>12</v>
      </c>
      <c r="G25" s="679">
        <v>0</v>
      </c>
      <c r="H25" s="679">
        <v>8</v>
      </c>
      <c r="I25" s="680">
        <f t="shared" si="2"/>
        <v>8</v>
      </c>
      <c r="J25" s="680">
        <v>1</v>
      </c>
      <c r="K25" s="680">
        <v>3</v>
      </c>
      <c r="L25" s="679">
        <f t="shared" si="3"/>
        <v>4</v>
      </c>
    </row>
    <row r="26" spans="2:12" ht="11.45" customHeight="1">
      <c r="B26" s="677"/>
      <c r="C26" s="1467" t="s">
        <v>423</v>
      </c>
      <c r="D26" s="1467"/>
      <c r="E26" s="575"/>
      <c r="F26" s="679">
        <f t="shared" si="1"/>
        <v>149</v>
      </c>
      <c r="G26" s="679">
        <v>7</v>
      </c>
      <c r="H26" s="679">
        <v>72</v>
      </c>
      <c r="I26" s="680">
        <f t="shared" si="2"/>
        <v>79</v>
      </c>
      <c r="J26" s="680">
        <v>20</v>
      </c>
      <c r="K26" s="680">
        <v>50</v>
      </c>
      <c r="L26" s="679">
        <f t="shared" si="3"/>
        <v>70</v>
      </c>
    </row>
    <row r="27" spans="3:12" ht="11.45" customHeight="1">
      <c r="C27" s="1467" t="s">
        <v>422</v>
      </c>
      <c r="D27" s="1467"/>
      <c r="E27" s="575"/>
      <c r="F27" s="679">
        <f t="shared" si="1"/>
        <v>18</v>
      </c>
      <c r="G27" s="679">
        <v>1</v>
      </c>
      <c r="H27" s="679">
        <v>6</v>
      </c>
      <c r="I27" s="680">
        <f t="shared" si="2"/>
        <v>7</v>
      </c>
      <c r="J27" s="680">
        <v>3</v>
      </c>
      <c r="K27" s="680">
        <v>8</v>
      </c>
      <c r="L27" s="679">
        <f t="shared" si="3"/>
        <v>11</v>
      </c>
    </row>
    <row r="28" spans="2:12" ht="11.45" customHeight="1">
      <c r="B28" s="677"/>
      <c r="C28" s="1467" t="s">
        <v>421</v>
      </c>
      <c r="D28" s="1467"/>
      <c r="E28" s="575"/>
      <c r="F28" s="679">
        <f t="shared" si="1"/>
        <v>2</v>
      </c>
      <c r="G28" s="679">
        <v>0</v>
      </c>
      <c r="H28" s="679">
        <v>0</v>
      </c>
      <c r="I28" s="680">
        <f t="shared" si="2"/>
        <v>0</v>
      </c>
      <c r="J28" s="680">
        <v>0</v>
      </c>
      <c r="K28" s="680">
        <v>2</v>
      </c>
      <c r="L28" s="679">
        <f t="shared" si="3"/>
        <v>2</v>
      </c>
    </row>
    <row r="29" spans="2:12" ht="11.45" customHeight="1">
      <c r="B29" s="677"/>
      <c r="C29" s="1467" t="s">
        <v>420</v>
      </c>
      <c r="D29" s="1467"/>
      <c r="E29" s="575"/>
      <c r="F29" s="679">
        <f t="shared" si="1"/>
        <v>9</v>
      </c>
      <c r="G29" s="679">
        <v>0</v>
      </c>
      <c r="H29" s="679">
        <v>4</v>
      </c>
      <c r="I29" s="680">
        <f t="shared" si="2"/>
        <v>4</v>
      </c>
      <c r="J29" s="680">
        <v>3</v>
      </c>
      <c r="K29" s="680">
        <v>2</v>
      </c>
      <c r="L29" s="679">
        <f t="shared" si="3"/>
        <v>5</v>
      </c>
    </row>
    <row r="30" spans="2:12" ht="11.45" customHeight="1">
      <c r="B30" s="677"/>
      <c r="C30" s="1467" t="s">
        <v>419</v>
      </c>
      <c r="D30" s="1467"/>
      <c r="E30" s="575"/>
      <c r="F30" s="679">
        <f t="shared" si="1"/>
        <v>2</v>
      </c>
      <c r="G30" s="679">
        <v>1</v>
      </c>
      <c r="H30" s="679">
        <v>0</v>
      </c>
      <c r="I30" s="680">
        <f t="shared" si="2"/>
        <v>1</v>
      </c>
      <c r="J30" s="680">
        <v>0</v>
      </c>
      <c r="K30" s="680">
        <v>1</v>
      </c>
      <c r="L30" s="679">
        <f t="shared" si="3"/>
        <v>1</v>
      </c>
    </row>
    <row r="31" spans="3:12" ht="11.45" customHeight="1">
      <c r="C31" s="1467" t="s">
        <v>418</v>
      </c>
      <c r="D31" s="1467"/>
      <c r="E31" s="575"/>
      <c r="F31" s="679">
        <f t="shared" si="1"/>
        <v>7</v>
      </c>
      <c r="G31" s="679">
        <v>0</v>
      </c>
      <c r="H31" s="679">
        <v>2</v>
      </c>
      <c r="I31" s="680">
        <f t="shared" si="2"/>
        <v>2</v>
      </c>
      <c r="J31" s="680">
        <v>3</v>
      </c>
      <c r="K31" s="680">
        <v>2</v>
      </c>
      <c r="L31" s="679">
        <f t="shared" si="3"/>
        <v>5</v>
      </c>
    </row>
    <row r="32" spans="3:12" ht="11.45" customHeight="1">
      <c r="C32" s="1467" t="s">
        <v>417</v>
      </c>
      <c r="D32" s="1467"/>
      <c r="E32" s="575"/>
      <c r="F32" s="679">
        <f t="shared" si="1"/>
        <v>4</v>
      </c>
      <c r="G32" s="679">
        <v>1</v>
      </c>
      <c r="H32" s="679">
        <v>2</v>
      </c>
      <c r="I32" s="680">
        <f t="shared" si="2"/>
        <v>3</v>
      </c>
      <c r="J32" s="680">
        <v>0</v>
      </c>
      <c r="K32" s="680">
        <v>1</v>
      </c>
      <c r="L32" s="679">
        <f t="shared" si="3"/>
        <v>1</v>
      </c>
    </row>
    <row r="33" spans="2:12" ht="11.45" customHeight="1">
      <c r="B33" s="677"/>
      <c r="C33" s="1467" t="s">
        <v>416</v>
      </c>
      <c r="D33" s="1467"/>
      <c r="E33" s="575"/>
      <c r="F33" s="679">
        <f t="shared" si="1"/>
        <v>9</v>
      </c>
      <c r="G33" s="679">
        <v>1</v>
      </c>
      <c r="H33" s="679">
        <v>4</v>
      </c>
      <c r="I33" s="680">
        <f t="shared" si="2"/>
        <v>5</v>
      </c>
      <c r="J33" s="680">
        <v>1</v>
      </c>
      <c r="K33" s="680">
        <v>3</v>
      </c>
      <c r="L33" s="679">
        <f t="shared" si="3"/>
        <v>4</v>
      </c>
    </row>
    <row r="34" spans="3:12" ht="11.45" customHeight="1">
      <c r="C34" s="1467" t="s">
        <v>415</v>
      </c>
      <c r="D34" s="1467"/>
      <c r="E34" s="575"/>
      <c r="F34" s="679">
        <f t="shared" si="1"/>
        <v>7</v>
      </c>
      <c r="G34" s="679">
        <v>0</v>
      </c>
      <c r="H34" s="679">
        <v>2</v>
      </c>
      <c r="I34" s="680">
        <f t="shared" si="2"/>
        <v>2</v>
      </c>
      <c r="J34" s="680">
        <v>4</v>
      </c>
      <c r="K34" s="680">
        <v>1</v>
      </c>
      <c r="L34" s="679">
        <f t="shared" si="3"/>
        <v>5</v>
      </c>
    </row>
    <row r="35" spans="3:12" ht="11.45" customHeight="1">
      <c r="C35" s="1467" t="s">
        <v>414</v>
      </c>
      <c r="D35" s="1467"/>
      <c r="E35" s="575"/>
      <c r="F35" s="679">
        <f t="shared" si="1"/>
        <v>15</v>
      </c>
      <c r="G35" s="679">
        <v>0</v>
      </c>
      <c r="H35" s="679">
        <v>8</v>
      </c>
      <c r="I35" s="679">
        <v>8</v>
      </c>
      <c r="J35" s="679">
        <v>2</v>
      </c>
      <c r="K35" s="679">
        <v>5</v>
      </c>
      <c r="L35" s="679">
        <v>7</v>
      </c>
    </row>
    <row r="36" spans="3:12" ht="11.45" customHeight="1">
      <c r="C36" s="1467" t="s">
        <v>412</v>
      </c>
      <c r="D36" s="1467"/>
      <c r="E36" s="575"/>
      <c r="F36" s="679">
        <f t="shared" si="1"/>
        <v>1</v>
      </c>
      <c r="G36" s="679">
        <v>0</v>
      </c>
      <c r="H36" s="679">
        <v>0</v>
      </c>
      <c r="I36" s="679">
        <v>0</v>
      </c>
      <c r="J36" s="679">
        <v>0</v>
      </c>
      <c r="K36" s="679">
        <v>1</v>
      </c>
      <c r="L36" s="679">
        <v>1</v>
      </c>
    </row>
    <row r="37" spans="2:12" ht="11.45" customHeight="1">
      <c r="B37" s="1467" t="s">
        <v>411</v>
      </c>
      <c r="C37" s="1467"/>
      <c r="D37" s="1467"/>
      <c r="E37" s="575"/>
      <c r="F37" s="679">
        <f t="shared" si="1"/>
        <v>0</v>
      </c>
      <c r="G37" s="679">
        <v>0</v>
      </c>
      <c r="H37" s="679">
        <v>0</v>
      </c>
      <c r="I37" s="679">
        <v>0</v>
      </c>
      <c r="J37" s="679">
        <v>0</v>
      </c>
      <c r="K37" s="679">
        <v>0</v>
      </c>
      <c r="L37" s="679">
        <v>0</v>
      </c>
    </row>
    <row r="38" spans="2:12" ht="11.45" customHeight="1">
      <c r="B38" s="1467" t="s">
        <v>410</v>
      </c>
      <c r="C38" s="1467"/>
      <c r="D38" s="1467"/>
      <c r="E38" s="575"/>
      <c r="F38" s="679">
        <f t="shared" si="1"/>
        <v>0</v>
      </c>
      <c r="G38" s="679">
        <v>0</v>
      </c>
      <c r="H38" s="679">
        <v>0</v>
      </c>
      <c r="I38" s="679">
        <v>0</v>
      </c>
      <c r="J38" s="679">
        <v>0</v>
      </c>
      <c r="K38" s="679">
        <v>0</v>
      </c>
      <c r="L38" s="679">
        <v>0</v>
      </c>
    </row>
    <row r="39" spans="2:12" ht="11.45" customHeight="1">
      <c r="B39" s="1467" t="s">
        <v>409</v>
      </c>
      <c r="C39" s="1467"/>
      <c r="D39" s="1467"/>
      <c r="E39" s="575"/>
      <c r="F39" s="679">
        <f t="shared" si="1"/>
        <v>3</v>
      </c>
      <c r="G39" s="679">
        <v>0</v>
      </c>
      <c r="H39" s="679">
        <v>2</v>
      </c>
      <c r="I39" s="679">
        <v>2</v>
      </c>
      <c r="J39" s="679">
        <v>0</v>
      </c>
      <c r="K39" s="679">
        <v>1</v>
      </c>
      <c r="L39" s="679">
        <v>1</v>
      </c>
    </row>
    <row r="40" spans="2:12" ht="11.45" customHeight="1">
      <c r="B40" s="1467" t="s">
        <v>408</v>
      </c>
      <c r="C40" s="1467"/>
      <c r="D40" s="1467"/>
      <c r="E40" s="575"/>
      <c r="F40" s="679">
        <f t="shared" si="1"/>
        <v>0</v>
      </c>
      <c r="G40" s="679">
        <v>0</v>
      </c>
      <c r="H40" s="679">
        <v>0</v>
      </c>
      <c r="I40" s="679">
        <v>0</v>
      </c>
      <c r="J40" s="679">
        <v>0</v>
      </c>
      <c r="K40" s="679">
        <v>0</v>
      </c>
      <c r="L40" s="679">
        <v>0</v>
      </c>
    </row>
    <row r="41" spans="2:12" ht="11.45" customHeight="1">
      <c r="B41" s="1467" t="s">
        <v>407</v>
      </c>
      <c r="C41" s="1467"/>
      <c r="D41" s="1467"/>
      <c r="E41" s="575"/>
      <c r="F41" s="679">
        <f t="shared" si="1"/>
        <v>1</v>
      </c>
      <c r="G41" s="679">
        <v>0</v>
      </c>
      <c r="H41" s="679">
        <v>0</v>
      </c>
      <c r="I41" s="679">
        <v>0</v>
      </c>
      <c r="J41" s="679">
        <v>0</v>
      </c>
      <c r="K41" s="679">
        <v>1</v>
      </c>
      <c r="L41" s="679">
        <v>1</v>
      </c>
    </row>
    <row r="42" spans="2:12" ht="11.45" customHeight="1">
      <c r="B42" s="1467" t="s">
        <v>406</v>
      </c>
      <c r="C42" s="1467"/>
      <c r="D42" s="1467"/>
      <c r="E42" s="575"/>
      <c r="F42" s="679">
        <f t="shared" si="1"/>
        <v>0</v>
      </c>
      <c r="G42" s="679">
        <v>0</v>
      </c>
      <c r="H42" s="679">
        <v>0</v>
      </c>
      <c r="I42" s="679">
        <v>0</v>
      </c>
      <c r="J42" s="679">
        <v>0</v>
      </c>
      <c r="K42" s="679">
        <v>0</v>
      </c>
      <c r="L42" s="679">
        <v>0</v>
      </c>
    </row>
    <row r="43" spans="2:12" ht="11.45" customHeight="1">
      <c r="B43" s="1467" t="s">
        <v>405</v>
      </c>
      <c r="C43" s="1467"/>
      <c r="D43" s="1467"/>
      <c r="E43" s="575"/>
      <c r="F43" s="679">
        <f t="shared" si="1"/>
        <v>0</v>
      </c>
      <c r="G43" s="679">
        <v>0</v>
      </c>
      <c r="H43" s="679">
        <v>0</v>
      </c>
      <c r="I43" s="679">
        <v>0</v>
      </c>
      <c r="J43" s="679">
        <v>0</v>
      </c>
      <c r="K43" s="679">
        <v>0</v>
      </c>
      <c r="L43" s="679">
        <v>0</v>
      </c>
    </row>
    <row r="44" spans="2:12" ht="11.45" customHeight="1">
      <c r="B44" s="1467" t="s">
        <v>404</v>
      </c>
      <c r="C44" s="1467"/>
      <c r="D44" s="1467"/>
      <c r="E44" s="575"/>
      <c r="F44" s="679">
        <f t="shared" si="1"/>
        <v>0</v>
      </c>
      <c r="G44" s="679">
        <v>0</v>
      </c>
      <c r="H44" s="679">
        <v>0</v>
      </c>
      <c r="I44" s="679">
        <v>0</v>
      </c>
      <c r="J44" s="679">
        <v>0</v>
      </c>
      <c r="K44" s="679">
        <v>0</v>
      </c>
      <c r="L44" s="679">
        <v>0</v>
      </c>
    </row>
    <row r="45" spans="2:12" ht="11.45" customHeight="1">
      <c r="B45" s="1467" t="s">
        <v>403</v>
      </c>
      <c r="C45" s="1467"/>
      <c r="D45" s="1467"/>
      <c r="E45" s="575"/>
      <c r="F45" s="679">
        <f t="shared" si="1"/>
        <v>0</v>
      </c>
      <c r="G45" s="679">
        <v>0</v>
      </c>
      <c r="H45" s="679">
        <v>0</v>
      </c>
      <c r="I45" s="679">
        <v>0</v>
      </c>
      <c r="J45" s="679">
        <v>0</v>
      </c>
      <c r="K45" s="679">
        <v>0</v>
      </c>
      <c r="L45" s="679">
        <v>0</v>
      </c>
    </row>
    <row r="46" spans="2:12" ht="11.45" customHeight="1">
      <c r="B46" s="1467" t="s">
        <v>709</v>
      </c>
      <c r="C46" s="1467"/>
      <c r="D46" s="1467"/>
      <c r="E46" s="575"/>
      <c r="F46" s="679">
        <f>SUM(I46,L46)</f>
        <v>0</v>
      </c>
      <c r="G46" s="679">
        <v>0</v>
      </c>
      <c r="H46" s="679">
        <v>0</v>
      </c>
      <c r="I46" s="679">
        <v>0</v>
      </c>
      <c r="J46" s="679">
        <v>0</v>
      </c>
      <c r="K46" s="679">
        <v>0</v>
      </c>
      <c r="L46" s="679">
        <v>0</v>
      </c>
    </row>
    <row r="47" spans="2:12" ht="11.45" customHeight="1">
      <c r="B47" s="1467" t="s">
        <v>402</v>
      </c>
      <c r="C47" s="1467"/>
      <c r="D47" s="1467"/>
      <c r="E47" s="575"/>
      <c r="F47" s="679">
        <f t="shared" si="1"/>
        <v>0</v>
      </c>
      <c r="G47" s="679">
        <v>0</v>
      </c>
      <c r="H47" s="679">
        <v>0</v>
      </c>
      <c r="I47" s="679">
        <v>0</v>
      </c>
      <c r="J47" s="679">
        <v>0</v>
      </c>
      <c r="K47" s="679">
        <v>0</v>
      </c>
      <c r="L47" s="679">
        <v>0</v>
      </c>
    </row>
    <row r="48" spans="2:12" ht="11.45" customHeight="1">
      <c r="B48" s="1467" t="s">
        <v>401</v>
      </c>
      <c r="C48" s="1467"/>
      <c r="D48" s="1467"/>
      <c r="E48" s="575"/>
      <c r="F48" s="679">
        <f t="shared" si="1"/>
        <v>4</v>
      </c>
      <c r="G48" s="679">
        <v>0</v>
      </c>
      <c r="H48" s="679">
        <v>3</v>
      </c>
      <c r="I48" s="679">
        <v>3</v>
      </c>
      <c r="J48" s="679">
        <v>0</v>
      </c>
      <c r="K48" s="679">
        <v>1</v>
      </c>
      <c r="L48" s="679">
        <v>1</v>
      </c>
    </row>
    <row r="49" spans="2:12" ht="11.45" customHeight="1">
      <c r="B49" s="1467" t="s">
        <v>400</v>
      </c>
      <c r="C49" s="1467"/>
      <c r="D49" s="1467"/>
      <c r="E49" s="575"/>
      <c r="F49" s="679">
        <f t="shared" si="1"/>
        <v>0</v>
      </c>
      <c r="G49" s="679">
        <v>0</v>
      </c>
      <c r="H49" s="679">
        <v>0</v>
      </c>
      <c r="I49" s="679">
        <v>0</v>
      </c>
      <c r="J49" s="679">
        <v>0</v>
      </c>
      <c r="K49" s="679">
        <v>0</v>
      </c>
      <c r="L49" s="679">
        <v>0</v>
      </c>
    </row>
    <row r="50" spans="2:12" ht="11.45" customHeight="1">
      <c r="B50" s="1467" t="s">
        <v>399</v>
      </c>
      <c r="C50" s="1467"/>
      <c r="D50" s="1467"/>
      <c r="E50" s="575"/>
      <c r="F50" s="679">
        <f t="shared" si="1"/>
        <v>7</v>
      </c>
      <c r="G50" s="679">
        <v>1</v>
      </c>
      <c r="H50" s="679">
        <v>6</v>
      </c>
      <c r="I50" s="679">
        <v>7</v>
      </c>
      <c r="J50" s="679">
        <v>0</v>
      </c>
      <c r="K50" s="679">
        <v>0</v>
      </c>
      <c r="L50" s="679">
        <v>0</v>
      </c>
    </row>
    <row r="51" spans="2:12" ht="11.45" customHeight="1">
      <c r="B51" s="1467" t="s">
        <v>398</v>
      </c>
      <c r="C51" s="1467"/>
      <c r="D51" s="1467"/>
      <c r="E51" s="575" t="s">
        <v>2</v>
      </c>
      <c r="F51" s="679">
        <f t="shared" si="1"/>
        <v>1</v>
      </c>
      <c r="G51" s="679">
        <v>0</v>
      </c>
      <c r="H51" s="679">
        <v>1</v>
      </c>
      <c r="I51" s="679">
        <v>1</v>
      </c>
      <c r="J51" s="679">
        <v>0</v>
      </c>
      <c r="K51" s="679">
        <v>0</v>
      </c>
      <c r="L51" s="679">
        <v>0</v>
      </c>
    </row>
    <row r="52" spans="2:12" ht="11.45" customHeight="1">
      <c r="B52" s="1467" t="s">
        <v>397</v>
      </c>
      <c r="C52" s="1467"/>
      <c r="D52" s="1467"/>
      <c r="E52" s="575"/>
      <c r="F52" s="679">
        <f t="shared" si="1"/>
        <v>65</v>
      </c>
      <c r="G52" s="679">
        <v>27</v>
      </c>
      <c r="H52" s="679">
        <v>23</v>
      </c>
      <c r="I52" s="679">
        <v>50</v>
      </c>
      <c r="J52" s="679">
        <v>7</v>
      </c>
      <c r="K52" s="679">
        <v>8</v>
      </c>
      <c r="L52" s="679">
        <v>15</v>
      </c>
    </row>
    <row r="53" spans="2:12" ht="11.45" customHeight="1">
      <c r="B53" s="1467" t="s">
        <v>396</v>
      </c>
      <c r="C53" s="1467"/>
      <c r="D53" s="1467"/>
      <c r="E53" s="575"/>
      <c r="F53" s="679">
        <f t="shared" si="1"/>
        <v>0</v>
      </c>
      <c r="G53" s="679">
        <v>0</v>
      </c>
      <c r="H53" s="679">
        <v>0</v>
      </c>
      <c r="I53" s="679">
        <v>0</v>
      </c>
      <c r="J53" s="679">
        <v>0</v>
      </c>
      <c r="K53" s="679">
        <v>0</v>
      </c>
      <c r="L53" s="679">
        <v>0</v>
      </c>
    </row>
    <row r="54" spans="2:12" ht="11.45" customHeight="1">
      <c r="B54" s="1467" t="s">
        <v>395</v>
      </c>
      <c r="C54" s="1467"/>
      <c r="D54" s="1467"/>
      <c r="E54" s="575"/>
      <c r="F54" s="679">
        <f t="shared" si="1"/>
        <v>0</v>
      </c>
      <c r="G54" s="679">
        <v>0</v>
      </c>
      <c r="H54" s="679">
        <v>0</v>
      </c>
      <c r="I54" s="679">
        <v>0</v>
      </c>
      <c r="J54" s="679">
        <v>0</v>
      </c>
      <c r="K54" s="679">
        <v>0</v>
      </c>
      <c r="L54" s="679">
        <v>0</v>
      </c>
    </row>
    <row r="55" spans="2:12" ht="11.45" customHeight="1">
      <c r="B55" s="1467" t="s">
        <v>413</v>
      </c>
      <c r="C55" s="1467"/>
      <c r="D55" s="1467"/>
      <c r="E55" s="575"/>
      <c r="F55" s="679">
        <f t="shared" si="1"/>
        <v>61</v>
      </c>
      <c r="G55" s="679">
        <v>9</v>
      </c>
      <c r="H55" s="679">
        <v>21</v>
      </c>
      <c r="I55" s="679">
        <v>30</v>
      </c>
      <c r="J55" s="679">
        <v>14</v>
      </c>
      <c r="K55" s="679">
        <v>17</v>
      </c>
      <c r="L55" s="679">
        <v>31</v>
      </c>
    </row>
    <row r="56" spans="2:12" ht="11.45" customHeight="1">
      <c r="B56" s="1467" t="s">
        <v>394</v>
      </c>
      <c r="C56" s="1467"/>
      <c r="D56" s="1467"/>
      <c r="E56" s="575"/>
      <c r="F56" s="679">
        <f t="shared" si="1"/>
        <v>2</v>
      </c>
      <c r="G56" s="679">
        <v>0</v>
      </c>
      <c r="H56" s="679">
        <v>1</v>
      </c>
      <c r="I56" s="680">
        <f t="shared" si="2"/>
        <v>1</v>
      </c>
      <c r="J56" s="680">
        <v>0</v>
      </c>
      <c r="K56" s="680">
        <v>1</v>
      </c>
      <c r="L56" s="679">
        <f t="shared" si="3"/>
        <v>1</v>
      </c>
    </row>
    <row r="57" spans="1:12" ht="15" customHeight="1">
      <c r="A57" s="563" t="s">
        <v>393</v>
      </c>
      <c r="B57" s="562"/>
      <c r="C57" s="562"/>
      <c r="D57" s="562"/>
      <c r="E57" s="550"/>
      <c r="F57" s="672">
        <f>SUM(F58:F62)</f>
        <v>96</v>
      </c>
      <c r="G57" s="672">
        <f>SUM(G58:G62)</f>
        <v>13</v>
      </c>
      <c r="H57" s="676">
        <f>SUM(H58:H62)</f>
        <v>40</v>
      </c>
      <c r="I57" s="674">
        <f>IF(SUM(I58:I62)=SUM(G57:H57),SUM(G57:H57),"FEHLER")</f>
        <v>53</v>
      </c>
      <c r="J57" s="676">
        <f>SUM(J58:J62)</f>
        <v>12</v>
      </c>
      <c r="K57" s="674">
        <f>SUM(K58:K62)</f>
        <v>31</v>
      </c>
      <c r="L57" s="672">
        <f>IF(SUM(L58:L62)=SUM(J57:K57),SUM(J57:K57),"FEHLER")</f>
        <v>43</v>
      </c>
    </row>
    <row r="58" spans="2:12" ht="11.45" customHeight="1">
      <c r="B58" s="1467" t="s">
        <v>392</v>
      </c>
      <c r="C58" s="1467"/>
      <c r="D58" s="1467"/>
      <c r="F58" s="679">
        <f>SUM(I58,L58)</f>
        <v>0</v>
      </c>
      <c r="G58" s="679">
        <v>0</v>
      </c>
      <c r="H58" s="679">
        <v>0</v>
      </c>
      <c r="I58" s="680">
        <f>SUM(H58:H58)</f>
        <v>0</v>
      </c>
      <c r="J58" s="680">
        <v>0</v>
      </c>
      <c r="K58" s="680">
        <v>0</v>
      </c>
      <c r="L58" s="679">
        <f>SUM(J58:K58)</f>
        <v>0</v>
      </c>
    </row>
    <row r="59" spans="2:12" ht="11.45" customHeight="1">
      <c r="B59" s="1467" t="s">
        <v>391</v>
      </c>
      <c r="C59" s="1467"/>
      <c r="D59" s="1467"/>
      <c r="F59" s="679">
        <f>SUM(I59,L59)</f>
        <v>0</v>
      </c>
      <c r="G59" s="679">
        <v>0</v>
      </c>
      <c r="H59" s="679">
        <v>0</v>
      </c>
      <c r="I59" s="680">
        <f>SUM(G59:H59)</f>
        <v>0</v>
      </c>
      <c r="J59" s="680">
        <v>0</v>
      </c>
      <c r="K59" s="680">
        <v>0</v>
      </c>
      <c r="L59" s="679">
        <f>SUM(J59:K59)</f>
        <v>0</v>
      </c>
    </row>
    <row r="60" spans="2:12" ht="11.45" customHeight="1">
      <c r="B60" s="1467" t="s">
        <v>390</v>
      </c>
      <c r="C60" s="1467"/>
      <c r="D60" s="1467"/>
      <c r="F60" s="679">
        <f>SUM(I60,L60)</f>
        <v>23</v>
      </c>
      <c r="G60" s="679">
        <v>0</v>
      </c>
      <c r="H60" s="679">
        <v>10</v>
      </c>
      <c r="I60" s="680">
        <f>SUM(G60:H60)</f>
        <v>10</v>
      </c>
      <c r="J60" s="680">
        <v>8</v>
      </c>
      <c r="K60" s="680">
        <v>5</v>
      </c>
      <c r="L60" s="679">
        <f>SUM(J60:K60)</f>
        <v>13</v>
      </c>
    </row>
    <row r="61" spans="2:12" ht="11.45" customHeight="1">
      <c r="B61" s="1467" t="s">
        <v>389</v>
      </c>
      <c r="C61" s="1467"/>
      <c r="D61" s="1467"/>
      <c r="E61" s="555"/>
      <c r="F61" s="679">
        <f>SUM(I61,L61)</f>
        <v>71</v>
      </c>
      <c r="G61" s="679">
        <v>13</v>
      </c>
      <c r="H61" s="679">
        <v>29</v>
      </c>
      <c r="I61" s="680">
        <f>SUM(G61:H61)</f>
        <v>42</v>
      </c>
      <c r="J61" s="680">
        <v>3</v>
      </c>
      <c r="K61" s="680">
        <v>26</v>
      </c>
      <c r="L61" s="679">
        <f>SUM(J61:K61)</f>
        <v>29</v>
      </c>
    </row>
    <row r="62" spans="2:12" ht="11.45" customHeight="1">
      <c r="B62" s="1467" t="s">
        <v>388</v>
      </c>
      <c r="C62" s="1467"/>
      <c r="D62" s="1467"/>
      <c r="E62" s="555"/>
      <c r="F62" s="679">
        <f>SUM(I62,L62)</f>
        <v>2</v>
      </c>
      <c r="G62" s="679">
        <v>0</v>
      </c>
      <c r="H62" s="679">
        <v>1</v>
      </c>
      <c r="I62" s="680">
        <f>SUM(G62:H62)</f>
        <v>1</v>
      </c>
      <c r="J62" s="680">
        <v>1</v>
      </c>
      <c r="K62" s="680">
        <v>0</v>
      </c>
      <c r="L62" s="679">
        <f>SUM(J62:K62)</f>
        <v>1</v>
      </c>
    </row>
    <row r="63" spans="1:12" s="545" customFormat="1" ht="10.5" customHeight="1">
      <c r="A63" s="573"/>
      <c r="B63" s="573"/>
      <c r="C63" s="573"/>
      <c r="D63" s="573"/>
      <c r="E63" s="573"/>
      <c r="F63" s="573"/>
      <c r="G63" s="573"/>
      <c r="H63" s="573"/>
      <c r="I63" s="573"/>
      <c r="J63" s="573"/>
      <c r="K63" s="573"/>
      <c r="L63" s="548"/>
    </row>
    <row r="64" spans="1:12" s="545" customFormat="1" ht="12.75" customHeight="1">
      <c r="A64" s="1468" t="s">
        <v>704</v>
      </c>
      <c r="B64" s="1469"/>
      <c r="C64" s="1469"/>
      <c r="D64" s="1469"/>
      <c r="E64" s="1469"/>
      <c r="F64" s="1469"/>
      <c r="G64" s="1469"/>
      <c r="H64" s="1469"/>
      <c r="I64" s="1469"/>
      <c r="J64" s="1469"/>
      <c r="K64" s="1469"/>
      <c r="L64" s="1469"/>
    </row>
    <row r="65" spans="1:12" s="545" customFormat="1" ht="3" customHeight="1">
      <c r="A65" s="573"/>
      <c r="B65" s="573"/>
      <c r="C65" s="573"/>
      <c r="D65" s="573"/>
      <c r="E65" s="573"/>
      <c r="F65" s="573"/>
      <c r="G65" s="573"/>
      <c r="H65" s="573"/>
      <c r="I65" s="573"/>
      <c r="J65" s="573"/>
      <c r="K65" s="573"/>
      <c r="L65" s="548"/>
    </row>
    <row r="66" spans="1:12" s="569" customFormat="1" ht="12.75">
      <c r="A66" s="572" t="str">
        <f>"Noch: "&amp;A4</f>
        <v>Noch: 6.6 Ausländische voll- und teilzeitbeschäftigte Lehrkräfte an Grundschulen</v>
      </c>
      <c r="B66" s="570"/>
      <c r="C66" s="570"/>
      <c r="D66" s="570"/>
      <c r="E66" s="570"/>
      <c r="F66" s="570"/>
      <c r="G66" s="570"/>
      <c r="H66" s="570"/>
      <c r="I66" s="570"/>
      <c r="J66" s="570"/>
      <c r="K66" s="570"/>
      <c r="L66" s="570"/>
    </row>
    <row r="67" spans="1:12" s="569" customFormat="1" ht="21.95" customHeight="1">
      <c r="A67" s="571" t="str">
        <f>A5</f>
        <v>sowie Mittel-/Hauptschulen in Bayern 2021/22 nach Staatsangehörigkeit</v>
      </c>
      <c r="B67" s="570"/>
      <c r="C67" s="570"/>
      <c r="D67" s="570"/>
      <c r="E67" s="570"/>
      <c r="F67" s="570"/>
      <c r="G67" s="570"/>
      <c r="H67" s="570"/>
      <c r="I67" s="570"/>
      <c r="J67" s="570"/>
      <c r="K67" s="570"/>
      <c r="L67" s="570"/>
    </row>
    <row r="68" spans="1:12" s="542" customFormat="1" ht="18" customHeight="1">
      <c r="A68" s="1345" t="str">
        <f>A6</f>
        <v>Länder und Gebiete
(Staatsangehörigkeit)</v>
      </c>
      <c r="B68" s="1345"/>
      <c r="C68" s="1345"/>
      <c r="D68" s="1345"/>
      <c r="E68" s="1346"/>
      <c r="F68" s="1358" t="str">
        <f>F6</f>
        <v>Auslän-
dische
Lehrkräfte
insge-
samt</v>
      </c>
      <c r="G68" s="568" t="str">
        <f>G6</f>
        <v>davon an</v>
      </c>
      <c r="H68" s="567"/>
      <c r="I68" s="567"/>
      <c r="J68" s="567"/>
      <c r="K68" s="567"/>
      <c r="L68" s="567"/>
    </row>
    <row r="69" spans="1:12" s="542" customFormat="1" ht="18" customHeight="1">
      <c r="A69" s="1347"/>
      <c r="B69" s="1347"/>
      <c r="C69" s="1347"/>
      <c r="D69" s="1347"/>
      <c r="E69" s="1348"/>
      <c r="F69" s="1359"/>
      <c r="G69" s="1352" t="str">
        <f>G7</f>
        <v>Grundschulen</v>
      </c>
      <c r="H69" s="1353"/>
      <c r="I69" s="1354"/>
      <c r="J69" s="1352" t="str">
        <f>J7</f>
        <v>Mittel-/Hauptschulen</v>
      </c>
      <c r="K69" s="1353"/>
      <c r="L69" s="1353"/>
    </row>
    <row r="70" spans="1:13" s="542" customFormat="1" ht="22.5" customHeight="1">
      <c r="A70" s="1349"/>
      <c r="B70" s="1349"/>
      <c r="C70" s="1349"/>
      <c r="D70" s="1349"/>
      <c r="E70" s="1350"/>
      <c r="F70" s="1360"/>
      <c r="G70" s="566" t="str">
        <f>G8</f>
        <v>männ-
lich</v>
      </c>
      <c r="H70" s="566" t="str">
        <f>H8</f>
        <v>weib-
lich</v>
      </c>
      <c r="I70" s="566" t="str">
        <f>I8</f>
        <v>zu-
sammen</v>
      </c>
      <c r="J70" s="566" t="str">
        <f>J8</f>
        <v>männ-
lich</v>
      </c>
      <c r="K70" s="566" t="str">
        <f>K8</f>
        <v>weib-
lich</v>
      </c>
      <c r="L70" s="565" t="str">
        <f>L8</f>
        <v>zu-
sammen</v>
      </c>
      <c r="M70" s="564"/>
    </row>
    <row r="71" spans="1:12" s="547" customFormat="1" ht="20.1" customHeight="1">
      <c r="A71" s="563" t="s">
        <v>387</v>
      </c>
      <c r="B71" s="562"/>
      <c r="C71" s="562"/>
      <c r="D71" s="562"/>
      <c r="E71" s="550"/>
      <c r="F71" s="672">
        <f>SUM(F72:F90)</f>
        <v>6</v>
      </c>
      <c r="G71" s="673">
        <f>SUM(G72:G90)</f>
        <v>0</v>
      </c>
      <c r="H71" s="674">
        <f>SUM(H72:H90)</f>
        <v>2</v>
      </c>
      <c r="I71" s="673">
        <f>IF(SUM(I72:I90)=SUM(G71:H71),SUM(G71:H71),"FEHLER")</f>
        <v>2</v>
      </c>
      <c r="J71" s="674">
        <f>SUM(J72:J90)</f>
        <v>2</v>
      </c>
      <c r="K71" s="673">
        <f>SUM(K72:K90)</f>
        <v>2</v>
      </c>
      <c r="L71" s="674">
        <f>IF(SUM(L72:L90)=SUM(J71:K71),SUM(J71:K71),"FEHLER")</f>
        <v>4</v>
      </c>
    </row>
    <row r="72" spans="2:12" ht="11.45" customHeight="1">
      <c r="B72" s="1467" t="s">
        <v>386</v>
      </c>
      <c r="C72" s="1467"/>
      <c r="D72" s="1467"/>
      <c r="F72" s="679">
        <f>SUM(I72,L72)</f>
        <v>1</v>
      </c>
      <c r="G72" s="680">
        <v>0</v>
      </c>
      <c r="H72" s="680">
        <v>1</v>
      </c>
      <c r="I72" s="680">
        <f>SUM(G72:H72)</f>
        <v>1</v>
      </c>
      <c r="J72" s="681">
        <v>0</v>
      </c>
      <c r="K72" s="680">
        <v>0</v>
      </c>
      <c r="L72" s="681">
        <f>SUM(J72:K72)</f>
        <v>0</v>
      </c>
    </row>
    <row r="73" spans="2:12" ht="11.45" customHeight="1">
      <c r="B73" s="1467" t="s">
        <v>385</v>
      </c>
      <c r="C73" s="1467"/>
      <c r="D73" s="1467"/>
      <c r="F73" s="679">
        <f aca="true" t="shared" si="4" ref="F73:F90">SUM(I73,L73)</f>
        <v>0</v>
      </c>
      <c r="G73" s="680">
        <v>0</v>
      </c>
      <c r="H73" s="680">
        <v>0</v>
      </c>
      <c r="I73" s="680">
        <f aca="true" t="shared" si="5" ref="I73:I90">SUM(G73:H73)</f>
        <v>0</v>
      </c>
      <c r="J73" s="681">
        <v>0</v>
      </c>
      <c r="K73" s="680">
        <v>0</v>
      </c>
      <c r="L73" s="681">
        <f aca="true" t="shared" si="6" ref="L73:L90">SUM(J73:K73)</f>
        <v>0</v>
      </c>
    </row>
    <row r="74" spans="2:12" ht="11.45" customHeight="1">
      <c r="B74" s="1467" t="s">
        <v>384</v>
      </c>
      <c r="C74" s="1467"/>
      <c r="D74" s="1467"/>
      <c r="F74" s="679">
        <f t="shared" si="4"/>
        <v>1</v>
      </c>
      <c r="G74" s="680">
        <v>0</v>
      </c>
      <c r="H74" s="680">
        <v>0</v>
      </c>
      <c r="I74" s="680">
        <f t="shared" si="5"/>
        <v>0</v>
      </c>
      <c r="J74" s="681">
        <v>1</v>
      </c>
      <c r="K74" s="680">
        <v>0</v>
      </c>
      <c r="L74" s="681">
        <f t="shared" si="6"/>
        <v>1</v>
      </c>
    </row>
    <row r="75" spans="2:12" ht="11.45" customHeight="1">
      <c r="B75" s="1467" t="s">
        <v>383</v>
      </c>
      <c r="C75" s="1467"/>
      <c r="D75" s="1467"/>
      <c r="F75" s="679">
        <f t="shared" si="4"/>
        <v>0</v>
      </c>
      <c r="G75" s="680">
        <v>0</v>
      </c>
      <c r="H75" s="680">
        <v>0</v>
      </c>
      <c r="I75" s="680">
        <f t="shared" si="5"/>
        <v>0</v>
      </c>
      <c r="J75" s="681">
        <v>0</v>
      </c>
      <c r="K75" s="680">
        <v>0</v>
      </c>
      <c r="L75" s="681">
        <f t="shared" si="6"/>
        <v>0</v>
      </c>
    </row>
    <row r="76" spans="2:12" ht="11.45" customHeight="1">
      <c r="B76" s="1467" t="s">
        <v>382</v>
      </c>
      <c r="C76" s="1467"/>
      <c r="D76" s="1467"/>
      <c r="F76" s="679">
        <f t="shared" si="4"/>
        <v>0</v>
      </c>
      <c r="G76" s="680">
        <v>0</v>
      </c>
      <c r="H76" s="680">
        <v>0</v>
      </c>
      <c r="I76" s="680">
        <f t="shared" si="5"/>
        <v>0</v>
      </c>
      <c r="J76" s="681">
        <v>0</v>
      </c>
      <c r="K76" s="680">
        <v>0</v>
      </c>
      <c r="L76" s="681">
        <f t="shared" si="6"/>
        <v>0</v>
      </c>
    </row>
    <row r="77" spans="2:12" ht="11.45" customHeight="1">
      <c r="B77" s="1467" t="s">
        <v>381</v>
      </c>
      <c r="C77" s="1467"/>
      <c r="D77" s="1467"/>
      <c r="F77" s="679">
        <f t="shared" si="4"/>
        <v>0</v>
      </c>
      <c r="G77" s="680">
        <v>0</v>
      </c>
      <c r="H77" s="680">
        <v>0</v>
      </c>
      <c r="I77" s="680">
        <f t="shared" si="5"/>
        <v>0</v>
      </c>
      <c r="J77" s="681">
        <v>0</v>
      </c>
      <c r="K77" s="680">
        <v>0</v>
      </c>
      <c r="L77" s="681">
        <f t="shared" si="6"/>
        <v>0</v>
      </c>
    </row>
    <row r="78" spans="2:12" ht="11.45" customHeight="1">
      <c r="B78" s="1467" t="s">
        <v>380</v>
      </c>
      <c r="C78" s="1467"/>
      <c r="D78" s="1467"/>
      <c r="F78" s="679">
        <f t="shared" si="4"/>
        <v>0</v>
      </c>
      <c r="G78" s="680">
        <v>0</v>
      </c>
      <c r="H78" s="680">
        <v>0</v>
      </c>
      <c r="I78" s="680">
        <f t="shared" si="5"/>
        <v>0</v>
      </c>
      <c r="J78" s="681">
        <v>0</v>
      </c>
      <c r="K78" s="680">
        <v>0</v>
      </c>
      <c r="L78" s="681">
        <f t="shared" si="6"/>
        <v>0</v>
      </c>
    </row>
    <row r="79" spans="2:12" ht="11.45" customHeight="1">
      <c r="B79" s="1467" t="s">
        <v>379</v>
      </c>
      <c r="C79" s="1467"/>
      <c r="D79" s="1467"/>
      <c r="F79" s="679">
        <f t="shared" si="4"/>
        <v>0</v>
      </c>
      <c r="G79" s="680">
        <v>0</v>
      </c>
      <c r="H79" s="680">
        <v>0</v>
      </c>
      <c r="I79" s="680">
        <f t="shared" si="5"/>
        <v>0</v>
      </c>
      <c r="J79" s="681">
        <v>0</v>
      </c>
      <c r="K79" s="680">
        <v>0</v>
      </c>
      <c r="L79" s="681">
        <f t="shared" si="6"/>
        <v>0</v>
      </c>
    </row>
    <row r="80" spans="2:12" ht="11.45" customHeight="1">
      <c r="B80" s="1467" t="s">
        <v>378</v>
      </c>
      <c r="C80" s="1467"/>
      <c r="D80" s="1467"/>
      <c r="F80" s="679">
        <f t="shared" si="4"/>
        <v>0</v>
      </c>
      <c r="G80" s="680">
        <v>0</v>
      </c>
      <c r="H80" s="680">
        <v>0</v>
      </c>
      <c r="I80" s="680">
        <f t="shared" si="5"/>
        <v>0</v>
      </c>
      <c r="J80" s="681">
        <v>0</v>
      </c>
      <c r="K80" s="680">
        <v>0</v>
      </c>
      <c r="L80" s="681">
        <f t="shared" si="6"/>
        <v>0</v>
      </c>
    </row>
    <row r="81" spans="2:12" ht="11.45" customHeight="1">
      <c r="B81" s="1467" t="s">
        <v>377</v>
      </c>
      <c r="C81" s="1467"/>
      <c r="D81" s="1467"/>
      <c r="F81" s="679">
        <f t="shared" si="4"/>
        <v>0</v>
      </c>
      <c r="G81" s="680">
        <v>0</v>
      </c>
      <c r="H81" s="680">
        <v>0</v>
      </c>
      <c r="I81" s="680">
        <f t="shared" si="5"/>
        <v>0</v>
      </c>
      <c r="J81" s="681">
        <v>0</v>
      </c>
      <c r="K81" s="680">
        <v>0</v>
      </c>
      <c r="L81" s="681">
        <f t="shared" si="6"/>
        <v>0</v>
      </c>
    </row>
    <row r="82" spans="2:12" ht="11.45" customHeight="1">
      <c r="B82" s="1467" t="s">
        <v>376</v>
      </c>
      <c r="C82" s="1467"/>
      <c r="D82" s="1467"/>
      <c r="F82" s="679">
        <f t="shared" si="4"/>
        <v>0</v>
      </c>
      <c r="G82" s="680">
        <v>0</v>
      </c>
      <c r="H82" s="680">
        <v>0</v>
      </c>
      <c r="I82" s="680">
        <f t="shared" si="5"/>
        <v>0</v>
      </c>
      <c r="J82" s="681">
        <v>0</v>
      </c>
      <c r="K82" s="680">
        <v>0</v>
      </c>
      <c r="L82" s="681">
        <f t="shared" si="6"/>
        <v>0</v>
      </c>
    </row>
    <row r="83" spans="2:12" ht="11.45" customHeight="1">
      <c r="B83" s="1467" t="s">
        <v>375</v>
      </c>
      <c r="C83" s="1467"/>
      <c r="D83" s="1467"/>
      <c r="E83" s="555"/>
      <c r="F83" s="679">
        <f t="shared" si="4"/>
        <v>0</v>
      </c>
      <c r="G83" s="680">
        <v>0</v>
      </c>
      <c r="H83" s="680">
        <v>0</v>
      </c>
      <c r="I83" s="680">
        <f t="shared" si="5"/>
        <v>0</v>
      </c>
      <c r="J83" s="681">
        <v>0</v>
      </c>
      <c r="K83" s="680">
        <v>0</v>
      </c>
      <c r="L83" s="681">
        <f t="shared" si="6"/>
        <v>0</v>
      </c>
    </row>
    <row r="84" spans="2:12" ht="11.45" customHeight="1">
      <c r="B84" s="1467" t="s">
        <v>374</v>
      </c>
      <c r="C84" s="1467"/>
      <c r="D84" s="1467"/>
      <c r="E84" s="555"/>
      <c r="F84" s="679">
        <f t="shared" si="4"/>
        <v>0</v>
      </c>
      <c r="G84" s="680">
        <v>0</v>
      </c>
      <c r="H84" s="680">
        <v>0</v>
      </c>
      <c r="I84" s="680">
        <f t="shared" si="5"/>
        <v>0</v>
      </c>
      <c r="J84" s="681">
        <v>0</v>
      </c>
      <c r="K84" s="680">
        <v>0</v>
      </c>
      <c r="L84" s="681">
        <f t="shared" si="6"/>
        <v>0</v>
      </c>
    </row>
    <row r="85" spans="2:12" ht="11.45" customHeight="1">
      <c r="B85" s="1467" t="s">
        <v>373</v>
      </c>
      <c r="C85" s="1467"/>
      <c r="D85" s="1467"/>
      <c r="E85" s="555"/>
      <c r="F85" s="679">
        <f t="shared" si="4"/>
        <v>0</v>
      </c>
      <c r="G85" s="680">
        <v>0</v>
      </c>
      <c r="H85" s="680">
        <v>0</v>
      </c>
      <c r="I85" s="680">
        <f t="shared" si="5"/>
        <v>0</v>
      </c>
      <c r="J85" s="681">
        <v>0</v>
      </c>
      <c r="K85" s="680">
        <v>0</v>
      </c>
      <c r="L85" s="681">
        <f t="shared" si="6"/>
        <v>0</v>
      </c>
    </row>
    <row r="86" spans="2:12" ht="11.45" customHeight="1">
      <c r="B86" s="1467" t="s">
        <v>372</v>
      </c>
      <c r="C86" s="1467"/>
      <c r="D86" s="1467"/>
      <c r="E86" s="555"/>
      <c r="F86" s="679">
        <f t="shared" si="4"/>
        <v>0</v>
      </c>
      <c r="G86" s="680">
        <v>0</v>
      </c>
      <c r="H86" s="680">
        <v>0</v>
      </c>
      <c r="I86" s="680">
        <f t="shared" si="5"/>
        <v>0</v>
      </c>
      <c r="J86" s="681">
        <v>0</v>
      </c>
      <c r="K86" s="680">
        <v>0</v>
      </c>
      <c r="L86" s="681">
        <f t="shared" si="6"/>
        <v>0</v>
      </c>
    </row>
    <row r="87" spans="2:12" ht="11.45" customHeight="1">
      <c r="B87" s="1467" t="s">
        <v>371</v>
      </c>
      <c r="C87" s="1467"/>
      <c r="D87" s="1467"/>
      <c r="E87" s="555"/>
      <c r="F87" s="679">
        <f t="shared" si="4"/>
        <v>0</v>
      </c>
      <c r="G87" s="680">
        <v>0</v>
      </c>
      <c r="H87" s="680">
        <v>0</v>
      </c>
      <c r="I87" s="680">
        <f t="shared" si="5"/>
        <v>0</v>
      </c>
      <c r="J87" s="681">
        <v>0</v>
      </c>
      <c r="K87" s="680">
        <v>0</v>
      </c>
      <c r="L87" s="681">
        <f t="shared" si="6"/>
        <v>0</v>
      </c>
    </row>
    <row r="88" spans="2:12" ht="11.45" customHeight="1">
      <c r="B88" s="1467" t="s">
        <v>370</v>
      </c>
      <c r="C88" s="1467"/>
      <c r="D88" s="1467"/>
      <c r="E88" s="555"/>
      <c r="F88" s="679">
        <f t="shared" si="4"/>
        <v>0</v>
      </c>
      <c r="G88" s="680">
        <v>0</v>
      </c>
      <c r="H88" s="680">
        <v>0</v>
      </c>
      <c r="I88" s="680">
        <f t="shared" si="5"/>
        <v>0</v>
      </c>
      <c r="J88" s="681">
        <v>0</v>
      </c>
      <c r="K88" s="680">
        <v>0</v>
      </c>
      <c r="L88" s="681">
        <f t="shared" si="6"/>
        <v>0</v>
      </c>
    </row>
    <row r="89" spans="2:12" ht="11.45" customHeight="1">
      <c r="B89" s="1467" t="s">
        <v>369</v>
      </c>
      <c r="C89" s="1467"/>
      <c r="D89" s="1467"/>
      <c r="E89" s="555"/>
      <c r="F89" s="679">
        <f t="shared" si="4"/>
        <v>1</v>
      </c>
      <c r="G89" s="680">
        <v>0</v>
      </c>
      <c r="H89" s="680">
        <v>0</v>
      </c>
      <c r="I89" s="680">
        <f t="shared" si="5"/>
        <v>0</v>
      </c>
      <c r="J89" s="681">
        <v>0</v>
      </c>
      <c r="K89" s="680">
        <v>1</v>
      </c>
      <c r="L89" s="681">
        <f t="shared" si="6"/>
        <v>1</v>
      </c>
    </row>
    <row r="90" spans="2:12" ht="11.45" customHeight="1">
      <c r="B90" s="1467" t="s">
        <v>368</v>
      </c>
      <c r="C90" s="1467"/>
      <c r="D90" s="1467"/>
      <c r="E90" s="555"/>
      <c r="F90" s="679">
        <f t="shared" si="4"/>
        <v>3</v>
      </c>
      <c r="G90" s="680">
        <v>0</v>
      </c>
      <c r="H90" s="680">
        <v>1</v>
      </c>
      <c r="I90" s="680">
        <f t="shared" si="5"/>
        <v>1</v>
      </c>
      <c r="J90" s="681">
        <v>1</v>
      </c>
      <c r="K90" s="680">
        <v>1</v>
      </c>
      <c r="L90" s="681">
        <f t="shared" si="6"/>
        <v>2</v>
      </c>
    </row>
    <row r="91" spans="1:12" s="547" customFormat="1" ht="15" customHeight="1">
      <c r="A91" s="563" t="s">
        <v>367</v>
      </c>
      <c r="B91" s="562"/>
      <c r="C91" s="562"/>
      <c r="D91" s="562"/>
      <c r="E91" s="550"/>
      <c r="F91" s="672">
        <f aca="true" t="shared" si="7" ref="F91:K91">SUM(F92:F117)</f>
        <v>33</v>
      </c>
      <c r="G91" s="676">
        <f t="shared" si="7"/>
        <v>5</v>
      </c>
      <c r="H91" s="674">
        <f t="shared" si="7"/>
        <v>12</v>
      </c>
      <c r="I91" s="676">
        <f>IF(SUM(I92:I117)=SUM(G91:H91),SUM(G91:H91),"FEHLER")</f>
        <v>17</v>
      </c>
      <c r="J91" s="674">
        <f t="shared" si="7"/>
        <v>7</v>
      </c>
      <c r="K91" s="676">
        <f t="shared" si="7"/>
        <v>9</v>
      </c>
      <c r="L91" s="674">
        <f>IF(SUM(L92:L117)=SUM(J91:K91),SUM(J91:K91),"FEHLER")</f>
        <v>16</v>
      </c>
    </row>
    <row r="92" spans="2:12" ht="11.45" customHeight="1">
      <c r="B92" s="1467" t="s">
        <v>366</v>
      </c>
      <c r="C92" s="1467"/>
      <c r="D92" s="1467"/>
      <c r="F92" s="679">
        <f>SUM(I92,L92)</f>
        <v>0</v>
      </c>
      <c r="G92" s="680">
        <v>0</v>
      </c>
      <c r="H92" s="680">
        <v>0</v>
      </c>
      <c r="I92" s="680">
        <f>SUM(G92:H92)</f>
        <v>0</v>
      </c>
      <c r="J92" s="681">
        <v>0</v>
      </c>
      <c r="K92" s="680">
        <v>0</v>
      </c>
      <c r="L92" s="681">
        <f>SUM(J92:K92)</f>
        <v>0</v>
      </c>
    </row>
    <row r="93" spans="2:12" ht="11.45" customHeight="1">
      <c r="B93" s="1467" t="s">
        <v>365</v>
      </c>
      <c r="C93" s="1467"/>
      <c r="D93" s="1467"/>
      <c r="F93" s="679">
        <f aca="true" t="shared" si="8" ref="F93:F117">SUM(I93,L93)</f>
        <v>1</v>
      </c>
      <c r="G93" s="680">
        <v>0</v>
      </c>
      <c r="H93" s="680">
        <v>0</v>
      </c>
      <c r="I93" s="680">
        <f aca="true" t="shared" si="9" ref="I93:I117">SUM(G93:H93)</f>
        <v>0</v>
      </c>
      <c r="J93" s="681">
        <v>0</v>
      </c>
      <c r="K93" s="680">
        <v>1</v>
      </c>
      <c r="L93" s="681">
        <f aca="true" t="shared" si="10" ref="L93:L117">SUM(J93:K93)</f>
        <v>1</v>
      </c>
    </row>
    <row r="94" spans="2:12" ht="11.45" customHeight="1">
      <c r="B94" s="1467" t="s">
        <v>364</v>
      </c>
      <c r="C94" s="1467"/>
      <c r="D94" s="1467"/>
      <c r="F94" s="679">
        <f t="shared" si="8"/>
        <v>0</v>
      </c>
      <c r="G94" s="680">
        <v>0</v>
      </c>
      <c r="H94" s="680">
        <v>0</v>
      </c>
      <c r="I94" s="680">
        <f t="shared" si="9"/>
        <v>0</v>
      </c>
      <c r="J94" s="681">
        <v>0</v>
      </c>
      <c r="K94" s="680">
        <v>0</v>
      </c>
      <c r="L94" s="681">
        <f t="shared" si="10"/>
        <v>0</v>
      </c>
    </row>
    <row r="95" spans="2:12" ht="11.45" customHeight="1">
      <c r="B95" s="1467" t="s">
        <v>363</v>
      </c>
      <c r="C95" s="1467"/>
      <c r="D95" s="1467"/>
      <c r="F95" s="679">
        <f t="shared" si="8"/>
        <v>0</v>
      </c>
      <c r="G95" s="680">
        <v>0</v>
      </c>
      <c r="H95" s="680">
        <v>0</v>
      </c>
      <c r="I95" s="680">
        <f>SUM(G95:H95)</f>
        <v>0</v>
      </c>
      <c r="J95" s="681">
        <v>0</v>
      </c>
      <c r="K95" s="680">
        <v>0</v>
      </c>
      <c r="L95" s="681">
        <f t="shared" si="10"/>
        <v>0</v>
      </c>
    </row>
    <row r="96" spans="2:12" ht="11.45" customHeight="1">
      <c r="B96" s="1467" t="s">
        <v>362</v>
      </c>
      <c r="C96" s="1467"/>
      <c r="D96" s="1467"/>
      <c r="F96" s="679">
        <f t="shared" si="8"/>
        <v>1</v>
      </c>
      <c r="G96" s="680">
        <v>0</v>
      </c>
      <c r="H96" s="680">
        <v>1</v>
      </c>
      <c r="I96" s="680">
        <f t="shared" si="9"/>
        <v>1</v>
      </c>
      <c r="J96" s="681">
        <v>0</v>
      </c>
      <c r="K96" s="680">
        <v>0</v>
      </c>
      <c r="L96" s="681">
        <f t="shared" si="10"/>
        <v>0</v>
      </c>
    </row>
    <row r="97" spans="2:12" ht="11.45" customHeight="1">
      <c r="B97" s="1467" t="s">
        <v>361</v>
      </c>
      <c r="C97" s="1467"/>
      <c r="D97" s="1467"/>
      <c r="F97" s="679">
        <f t="shared" si="8"/>
        <v>1</v>
      </c>
      <c r="G97" s="680">
        <v>0</v>
      </c>
      <c r="H97" s="680">
        <v>0</v>
      </c>
      <c r="I97" s="680">
        <f t="shared" si="9"/>
        <v>0</v>
      </c>
      <c r="J97" s="681">
        <v>0</v>
      </c>
      <c r="K97" s="680">
        <v>1</v>
      </c>
      <c r="L97" s="681">
        <f t="shared" si="10"/>
        <v>1</v>
      </c>
    </row>
    <row r="98" spans="2:12" ht="11.45" customHeight="1">
      <c r="B98" s="1467" t="s">
        <v>360</v>
      </c>
      <c r="C98" s="1467"/>
      <c r="D98" s="1467"/>
      <c r="F98" s="679">
        <f t="shared" si="8"/>
        <v>0</v>
      </c>
      <c r="G98" s="680">
        <v>0</v>
      </c>
      <c r="H98" s="680">
        <v>0</v>
      </c>
      <c r="I98" s="680">
        <f t="shared" si="9"/>
        <v>0</v>
      </c>
      <c r="J98" s="681">
        <v>0</v>
      </c>
      <c r="K98" s="680">
        <v>0</v>
      </c>
      <c r="L98" s="681">
        <f t="shared" si="10"/>
        <v>0</v>
      </c>
    </row>
    <row r="99" spans="2:12" ht="11.45" customHeight="1">
      <c r="B99" s="1467" t="s">
        <v>359</v>
      </c>
      <c r="C99" s="1467"/>
      <c r="D99" s="1467"/>
      <c r="F99" s="679">
        <f t="shared" si="8"/>
        <v>1</v>
      </c>
      <c r="G99" s="680">
        <v>0</v>
      </c>
      <c r="H99" s="680">
        <v>0</v>
      </c>
      <c r="I99" s="680">
        <f t="shared" si="9"/>
        <v>0</v>
      </c>
      <c r="J99" s="681">
        <v>0</v>
      </c>
      <c r="K99" s="680">
        <v>1</v>
      </c>
      <c r="L99" s="681">
        <f t="shared" si="10"/>
        <v>1</v>
      </c>
    </row>
    <row r="100" spans="2:12" ht="11.45" customHeight="1">
      <c r="B100" s="1467" t="s">
        <v>358</v>
      </c>
      <c r="C100" s="1467"/>
      <c r="D100" s="1467"/>
      <c r="F100" s="679">
        <f t="shared" si="8"/>
        <v>0</v>
      </c>
      <c r="G100" s="680">
        <v>0</v>
      </c>
      <c r="H100" s="680">
        <v>0</v>
      </c>
      <c r="I100" s="680">
        <f t="shared" si="9"/>
        <v>0</v>
      </c>
      <c r="J100" s="681">
        <v>0</v>
      </c>
      <c r="K100" s="680">
        <v>0</v>
      </c>
      <c r="L100" s="681">
        <f t="shared" si="10"/>
        <v>0</v>
      </c>
    </row>
    <row r="101" spans="2:12" ht="11.45" customHeight="1">
      <c r="B101" s="1467" t="s">
        <v>357</v>
      </c>
      <c r="C101" s="1467"/>
      <c r="D101" s="1467"/>
      <c r="E101" s="555"/>
      <c r="F101" s="679">
        <f t="shared" si="8"/>
        <v>3</v>
      </c>
      <c r="G101" s="680">
        <v>0</v>
      </c>
      <c r="H101" s="680">
        <v>2</v>
      </c>
      <c r="I101" s="680">
        <f t="shared" si="9"/>
        <v>2</v>
      </c>
      <c r="J101" s="681">
        <v>0</v>
      </c>
      <c r="K101" s="680">
        <v>1</v>
      </c>
      <c r="L101" s="681">
        <f t="shared" si="10"/>
        <v>1</v>
      </c>
    </row>
    <row r="102" spans="2:12" ht="11.45" customHeight="1">
      <c r="B102" s="1467" t="s">
        <v>356</v>
      </c>
      <c r="C102" s="1467"/>
      <c r="D102" s="1467"/>
      <c r="E102" s="555"/>
      <c r="F102" s="679">
        <f t="shared" si="8"/>
        <v>1</v>
      </c>
      <c r="G102" s="680">
        <v>0</v>
      </c>
      <c r="H102" s="680">
        <v>1</v>
      </c>
      <c r="I102" s="680">
        <f t="shared" si="9"/>
        <v>1</v>
      </c>
      <c r="J102" s="681">
        <v>0</v>
      </c>
      <c r="K102" s="680">
        <v>0</v>
      </c>
      <c r="L102" s="681">
        <f t="shared" si="10"/>
        <v>0</v>
      </c>
    </row>
    <row r="103" spans="2:12" ht="11.45" customHeight="1">
      <c r="B103" s="1467" t="s">
        <v>355</v>
      </c>
      <c r="C103" s="1467"/>
      <c r="D103" s="1467"/>
      <c r="E103" s="555"/>
      <c r="F103" s="679">
        <f t="shared" si="8"/>
        <v>19</v>
      </c>
      <c r="G103" s="680">
        <v>3</v>
      </c>
      <c r="H103" s="680">
        <v>7</v>
      </c>
      <c r="I103" s="680">
        <f t="shared" si="9"/>
        <v>10</v>
      </c>
      <c r="J103" s="681">
        <v>6</v>
      </c>
      <c r="K103" s="680">
        <v>3</v>
      </c>
      <c r="L103" s="681">
        <f t="shared" si="10"/>
        <v>9</v>
      </c>
    </row>
    <row r="104" spans="2:12" ht="11.45" customHeight="1">
      <c r="B104" s="1467" t="s">
        <v>354</v>
      </c>
      <c r="C104" s="1467"/>
      <c r="D104" s="1467"/>
      <c r="E104" s="555"/>
      <c r="F104" s="679">
        <f t="shared" si="8"/>
        <v>0</v>
      </c>
      <c r="G104" s="680">
        <v>0</v>
      </c>
      <c r="H104" s="680">
        <v>0</v>
      </c>
      <c r="I104" s="680">
        <f t="shared" si="9"/>
        <v>0</v>
      </c>
      <c r="J104" s="681">
        <v>0</v>
      </c>
      <c r="K104" s="680">
        <v>0</v>
      </c>
      <c r="L104" s="681">
        <f t="shared" si="10"/>
        <v>0</v>
      </c>
    </row>
    <row r="105" spans="2:12" ht="11.45" customHeight="1">
      <c r="B105" s="1467" t="s">
        <v>353</v>
      </c>
      <c r="C105" s="1467"/>
      <c r="D105" s="1467"/>
      <c r="F105" s="679">
        <f t="shared" si="8"/>
        <v>1</v>
      </c>
      <c r="G105" s="680">
        <v>0</v>
      </c>
      <c r="H105" s="680">
        <v>0</v>
      </c>
      <c r="I105" s="680">
        <f t="shared" si="9"/>
        <v>0</v>
      </c>
      <c r="J105" s="681">
        <v>1</v>
      </c>
      <c r="K105" s="680">
        <v>0</v>
      </c>
      <c r="L105" s="681">
        <f t="shared" si="10"/>
        <v>1</v>
      </c>
    </row>
    <row r="106" spans="2:12" ht="11.45" customHeight="1">
      <c r="B106" s="1467" t="s">
        <v>352</v>
      </c>
      <c r="C106" s="1467"/>
      <c r="D106" s="1467"/>
      <c r="F106" s="679">
        <f t="shared" si="8"/>
        <v>1</v>
      </c>
      <c r="G106" s="680">
        <v>0</v>
      </c>
      <c r="H106" s="680">
        <v>0</v>
      </c>
      <c r="I106" s="680">
        <f t="shared" si="9"/>
        <v>0</v>
      </c>
      <c r="J106" s="681">
        <v>0</v>
      </c>
      <c r="K106" s="680">
        <v>1</v>
      </c>
      <c r="L106" s="681">
        <f t="shared" si="10"/>
        <v>1</v>
      </c>
    </row>
    <row r="107" spans="2:12" ht="11.45" customHeight="1">
      <c r="B107" s="1467" t="s">
        <v>351</v>
      </c>
      <c r="C107" s="1467"/>
      <c r="D107" s="1467"/>
      <c r="F107" s="679">
        <f t="shared" si="8"/>
        <v>0</v>
      </c>
      <c r="G107" s="680">
        <v>0</v>
      </c>
      <c r="H107" s="680">
        <v>0</v>
      </c>
      <c r="I107" s="680">
        <f t="shared" si="9"/>
        <v>0</v>
      </c>
      <c r="J107" s="681">
        <v>0</v>
      </c>
      <c r="K107" s="680">
        <v>0</v>
      </c>
      <c r="L107" s="681">
        <f t="shared" si="10"/>
        <v>0</v>
      </c>
    </row>
    <row r="108" spans="2:12" ht="11.45" customHeight="1">
      <c r="B108" s="1467" t="s">
        <v>350</v>
      </c>
      <c r="C108" s="1467"/>
      <c r="D108" s="1467"/>
      <c r="F108" s="679">
        <f t="shared" si="8"/>
        <v>0</v>
      </c>
      <c r="G108" s="680">
        <v>0</v>
      </c>
      <c r="H108" s="680">
        <v>0</v>
      </c>
      <c r="I108" s="680">
        <f t="shared" si="9"/>
        <v>0</v>
      </c>
      <c r="J108" s="681">
        <v>0</v>
      </c>
      <c r="K108" s="680">
        <v>0</v>
      </c>
      <c r="L108" s="681">
        <f t="shared" si="10"/>
        <v>0</v>
      </c>
    </row>
    <row r="109" spans="2:12" ht="11.45" customHeight="1">
      <c r="B109" s="1467" t="s">
        <v>349</v>
      </c>
      <c r="C109" s="1467"/>
      <c r="D109" s="1467"/>
      <c r="F109" s="679">
        <f t="shared" si="8"/>
        <v>0</v>
      </c>
      <c r="G109" s="680">
        <v>0</v>
      </c>
      <c r="H109" s="680">
        <v>0</v>
      </c>
      <c r="I109" s="680">
        <f t="shared" si="9"/>
        <v>0</v>
      </c>
      <c r="J109" s="681">
        <v>0</v>
      </c>
      <c r="K109" s="680">
        <v>0</v>
      </c>
      <c r="L109" s="681">
        <f t="shared" si="10"/>
        <v>0</v>
      </c>
    </row>
    <row r="110" spans="2:12" ht="11.45" customHeight="1">
      <c r="B110" s="1467" t="s">
        <v>348</v>
      </c>
      <c r="C110" s="1467"/>
      <c r="D110" s="1467"/>
      <c r="F110" s="679">
        <f t="shared" si="8"/>
        <v>0</v>
      </c>
      <c r="G110" s="680">
        <v>0</v>
      </c>
      <c r="H110" s="680">
        <v>0</v>
      </c>
      <c r="I110" s="680">
        <f t="shared" si="9"/>
        <v>0</v>
      </c>
      <c r="J110" s="681">
        <v>0</v>
      </c>
      <c r="K110" s="680">
        <v>0</v>
      </c>
      <c r="L110" s="681">
        <f t="shared" si="10"/>
        <v>0</v>
      </c>
    </row>
    <row r="111" spans="2:12" ht="11.45" customHeight="1">
      <c r="B111" s="1467" t="s">
        <v>347</v>
      </c>
      <c r="C111" s="1467"/>
      <c r="D111" s="1467"/>
      <c r="F111" s="679">
        <f t="shared" si="8"/>
        <v>0</v>
      </c>
      <c r="G111" s="680">
        <v>0</v>
      </c>
      <c r="H111" s="680">
        <v>0</v>
      </c>
      <c r="I111" s="680">
        <f t="shared" si="9"/>
        <v>0</v>
      </c>
      <c r="J111" s="681">
        <v>0</v>
      </c>
      <c r="K111" s="680">
        <v>0</v>
      </c>
      <c r="L111" s="681">
        <f t="shared" si="10"/>
        <v>0</v>
      </c>
    </row>
    <row r="112" spans="2:12" ht="11.45" customHeight="1">
      <c r="B112" s="1467" t="s">
        <v>346</v>
      </c>
      <c r="C112" s="1467"/>
      <c r="D112" s="1467"/>
      <c r="F112" s="679">
        <f t="shared" si="8"/>
        <v>1</v>
      </c>
      <c r="G112" s="680">
        <v>0</v>
      </c>
      <c r="H112" s="680">
        <v>0</v>
      </c>
      <c r="I112" s="680">
        <f t="shared" si="9"/>
        <v>0</v>
      </c>
      <c r="J112" s="681">
        <v>0</v>
      </c>
      <c r="K112" s="680">
        <v>1</v>
      </c>
      <c r="L112" s="681">
        <f t="shared" si="10"/>
        <v>1</v>
      </c>
    </row>
    <row r="113" spans="2:12" ht="11.45" customHeight="1">
      <c r="B113" s="1467" t="s">
        <v>345</v>
      </c>
      <c r="C113" s="1467"/>
      <c r="D113" s="1467"/>
      <c r="F113" s="679">
        <f t="shared" si="8"/>
        <v>2</v>
      </c>
      <c r="G113" s="680">
        <v>2</v>
      </c>
      <c r="H113" s="680">
        <v>0</v>
      </c>
      <c r="I113" s="680">
        <f t="shared" si="9"/>
        <v>2</v>
      </c>
      <c r="J113" s="681">
        <v>0</v>
      </c>
      <c r="K113" s="680">
        <v>0</v>
      </c>
      <c r="L113" s="681">
        <f t="shared" si="10"/>
        <v>0</v>
      </c>
    </row>
    <row r="114" spans="2:12" ht="11.45" customHeight="1">
      <c r="B114" s="1467" t="s">
        <v>344</v>
      </c>
      <c r="C114" s="1467"/>
      <c r="D114" s="1467"/>
      <c r="F114" s="679">
        <f t="shared" si="8"/>
        <v>0</v>
      </c>
      <c r="G114" s="680">
        <v>0</v>
      </c>
      <c r="H114" s="680">
        <v>0</v>
      </c>
      <c r="I114" s="680">
        <f t="shared" si="9"/>
        <v>0</v>
      </c>
      <c r="J114" s="681">
        <v>0</v>
      </c>
      <c r="K114" s="680">
        <v>0</v>
      </c>
      <c r="L114" s="681">
        <f t="shared" si="10"/>
        <v>0</v>
      </c>
    </row>
    <row r="115" spans="2:12" ht="11.45" customHeight="1">
      <c r="B115" s="1467" t="s">
        <v>343</v>
      </c>
      <c r="C115" s="1467"/>
      <c r="D115" s="1467"/>
      <c r="F115" s="679">
        <f t="shared" si="8"/>
        <v>0</v>
      </c>
      <c r="G115" s="680">
        <v>0</v>
      </c>
      <c r="H115" s="680">
        <v>0</v>
      </c>
      <c r="I115" s="680">
        <f t="shared" si="9"/>
        <v>0</v>
      </c>
      <c r="J115" s="681">
        <v>0</v>
      </c>
      <c r="K115" s="680">
        <v>0</v>
      </c>
      <c r="L115" s="681">
        <f t="shared" si="10"/>
        <v>0</v>
      </c>
    </row>
    <row r="116" spans="2:12" ht="11.45" customHeight="1">
      <c r="B116" s="1467" t="s">
        <v>342</v>
      </c>
      <c r="C116" s="1467"/>
      <c r="D116" s="1467"/>
      <c r="F116" s="679">
        <f t="shared" si="8"/>
        <v>1</v>
      </c>
      <c r="G116" s="680">
        <v>0</v>
      </c>
      <c r="H116" s="680">
        <v>1</v>
      </c>
      <c r="I116" s="680">
        <f t="shared" si="9"/>
        <v>1</v>
      </c>
      <c r="J116" s="681">
        <v>0</v>
      </c>
      <c r="K116" s="680">
        <v>0</v>
      </c>
      <c r="L116" s="681">
        <f t="shared" si="10"/>
        <v>0</v>
      </c>
    </row>
    <row r="117" spans="2:12" ht="12" customHeight="1">
      <c r="B117" s="925" t="s">
        <v>748</v>
      </c>
      <c r="C117" s="553"/>
      <c r="D117" s="554"/>
      <c r="E117" s="540" t="s">
        <v>2</v>
      </c>
      <c r="F117" s="679">
        <f t="shared" si="8"/>
        <v>0</v>
      </c>
      <c r="G117" s="680">
        <v>0</v>
      </c>
      <c r="H117" s="680">
        <v>0</v>
      </c>
      <c r="I117" s="680">
        <f t="shared" si="9"/>
        <v>0</v>
      </c>
      <c r="J117" s="681">
        <v>0</v>
      </c>
      <c r="K117" s="680">
        <v>0</v>
      </c>
      <c r="L117" s="681">
        <f t="shared" si="10"/>
        <v>0</v>
      </c>
    </row>
    <row r="118" spans="1:12" s="547" customFormat="1" ht="15" customHeight="1">
      <c r="A118" s="563" t="s">
        <v>340</v>
      </c>
      <c r="B118" s="562"/>
      <c r="C118" s="562"/>
      <c r="D118" s="562"/>
      <c r="F118" s="672">
        <f aca="true" t="shared" si="11" ref="F118:K118">SUM(F119:F121)</f>
        <v>22</v>
      </c>
      <c r="G118" s="676">
        <f t="shared" si="11"/>
        <v>3</v>
      </c>
      <c r="H118" s="674">
        <f t="shared" si="11"/>
        <v>8</v>
      </c>
      <c r="I118" s="676">
        <f>IF(SUM(I119:I121)=SUM(G118:H118),SUM(G118:H118),"FEHLER")</f>
        <v>11</v>
      </c>
      <c r="J118" s="674">
        <f t="shared" si="11"/>
        <v>8</v>
      </c>
      <c r="K118" s="676">
        <f t="shared" si="11"/>
        <v>3</v>
      </c>
      <c r="L118" s="674">
        <f>IF(SUM(L119:L121)=SUM(J118:K118),SUM(J118:K118),"FEHLER")</f>
        <v>11</v>
      </c>
    </row>
    <row r="119" spans="2:12" ht="11.45" customHeight="1">
      <c r="B119" s="1467" t="s">
        <v>339</v>
      </c>
      <c r="C119" s="1467"/>
      <c r="D119" s="1467"/>
      <c r="E119" s="555"/>
      <c r="F119" s="679">
        <f>SUM(I119,L119)</f>
        <v>16</v>
      </c>
      <c r="G119" s="680">
        <v>1</v>
      </c>
      <c r="H119" s="680">
        <v>8</v>
      </c>
      <c r="I119" s="680">
        <f>SUM(G119:H119)</f>
        <v>9</v>
      </c>
      <c r="J119" s="681">
        <v>5</v>
      </c>
      <c r="K119" s="680">
        <v>2</v>
      </c>
      <c r="L119" s="681">
        <f>SUM(J119:K119)</f>
        <v>7</v>
      </c>
    </row>
    <row r="120" spans="2:12" ht="11.45" customHeight="1">
      <c r="B120" s="1467" t="s">
        <v>338</v>
      </c>
      <c r="C120" s="1467"/>
      <c r="D120" s="1467"/>
      <c r="E120" s="555"/>
      <c r="F120" s="679">
        <f>SUM(I120,L120)</f>
        <v>6</v>
      </c>
      <c r="G120" s="680">
        <v>2</v>
      </c>
      <c r="H120" s="680">
        <v>0</v>
      </c>
      <c r="I120" s="680">
        <f>SUM(G120:H120)</f>
        <v>2</v>
      </c>
      <c r="J120" s="681">
        <v>3</v>
      </c>
      <c r="K120" s="680">
        <v>1</v>
      </c>
      <c r="L120" s="681">
        <f>SUM(J120:K120)</f>
        <v>4</v>
      </c>
    </row>
    <row r="121" spans="2:12" ht="11.45" customHeight="1">
      <c r="B121" s="1467" t="s">
        <v>337</v>
      </c>
      <c r="C121" s="1467"/>
      <c r="D121" s="1467"/>
      <c r="F121" s="679">
        <f>SUM(I121,L121)</f>
        <v>0</v>
      </c>
      <c r="G121" s="680">
        <v>0</v>
      </c>
      <c r="H121" s="680">
        <v>0</v>
      </c>
      <c r="I121" s="680">
        <f>SUM(G121:H121)</f>
        <v>0</v>
      </c>
      <c r="J121" s="681">
        <v>0</v>
      </c>
      <c r="K121" s="680">
        <v>0</v>
      </c>
      <c r="L121" s="681">
        <f>SUM(J121:K121)</f>
        <v>0</v>
      </c>
    </row>
    <row r="122" spans="1:12" s="547" customFormat="1" ht="15" customHeight="1">
      <c r="A122" s="682" t="s">
        <v>336</v>
      </c>
      <c r="B122" s="683"/>
      <c r="C122" s="683"/>
      <c r="D122" s="684"/>
      <c r="F122" s="679">
        <f>SUM(I122,L122)</f>
        <v>0</v>
      </c>
      <c r="G122" s="680">
        <v>0</v>
      </c>
      <c r="H122" s="680">
        <v>0</v>
      </c>
      <c r="I122" s="680">
        <f>SUM(G122:H122)</f>
        <v>0</v>
      </c>
      <c r="J122" s="681">
        <v>0</v>
      </c>
      <c r="K122" s="680">
        <v>0</v>
      </c>
      <c r="L122" s="681">
        <f>SUM(J122:K122)</f>
        <v>0</v>
      </c>
    </row>
    <row r="123" spans="1:12" ht="12" customHeight="1">
      <c r="A123" s="685" t="s">
        <v>335</v>
      </c>
      <c r="B123" s="677"/>
      <c r="C123" s="677"/>
      <c r="D123" s="678"/>
      <c r="E123" s="555"/>
      <c r="F123" s="679">
        <f>SUM(I123,L123)</f>
        <v>24</v>
      </c>
      <c r="G123" s="680">
        <v>0</v>
      </c>
      <c r="H123" s="680">
        <v>9</v>
      </c>
      <c r="I123" s="839">
        <f>SUM(G123:H123)</f>
        <v>9</v>
      </c>
      <c r="J123" s="681">
        <v>6</v>
      </c>
      <c r="K123" s="680">
        <v>9</v>
      </c>
      <c r="L123" s="681">
        <f>SUM(J123:K123)</f>
        <v>15</v>
      </c>
    </row>
    <row r="124" spans="1:12" s="547" customFormat="1" ht="15" customHeight="1">
      <c r="A124" s="686"/>
      <c r="D124" s="551" t="s">
        <v>73</v>
      </c>
      <c r="E124" s="550"/>
      <c r="F124" s="672">
        <f>IF(SUM(F9,F57,F71,F91,F118,F122,F123)=SUM(G124,H124,J124,K124),SUM(G124,H124,J124,K124),"FEHLER")</f>
        <v>746</v>
      </c>
      <c r="G124" s="676">
        <f aca="true" t="shared" si="12" ref="G124:L124">G9+G57+G71+G91+G118+G122+G123</f>
        <v>86</v>
      </c>
      <c r="H124" s="676">
        <f t="shared" si="12"/>
        <v>318</v>
      </c>
      <c r="I124" s="676">
        <f t="shared" si="12"/>
        <v>404</v>
      </c>
      <c r="J124" s="674">
        <f t="shared" si="12"/>
        <v>119</v>
      </c>
      <c r="K124" s="676">
        <f t="shared" si="12"/>
        <v>223</v>
      </c>
      <c r="L124" s="674">
        <f t="shared" si="12"/>
        <v>342</v>
      </c>
    </row>
    <row r="125" spans="1:12" ht="5.1" customHeight="1">
      <c r="A125" s="547" t="s">
        <v>334</v>
      </c>
      <c r="B125" s="546"/>
      <c r="C125" s="546"/>
      <c r="D125" s="546"/>
      <c r="E125" s="546"/>
      <c r="F125" s="546"/>
      <c r="G125" s="546"/>
      <c r="H125" s="546"/>
      <c r="I125" s="546"/>
      <c r="J125" s="546"/>
      <c r="K125" s="546"/>
      <c r="L125" s="546"/>
    </row>
    <row r="126" spans="1:12" s="545" customFormat="1" ht="12.95" customHeight="1">
      <c r="A126" s="1343" t="s">
        <v>333</v>
      </c>
      <c r="B126" s="1343"/>
      <c r="C126" s="1343"/>
      <c r="D126" s="1343"/>
      <c r="E126" s="1343"/>
      <c r="F126" s="1343"/>
      <c r="G126" s="1343"/>
      <c r="H126" s="1343"/>
      <c r="I126" s="1343"/>
      <c r="J126" s="1343"/>
      <c r="K126" s="1343"/>
      <c r="L126" s="1343"/>
    </row>
    <row r="127" spans="1:12" ht="11.25">
      <c r="A127" s="544"/>
      <c r="B127" s="544"/>
      <c r="C127" s="544"/>
      <c r="D127" s="544"/>
      <c r="E127" s="544"/>
      <c r="F127" s="544"/>
      <c r="G127" s="543"/>
      <c r="H127" s="543"/>
      <c r="I127" s="543"/>
      <c r="J127" s="543"/>
      <c r="K127" s="543"/>
      <c r="L127" s="543"/>
    </row>
  </sheetData>
  <mergeCells count="111">
    <mergeCell ref="A126:L126"/>
    <mergeCell ref="A1:B1"/>
    <mergeCell ref="A5:L5"/>
    <mergeCell ref="A6:E8"/>
    <mergeCell ref="F6:F8"/>
    <mergeCell ref="G7:I7"/>
    <mergeCell ref="J7:L7"/>
    <mergeCell ref="A68:E70"/>
    <mergeCell ref="F68:F70"/>
    <mergeCell ref="G69:I69"/>
    <mergeCell ref="J69:L69"/>
    <mergeCell ref="A2:L2"/>
    <mergeCell ref="A64:L64"/>
    <mergeCell ref="C11:D11"/>
    <mergeCell ref="C12:D12"/>
    <mergeCell ref="C13:D13"/>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B38:D38"/>
    <mergeCell ref="B39:D39"/>
    <mergeCell ref="B40:D40"/>
    <mergeCell ref="B41:D41"/>
    <mergeCell ref="B42:D42"/>
    <mergeCell ref="C34:D34"/>
    <mergeCell ref="C35:D35"/>
    <mergeCell ref="C36:D36"/>
    <mergeCell ref="B37:D37"/>
    <mergeCell ref="B48:D48"/>
    <mergeCell ref="B49:D49"/>
    <mergeCell ref="B50:D50"/>
    <mergeCell ref="B51:D51"/>
    <mergeCell ref="B52:D52"/>
    <mergeCell ref="B43:D43"/>
    <mergeCell ref="B44:D44"/>
    <mergeCell ref="B45:D45"/>
    <mergeCell ref="B46:D46"/>
    <mergeCell ref="B47:D47"/>
    <mergeCell ref="B60:D60"/>
    <mergeCell ref="B61:D61"/>
    <mergeCell ref="B62:D62"/>
    <mergeCell ref="B72:D72"/>
    <mergeCell ref="B73:D73"/>
    <mergeCell ref="B53:D53"/>
    <mergeCell ref="B54:D54"/>
    <mergeCell ref="B56:D56"/>
    <mergeCell ref="B58:D58"/>
    <mergeCell ref="B59:D59"/>
    <mergeCell ref="B55:D55"/>
    <mergeCell ref="B79:D79"/>
    <mergeCell ref="B80:D80"/>
    <mergeCell ref="B81:D81"/>
    <mergeCell ref="B82:D82"/>
    <mergeCell ref="B83:D83"/>
    <mergeCell ref="B74:D74"/>
    <mergeCell ref="B75:D75"/>
    <mergeCell ref="B76:D76"/>
    <mergeCell ref="B77:D77"/>
    <mergeCell ref="B78:D78"/>
    <mergeCell ref="B89:D89"/>
    <mergeCell ref="B90:D90"/>
    <mergeCell ref="B92:D92"/>
    <mergeCell ref="B93:D93"/>
    <mergeCell ref="B94:D94"/>
    <mergeCell ref="B84:D84"/>
    <mergeCell ref="B85:D85"/>
    <mergeCell ref="B86:D86"/>
    <mergeCell ref="B87:D87"/>
    <mergeCell ref="B88:D88"/>
    <mergeCell ref="B100:D100"/>
    <mergeCell ref="B101:D101"/>
    <mergeCell ref="B102:D102"/>
    <mergeCell ref="B103:D103"/>
    <mergeCell ref="B104:D104"/>
    <mergeCell ref="B95:D95"/>
    <mergeCell ref="B96:D96"/>
    <mergeCell ref="B97:D97"/>
    <mergeCell ref="B98:D98"/>
    <mergeCell ref="B99:D99"/>
    <mergeCell ref="B119:D119"/>
    <mergeCell ref="B120:D120"/>
    <mergeCell ref="B121:D121"/>
    <mergeCell ref="B112:D112"/>
    <mergeCell ref="B113:D113"/>
    <mergeCell ref="B114:D114"/>
    <mergeCell ref="B115:D115"/>
    <mergeCell ref="B116:D116"/>
    <mergeCell ref="B105:D105"/>
    <mergeCell ref="B106:D106"/>
    <mergeCell ref="B107:D107"/>
    <mergeCell ref="B108:D108"/>
    <mergeCell ref="B109:D109"/>
    <mergeCell ref="B110:D110"/>
    <mergeCell ref="B111:D111"/>
  </mergeCells>
  <printOptions/>
  <pageMargins left="0.4724409448818898" right="0.4724409448818898" top="0.5905511811023623" bottom="0.7874015748031497" header="0.31496062992125984" footer="0.31496062992125984"/>
  <pageSetup firstPageNumber="36" useFirstPageNumber="1" horizontalDpi="600" verticalDpi="600" orientation="portrait" paperSize="9" r:id="rId1"/>
  <headerFooter>
    <oddFooter>&amp;C&amp;P</oddFooter>
  </headerFooter>
  <rowBreaks count="1" manualBreakCount="1">
    <brk id="6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72"/>
  <sheetViews>
    <sheetView zoomScaleSheetLayoutView="100" workbookViewId="0" topLeftCell="A1">
      <selection activeCell="N1" sqref="N1"/>
    </sheetView>
  </sheetViews>
  <sheetFormatPr defaultColWidth="12" defaultRowHeight="11.25"/>
  <cols>
    <col min="1" max="1" width="3.16015625" style="713" customWidth="1"/>
    <col min="2" max="2" width="1.0078125" style="713" customWidth="1"/>
    <col min="3" max="3" width="26.66015625" style="183" customWidth="1"/>
    <col min="4" max="4" width="1.0078125" style="183" customWidth="1"/>
    <col min="5" max="6" width="8.33203125" style="183" customWidth="1"/>
    <col min="7" max="12" width="9.16015625" style="183" bestFit="1" customWidth="1"/>
    <col min="13" max="13" width="8.66015625" style="183" customWidth="1"/>
    <col min="14" max="25" width="12" style="100" customWidth="1"/>
    <col min="26" max="16384" width="12" style="183" customWidth="1"/>
  </cols>
  <sheetData>
    <row r="1" spans="1:13" ht="12">
      <c r="A1" s="687"/>
      <c r="B1" s="688"/>
      <c r="C1" s="100"/>
      <c r="D1" s="100"/>
      <c r="E1" s="100"/>
      <c r="F1" s="100"/>
      <c r="G1" s="100"/>
      <c r="H1" s="100"/>
      <c r="I1" s="100"/>
      <c r="J1" s="100"/>
      <c r="K1" s="100"/>
      <c r="L1" s="100"/>
      <c r="M1" s="100"/>
    </row>
    <row r="2" spans="1:25" s="889" customFormat="1" ht="12.75">
      <c r="A2" s="887"/>
      <c r="B2" s="888"/>
      <c r="C2" s="1470" t="s">
        <v>710</v>
      </c>
      <c r="D2" s="1471"/>
      <c r="E2" s="1471"/>
      <c r="F2" s="1471"/>
      <c r="G2" s="1471"/>
      <c r="H2" s="1471"/>
      <c r="I2" s="1471"/>
      <c r="J2" s="1471"/>
      <c r="K2" s="1471"/>
      <c r="L2" s="1471"/>
      <c r="M2" s="1471"/>
      <c r="N2" s="182"/>
      <c r="O2" s="182"/>
      <c r="P2" s="182"/>
      <c r="Q2" s="182"/>
      <c r="R2" s="182"/>
      <c r="S2" s="182"/>
      <c r="T2" s="182"/>
      <c r="U2" s="182"/>
      <c r="V2" s="182"/>
      <c r="W2" s="182"/>
      <c r="X2" s="182"/>
      <c r="Y2" s="182"/>
    </row>
    <row r="3" spans="1:13" ht="3" customHeight="1">
      <c r="A3" s="689"/>
      <c r="B3" s="688"/>
      <c r="C3" s="100"/>
      <c r="D3" s="100"/>
      <c r="E3" s="100"/>
      <c r="F3" s="100"/>
      <c r="G3" s="100"/>
      <c r="H3" s="100"/>
      <c r="I3" s="100"/>
      <c r="J3" s="100"/>
      <c r="K3" s="100"/>
      <c r="L3" s="100"/>
      <c r="M3" s="100"/>
    </row>
    <row r="4" spans="1:13" ht="12.75">
      <c r="A4" s="690"/>
      <c r="B4" s="690"/>
      <c r="C4" s="1472" t="s">
        <v>733</v>
      </c>
      <c r="D4" s="1473"/>
      <c r="E4" s="1473"/>
      <c r="F4" s="1473"/>
      <c r="G4" s="1473"/>
      <c r="H4" s="1473"/>
      <c r="I4" s="1473"/>
      <c r="J4" s="1473"/>
      <c r="K4" s="1473"/>
      <c r="L4" s="1473"/>
      <c r="M4" s="1473"/>
    </row>
    <row r="5" spans="1:13" ht="9" customHeight="1">
      <c r="A5" s="691"/>
      <c r="B5" s="691"/>
      <c r="C5" s="692"/>
      <c r="D5" s="692"/>
      <c r="E5" s="692"/>
      <c r="F5" s="692"/>
      <c r="G5" s="692"/>
      <c r="H5" s="692"/>
      <c r="I5" s="692"/>
      <c r="J5" s="692"/>
      <c r="K5" s="692"/>
      <c r="L5" s="692"/>
      <c r="M5" s="692"/>
    </row>
    <row r="6" spans="1:13" ht="18" customHeight="1">
      <c r="A6" s="992" t="s">
        <v>501</v>
      </c>
      <c r="B6" s="993"/>
      <c r="C6" s="1045" t="s">
        <v>227</v>
      </c>
      <c r="D6" s="1042"/>
      <c r="E6" s="1052" t="s">
        <v>502</v>
      </c>
      <c r="F6" s="1052" t="s">
        <v>5</v>
      </c>
      <c r="G6" s="989" t="s">
        <v>6</v>
      </c>
      <c r="H6" s="990"/>
      <c r="I6" s="990"/>
      <c r="J6" s="990"/>
      <c r="K6" s="990"/>
      <c r="L6" s="1000"/>
      <c r="M6" s="992" t="s">
        <v>503</v>
      </c>
    </row>
    <row r="7" spans="1:13" ht="18" customHeight="1">
      <c r="A7" s="994"/>
      <c r="B7" s="995"/>
      <c r="C7" s="1046"/>
      <c r="D7" s="1043"/>
      <c r="E7" s="1053"/>
      <c r="F7" s="1053"/>
      <c r="G7" s="993" t="s">
        <v>40</v>
      </c>
      <c r="H7" s="992" t="s">
        <v>504</v>
      </c>
      <c r="I7" s="993"/>
      <c r="J7" s="989" t="s">
        <v>49</v>
      </c>
      <c r="K7" s="990"/>
      <c r="L7" s="1000"/>
      <c r="M7" s="994"/>
    </row>
    <row r="8" spans="1:16" ht="21" customHeight="1">
      <c r="A8" s="994"/>
      <c r="B8" s="995"/>
      <c r="C8" s="1046"/>
      <c r="D8" s="1043"/>
      <c r="E8" s="1053"/>
      <c r="F8" s="1053"/>
      <c r="G8" s="995"/>
      <c r="H8" s="996"/>
      <c r="I8" s="997"/>
      <c r="J8" s="1026" t="s">
        <v>39</v>
      </c>
      <c r="K8" s="1026" t="s">
        <v>505</v>
      </c>
      <c r="L8" s="1026" t="s">
        <v>20</v>
      </c>
      <c r="M8" s="994"/>
      <c r="P8" s="693"/>
    </row>
    <row r="9" spans="1:13" ht="24" customHeight="1">
      <c r="A9" s="994"/>
      <c r="B9" s="995"/>
      <c r="C9" s="1046"/>
      <c r="D9" s="1043"/>
      <c r="E9" s="1053"/>
      <c r="F9" s="1053"/>
      <c r="G9" s="995"/>
      <c r="H9" s="1026" t="s">
        <v>506</v>
      </c>
      <c r="I9" s="1026" t="s">
        <v>507</v>
      </c>
      <c r="J9" s="1104"/>
      <c r="K9" s="1104"/>
      <c r="L9" s="1104"/>
      <c r="M9" s="994"/>
    </row>
    <row r="10" spans="1:13" ht="24" customHeight="1">
      <c r="A10" s="996"/>
      <c r="B10" s="997"/>
      <c r="C10" s="1047"/>
      <c r="D10" s="1044"/>
      <c r="E10" s="1027"/>
      <c r="F10" s="1027"/>
      <c r="G10" s="997"/>
      <c r="H10" s="1048"/>
      <c r="I10" s="1048"/>
      <c r="J10" s="1048"/>
      <c r="K10" s="1048"/>
      <c r="L10" s="1048"/>
      <c r="M10" s="996"/>
    </row>
    <row r="11" spans="1:13" ht="11.25" customHeight="1">
      <c r="A11" s="694"/>
      <c r="B11" s="694"/>
      <c r="C11" s="695"/>
      <c r="D11" s="695"/>
      <c r="E11" s="695"/>
      <c r="F11" s="695"/>
      <c r="G11" s="253"/>
      <c r="H11" s="253"/>
      <c r="I11" s="253"/>
      <c r="J11" s="253"/>
      <c r="K11" s="253"/>
      <c r="L11" s="253"/>
      <c r="M11" s="253"/>
    </row>
    <row r="12" spans="1:13" ht="11.25" customHeight="1">
      <c r="A12" s="690"/>
      <c r="B12" s="690"/>
      <c r="C12" s="100"/>
      <c r="D12" s="100"/>
      <c r="E12" s="100"/>
      <c r="F12" s="100"/>
      <c r="G12" s="100"/>
      <c r="H12" s="100"/>
      <c r="I12" s="100"/>
      <c r="J12" s="100"/>
      <c r="K12" s="100"/>
      <c r="L12" s="100"/>
      <c r="M12" s="100"/>
    </row>
    <row r="13" spans="1:13" ht="12.75" customHeight="1">
      <c r="A13" s="1474" t="s">
        <v>508</v>
      </c>
      <c r="B13" s="1474"/>
      <c r="C13" s="1474"/>
      <c r="D13" s="1474"/>
      <c r="E13" s="1474"/>
      <c r="F13" s="1474"/>
      <c r="G13" s="1474"/>
      <c r="H13" s="1474"/>
      <c r="I13" s="1474"/>
      <c r="J13" s="1474"/>
      <c r="K13" s="1474"/>
      <c r="L13" s="1474"/>
      <c r="M13" s="1474"/>
    </row>
    <row r="14" spans="1:13" ht="11.25">
      <c r="A14" s="690"/>
      <c r="B14" s="690"/>
      <c r="C14" s="100"/>
      <c r="D14" s="100"/>
      <c r="E14" s="100"/>
      <c r="F14" s="100"/>
      <c r="G14" s="100"/>
      <c r="H14" s="100"/>
      <c r="I14" s="100"/>
      <c r="J14" s="100"/>
      <c r="K14" s="100"/>
      <c r="L14" s="100"/>
      <c r="M14" s="100"/>
    </row>
    <row r="15" spans="1:13" ht="12" customHeight="1">
      <c r="A15" s="690">
        <v>1</v>
      </c>
      <c r="B15" s="690"/>
      <c r="C15" s="696" t="s">
        <v>41</v>
      </c>
      <c r="D15" s="697"/>
      <c r="E15" s="698">
        <v>934</v>
      </c>
      <c r="F15" s="79">
        <v>10273</v>
      </c>
      <c r="G15" s="699">
        <v>215451</v>
      </c>
      <c r="H15" s="698">
        <v>159225</v>
      </c>
      <c r="I15" s="699">
        <v>56226</v>
      </c>
      <c r="J15" s="698">
        <v>103600</v>
      </c>
      <c r="K15" s="699">
        <v>39118</v>
      </c>
      <c r="L15" s="700">
        <v>40710</v>
      </c>
      <c r="M15" s="893">
        <v>20.9725494013433</v>
      </c>
    </row>
    <row r="16" spans="1:13" ht="7.5" customHeight="1">
      <c r="A16" s="690"/>
      <c r="B16" s="690"/>
      <c r="C16" s="696"/>
      <c r="D16" s="697"/>
      <c r="E16" s="698"/>
      <c r="F16" s="79"/>
      <c r="G16" s="699"/>
      <c r="H16" s="698"/>
      <c r="I16" s="699"/>
      <c r="J16" s="698"/>
      <c r="K16" s="699"/>
      <c r="L16" s="700"/>
      <c r="M16" s="893"/>
    </row>
    <row r="17" spans="1:13" ht="12" customHeight="1">
      <c r="A17" s="690">
        <v>2</v>
      </c>
      <c r="B17" s="690"/>
      <c r="C17" s="702" t="s">
        <v>42</v>
      </c>
      <c r="D17" s="703"/>
      <c r="E17" s="698">
        <v>370</v>
      </c>
      <c r="F17" s="79">
        <v>2912</v>
      </c>
      <c r="G17" s="699">
        <v>59677</v>
      </c>
      <c r="H17" s="698">
        <v>40388</v>
      </c>
      <c r="I17" s="699">
        <v>19289</v>
      </c>
      <c r="J17" s="698">
        <v>28505</v>
      </c>
      <c r="K17" s="699">
        <v>10550</v>
      </c>
      <c r="L17" s="700">
        <v>10085</v>
      </c>
      <c r="M17" s="893">
        <v>20.4934752747253</v>
      </c>
    </row>
    <row r="18" spans="1:13" ht="7.5" customHeight="1">
      <c r="A18" s="690"/>
      <c r="B18" s="690"/>
      <c r="C18" s="702"/>
      <c r="D18" s="703"/>
      <c r="E18" s="698"/>
      <c r="F18" s="79"/>
      <c r="G18" s="699"/>
      <c r="H18" s="698"/>
      <c r="I18" s="699"/>
      <c r="J18" s="698"/>
      <c r="K18" s="699"/>
      <c r="L18" s="700"/>
      <c r="M18" s="893"/>
    </row>
    <row r="19" spans="1:13" ht="12" customHeight="1">
      <c r="A19" s="690">
        <v>3</v>
      </c>
      <c r="B19" s="690"/>
      <c r="C19" s="702" t="s">
        <v>43</v>
      </c>
      <c r="D19" s="703"/>
      <c r="E19" s="698">
        <v>321</v>
      </c>
      <c r="F19" s="79">
        <v>2524</v>
      </c>
      <c r="G19" s="699">
        <v>52305</v>
      </c>
      <c r="H19" s="698">
        <v>35901</v>
      </c>
      <c r="I19" s="699">
        <v>16404</v>
      </c>
      <c r="J19" s="698">
        <v>25256</v>
      </c>
      <c r="K19" s="699">
        <v>7763</v>
      </c>
      <c r="L19" s="700">
        <v>9259</v>
      </c>
      <c r="M19" s="893">
        <v>20.723058637084</v>
      </c>
    </row>
    <row r="20" spans="1:13" ht="7.5" customHeight="1">
      <c r="A20" s="690"/>
      <c r="B20" s="690"/>
      <c r="C20" s="702"/>
      <c r="D20" s="703"/>
      <c r="E20" s="698"/>
      <c r="F20" s="79"/>
      <c r="G20" s="699"/>
      <c r="H20" s="698"/>
      <c r="I20" s="699"/>
      <c r="J20" s="698"/>
      <c r="K20" s="699"/>
      <c r="L20" s="700"/>
      <c r="M20" s="893"/>
    </row>
    <row r="21" spans="1:13" ht="12" customHeight="1">
      <c r="A21" s="690">
        <v>4</v>
      </c>
      <c r="B21" s="690"/>
      <c r="C21" s="702" t="s">
        <v>44</v>
      </c>
      <c r="D21" s="703"/>
      <c r="E21" s="698">
        <v>303</v>
      </c>
      <c r="F21" s="79">
        <v>2318</v>
      </c>
      <c r="G21" s="699">
        <v>46731</v>
      </c>
      <c r="H21" s="698">
        <v>32891</v>
      </c>
      <c r="I21" s="699">
        <v>13840</v>
      </c>
      <c r="J21" s="698">
        <v>22581</v>
      </c>
      <c r="K21" s="699">
        <v>6073</v>
      </c>
      <c r="L21" s="700">
        <v>8315</v>
      </c>
      <c r="M21" s="893">
        <v>20.1600517687662</v>
      </c>
    </row>
    <row r="22" spans="1:13" ht="7.5" customHeight="1">
      <c r="A22" s="690"/>
      <c r="B22" s="690"/>
      <c r="C22" s="702"/>
      <c r="D22" s="703"/>
      <c r="E22" s="698"/>
      <c r="F22" s="79"/>
      <c r="G22" s="699"/>
      <c r="H22" s="698"/>
      <c r="I22" s="699"/>
      <c r="J22" s="698"/>
      <c r="K22" s="699"/>
      <c r="L22" s="700"/>
      <c r="M22" s="893"/>
    </row>
    <row r="23" spans="1:13" ht="12" customHeight="1">
      <c r="A23" s="690">
        <v>5</v>
      </c>
      <c r="B23" s="690"/>
      <c r="C23" s="702" t="s">
        <v>45</v>
      </c>
      <c r="D23" s="703"/>
      <c r="E23" s="698">
        <v>362</v>
      </c>
      <c r="F23" s="79">
        <v>3982</v>
      </c>
      <c r="G23" s="699">
        <v>83257</v>
      </c>
      <c r="H23" s="698">
        <v>58190</v>
      </c>
      <c r="I23" s="699">
        <v>25067</v>
      </c>
      <c r="J23" s="698">
        <v>40135</v>
      </c>
      <c r="K23" s="699">
        <v>15593</v>
      </c>
      <c r="L23" s="700">
        <v>14891</v>
      </c>
      <c r="M23" s="893">
        <v>20.9083375188348</v>
      </c>
    </row>
    <row r="24" spans="1:13" ht="7.5" customHeight="1">
      <c r="A24" s="690"/>
      <c r="B24" s="690"/>
      <c r="C24" s="702"/>
      <c r="D24" s="703"/>
      <c r="E24" s="698"/>
      <c r="F24" s="79"/>
      <c r="G24" s="699"/>
      <c r="H24" s="698"/>
      <c r="I24" s="699"/>
      <c r="J24" s="698"/>
      <c r="K24" s="699"/>
      <c r="L24" s="700"/>
      <c r="M24" s="893"/>
    </row>
    <row r="25" spans="1:13" ht="12" customHeight="1">
      <c r="A25" s="690">
        <v>6</v>
      </c>
      <c r="B25" s="690"/>
      <c r="C25" s="702" t="s">
        <v>46</v>
      </c>
      <c r="D25" s="703"/>
      <c r="E25" s="698">
        <v>348</v>
      </c>
      <c r="F25" s="79">
        <v>2960</v>
      </c>
      <c r="G25" s="699">
        <v>59415</v>
      </c>
      <c r="H25" s="698">
        <v>41682</v>
      </c>
      <c r="I25" s="699">
        <v>17733</v>
      </c>
      <c r="J25" s="698">
        <v>28718</v>
      </c>
      <c r="K25" s="699">
        <v>8535</v>
      </c>
      <c r="L25" s="700">
        <v>10604</v>
      </c>
      <c r="M25" s="893">
        <v>20.0726351351351</v>
      </c>
    </row>
    <row r="26" spans="1:13" ht="7.5" customHeight="1">
      <c r="A26" s="690"/>
      <c r="B26" s="690"/>
      <c r="C26" s="702"/>
      <c r="D26" s="703"/>
      <c r="E26" s="698"/>
      <c r="F26" s="79"/>
      <c r="G26" s="699"/>
      <c r="H26" s="698"/>
      <c r="I26" s="699"/>
      <c r="J26" s="698"/>
      <c r="K26" s="699"/>
      <c r="L26" s="700"/>
      <c r="M26" s="893"/>
    </row>
    <row r="27" spans="1:13" ht="12" customHeight="1">
      <c r="A27" s="690">
        <v>7</v>
      </c>
      <c r="B27" s="690"/>
      <c r="C27" s="702" t="s">
        <v>47</v>
      </c>
      <c r="D27" s="703"/>
      <c r="E27" s="698">
        <v>467</v>
      </c>
      <c r="F27" s="79">
        <v>4658</v>
      </c>
      <c r="G27" s="699">
        <v>93756</v>
      </c>
      <c r="H27" s="698">
        <v>64896</v>
      </c>
      <c r="I27" s="699">
        <v>28860</v>
      </c>
      <c r="J27" s="698">
        <v>45048</v>
      </c>
      <c r="K27" s="699">
        <v>15884</v>
      </c>
      <c r="L27" s="700">
        <v>16595</v>
      </c>
      <c r="M27" s="893">
        <v>20.1279519106913</v>
      </c>
    </row>
    <row r="28" spans="1:13" ht="7.5" customHeight="1">
      <c r="A28" s="690"/>
      <c r="B28" s="690"/>
      <c r="C28" s="702"/>
      <c r="D28" s="703"/>
      <c r="E28" s="110"/>
      <c r="F28" s="118"/>
      <c r="G28" s="118"/>
      <c r="H28" s="118"/>
      <c r="I28" s="118"/>
      <c r="J28" s="118"/>
      <c r="K28" s="118"/>
      <c r="L28" s="118"/>
      <c r="M28" s="893"/>
    </row>
    <row r="29" spans="1:13" ht="12" customHeight="1">
      <c r="A29" s="690">
        <v>8</v>
      </c>
      <c r="B29" s="690"/>
      <c r="C29" s="704" t="s">
        <v>509</v>
      </c>
      <c r="D29" s="705"/>
      <c r="E29" s="86">
        <f>SUM(E15:E27)</f>
        <v>3105</v>
      </c>
      <c r="F29" s="706">
        <f>SUM(F15:F27)</f>
        <v>29627</v>
      </c>
      <c r="G29" s="706">
        <f aca="true" t="shared" si="0" ref="G29:L29">SUM(G15:G27)</f>
        <v>610592</v>
      </c>
      <c r="H29" s="706">
        <f t="shared" si="0"/>
        <v>433173</v>
      </c>
      <c r="I29" s="706">
        <f t="shared" si="0"/>
        <v>177419</v>
      </c>
      <c r="J29" s="706">
        <f t="shared" si="0"/>
        <v>293843</v>
      </c>
      <c r="K29" s="706">
        <f t="shared" si="0"/>
        <v>103516</v>
      </c>
      <c r="L29" s="706">
        <f t="shared" si="0"/>
        <v>110459</v>
      </c>
      <c r="M29" s="894">
        <f aca="true" t="shared" si="1" ref="M29">G29/F29</f>
        <v>20.609309076180512</v>
      </c>
    </row>
    <row r="30" spans="1:13" ht="12" customHeight="1">
      <c r="A30" s="690"/>
      <c r="B30" s="690"/>
      <c r="C30" s="100"/>
      <c r="D30" s="100"/>
      <c r="E30" s="100"/>
      <c r="F30" s="100"/>
      <c r="G30" s="100"/>
      <c r="H30" s="100"/>
      <c r="I30" s="100"/>
      <c r="J30" s="100"/>
      <c r="K30" s="100"/>
      <c r="L30" s="100"/>
      <c r="M30" s="100"/>
    </row>
    <row r="31" spans="1:13" ht="12" customHeight="1">
      <c r="A31" s="690"/>
      <c r="B31" s="690"/>
      <c r="C31" s="100"/>
      <c r="D31" s="100"/>
      <c r="E31" s="100"/>
      <c r="F31" s="100"/>
      <c r="G31" s="100"/>
      <c r="H31" s="100"/>
      <c r="I31" s="100"/>
      <c r="J31" s="100"/>
      <c r="K31" s="100"/>
      <c r="L31" s="100"/>
      <c r="M31" s="100"/>
    </row>
    <row r="32" spans="1:13" ht="12" customHeight="1">
      <c r="A32" s="1474" t="s">
        <v>510</v>
      </c>
      <c r="B32" s="1474"/>
      <c r="C32" s="1474"/>
      <c r="D32" s="1474"/>
      <c r="E32" s="1474"/>
      <c r="F32" s="1474"/>
      <c r="G32" s="1474"/>
      <c r="H32" s="1474"/>
      <c r="I32" s="1474"/>
      <c r="J32" s="1474"/>
      <c r="K32" s="1474"/>
      <c r="L32" s="1474"/>
      <c r="M32" s="1474"/>
    </row>
    <row r="33" spans="1:13" ht="12" customHeight="1">
      <c r="A33" s="690"/>
      <c r="B33" s="690"/>
      <c r="C33" s="100"/>
      <c r="D33" s="100"/>
      <c r="E33" s="100"/>
      <c r="F33" s="100"/>
      <c r="G33" s="100"/>
      <c r="H33" s="100"/>
      <c r="I33" s="100"/>
      <c r="J33" s="100"/>
      <c r="K33" s="100"/>
      <c r="L33" s="100"/>
      <c r="M33" s="100"/>
    </row>
    <row r="34" spans="1:13" ht="12" customHeight="1">
      <c r="A34" s="690">
        <v>9</v>
      </c>
      <c r="B34" s="690"/>
      <c r="C34" s="702" t="s">
        <v>41</v>
      </c>
      <c r="D34" s="703"/>
      <c r="E34" s="698">
        <v>79</v>
      </c>
      <c r="F34" s="79">
        <v>704</v>
      </c>
      <c r="G34" s="79">
        <v>14845</v>
      </c>
      <c r="H34" s="79">
        <v>8061</v>
      </c>
      <c r="I34" s="79">
        <v>6784</v>
      </c>
      <c r="J34" s="79">
        <v>7304</v>
      </c>
      <c r="K34" s="79">
        <v>2416</v>
      </c>
      <c r="L34" s="699">
        <v>2032</v>
      </c>
      <c r="M34" s="893">
        <v>21.0866477272727</v>
      </c>
    </row>
    <row r="35" spans="1:13" ht="7.5" customHeight="1">
      <c r="A35" s="690"/>
      <c r="B35" s="690"/>
      <c r="C35" s="702"/>
      <c r="D35" s="703"/>
      <c r="E35" s="698"/>
      <c r="F35" s="80"/>
      <c r="G35" s="80"/>
      <c r="H35" s="80"/>
      <c r="I35" s="80"/>
      <c r="J35" s="80"/>
      <c r="K35" s="80"/>
      <c r="L35" s="118"/>
      <c r="M35" s="893"/>
    </row>
    <row r="36" spans="1:13" ht="12" customHeight="1">
      <c r="A36" s="690">
        <v>10</v>
      </c>
      <c r="B36" s="690"/>
      <c r="C36" s="702" t="s">
        <v>42</v>
      </c>
      <c r="D36" s="703"/>
      <c r="E36" s="698">
        <v>17</v>
      </c>
      <c r="F36" s="79">
        <v>116</v>
      </c>
      <c r="G36" s="79">
        <v>2577</v>
      </c>
      <c r="H36" s="79">
        <v>1296</v>
      </c>
      <c r="I36" s="79">
        <v>1281</v>
      </c>
      <c r="J36" s="79">
        <v>1175</v>
      </c>
      <c r="K36" s="79">
        <v>96</v>
      </c>
      <c r="L36" s="699">
        <v>295</v>
      </c>
      <c r="M36" s="893">
        <v>22.2155172413793</v>
      </c>
    </row>
    <row r="37" spans="1:13" ht="7.5" customHeight="1">
      <c r="A37" s="690"/>
      <c r="B37" s="690"/>
      <c r="C37" s="702"/>
      <c r="D37" s="703"/>
      <c r="E37" s="698"/>
      <c r="F37" s="80"/>
      <c r="G37" s="80"/>
      <c r="H37" s="80"/>
      <c r="I37" s="80"/>
      <c r="J37" s="80"/>
      <c r="K37" s="80"/>
      <c r="L37" s="118"/>
      <c r="M37" s="893"/>
    </row>
    <row r="38" spans="1:13" ht="12" customHeight="1">
      <c r="A38" s="690">
        <v>11</v>
      </c>
      <c r="B38" s="690"/>
      <c r="C38" s="702" t="s">
        <v>43</v>
      </c>
      <c r="D38" s="703"/>
      <c r="E38" s="698">
        <v>14</v>
      </c>
      <c r="F38" s="79">
        <v>86</v>
      </c>
      <c r="G38" s="79">
        <v>1852</v>
      </c>
      <c r="H38" s="79">
        <v>1276</v>
      </c>
      <c r="I38" s="79">
        <v>576</v>
      </c>
      <c r="J38" s="79">
        <v>824</v>
      </c>
      <c r="K38" s="79">
        <v>62</v>
      </c>
      <c r="L38" s="699">
        <v>329</v>
      </c>
      <c r="M38" s="893">
        <v>21.5348837209302</v>
      </c>
    </row>
    <row r="39" spans="1:13" ht="7.5" customHeight="1">
      <c r="A39" s="690"/>
      <c r="B39" s="690"/>
      <c r="C39" s="702"/>
      <c r="D39" s="703"/>
      <c r="E39" s="698"/>
      <c r="F39" s="80"/>
      <c r="G39" s="80"/>
      <c r="H39" s="80"/>
      <c r="I39" s="80"/>
      <c r="J39" s="80"/>
      <c r="K39" s="80"/>
      <c r="L39" s="118"/>
      <c r="M39" s="893"/>
    </row>
    <row r="40" spans="1:13" ht="12" customHeight="1">
      <c r="A40" s="690">
        <v>12</v>
      </c>
      <c r="B40" s="690"/>
      <c r="C40" s="702" t="s">
        <v>44</v>
      </c>
      <c r="D40" s="703"/>
      <c r="E40" s="698">
        <v>11</v>
      </c>
      <c r="F40" s="79">
        <v>86</v>
      </c>
      <c r="G40" s="79">
        <v>1657</v>
      </c>
      <c r="H40" s="79">
        <v>727</v>
      </c>
      <c r="I40" s="79">
        <v>930</v>
      </c>
      <c r="J40" s="79">
        <v>791</v>
      </c>
      <c r="K40" s="79">
        <v>27</v>
      </c>
      <c r="L40" s="699">
        <v>180</v>
      </c>
      <c r="M40" s="893">
        <v>19.2674418604651</v>
      </c>
    </row>
    <row r="41" spans="1:13" ht="7.5" customHeight="1">
      <c r="A41" s="690"/>
      <c r="B41" s="690"/>
      <c r="C41" s="702"/>
      <c r="D41" s="703"/>
      <c r="E41" s="698"/>
      <c r="F41" s="80"/>
      <c r="G41" s="80"/>
      <c r="H41" s="80"/>
      <c r="I41" s="80"/>
      <c r="J41" s="80"/>
      <c r="K41" s="80"/>
      <c r="L41" s="118"/>
      <c r="M41" s="893"/>
    </row>
    <row r="42" spans="1:13" ht="12" customHeight="1">
      <c r="A42" s="690">
        <v>13</v>
      </c>
      <c r="B42" s="690"/>
      <c r="C42" s="702" t="s">
        <v>45</v>
      </c>
      <c r="D42" s="703"/>
      <c r="E42" s="698">
        <v>30</v>
      </c>
      <c r="F42" s="79">
        <v>218</v>
      </c>
      <c r="G42" s="79">
        <v>4825</v>
      </c>
      <c r="H42" s="79">
        <v>2464</v>
      </c>
      <c r="I42" s="79">
        <v>2361</v>
      </c>
      <c r="J42" s="79">
        <v>2442</v>
      </c>
      <c r="K42" s="79">
        <v>858</v>
      </c>
      <c r="L42" s="699">
        <v>633</v>
      </c>
      <c r="M42" s="893">
        <v>22.1330275229358</v>
      </c>
    </row>
    <row r="43" spans="1:13" ht="7.5" customHeight="1">
      <c r="A43" s="690"/>
      <c r="B43" s="690"/>
      <c r="C43" s="702"/>
      <c r="D43" s="703"/>
      <c r="E43" s="698"/>
      <c r="F43" s="80"/>
      <c r="G43" s="80"/>
      <c r="H43" s="80"/>
      <c r="I43" s="80"/>
      <c r="J43" s="80"/>
      <c r="K43" s="80"/>
      <c r="L43" s="118"/>
      <c r="M43" s="893"/>
    </row>
    <row r="44" spans="1:13" ht="12" customHeight="1">
      <c r="A44" s="690">
        <v>14</v>
      </c>
      <c r="B44" s="690"/>
      <c r="C44" s="702" t="s">
        <v>46</v>
      </c>
      <c r="D44" s="703"/>
      <c r="E44" s="698">
        <v>17</v>
      </c>
      <c r="F44" s="79">
        <v>109</v>
      </c>
      <c r="G44" s="79">
        <v>2141</v>
      </c>
      <c r="H44" s="79">
        <v>1070</v>
      </c>
      <c r="I44" s="79">
        <v>1071</v>
      </c>
      <c r="J44" s="79">
        <v>1042</v>
      </c>
      <c r="K44" s="79">
        <v>50</v>
      </c>
      <c r="L44" s="699">
        <v>267</v>
      </c>
      <c r="M44" s="893">
        <v>19.6422018348624</v>
      </c>
    </row>
    <row r="45" spans="1:13" ht="7.5" customHeight="1">
      <c r="A45" s="690"/>
      <c r="B45" s="690"/>
      <c r="C45" s="702"/>
      <c r="D45" s="703"/>
      <c r="E45" s="698"/>
      <c r="F45" s="80"/>
      <c r="G45" s="80"/>
      <c r="H45" s="80"/>
      <c r="I45" s="80"/>
      <c r="J45" s="80"/>
      <c r="K45" s="80"/>
      <c r="L45" s="118"/>
      <c r="M45" s="893"/>
    </row>
    <row r="46" spans="1:13" ht="12" customHeight="1">
      <c r="A46" s="690">
        <v>15</v>
      </c>
      <c r="B46" s="690"/>
      <c r="C46" s="702" t="s">
        <v>47</v>
      </c>
      <c r="D46" s="703"/>
      <c r="E46" s="698">
        <v>21</v>
      </c>
      <c r="F46" s="79">
        <v>159</v>
      </c>
      <c r="G46" s="79">
        <v>3318</v>
      </c>
      <c r="H46" s="79">
        <v>1743</v>
      </c>
      <c r="I46" s="79">
        <v>1575</v>
      </c>
      <c r="J46" s="79">
        <v>1589</v>
      </c>
      <c r="K46" s="79">
        <v>254</v>
      </c>
      <c r="L46" s="699">
        <v>480</v>
      </c>
      <c r="M46" s="893">
        <v>20.8679245283019</v>
      </c>
    </row>
    <row r="47" spans="1:13" ht="8.25" customHeight="1">
      <c r="A47" s="690"/>
      <c r="B47" s="690"/>
      <c r="C47" s="702"/>
      <c r="D47" s="703"/>
      <c r="E47" s="110"/>
      <c r="F47" s="118"/>
      <c r="G47" s="118"/>
      <c r="H47" s="118"/>
      <c r="I47" s="80"/>
      <c r="J47" s="118"/>
      <c r="K47" s="110"/>
      <c r="L47" s="118"/>
      <c r="M47" s="893"/>
    </row>
    <row r="48" spans="1:13" ht="12" customHeight="1">
      <c r="A48" s="690">
        <v>16</v>
      </c>
      <c r="B48" s="690"/>
      <c r="C48" s="704" t="s">
        <v>509</v>
      </c>
      <c r="D48" s="705"/>
      <c r="E48" s="86">
        <f>SUM(E34:E46)</f>
        <v>189</v>
      </c>
      <c r="F48" s="706">
        <f>SUM(F34:F46)</f>
        <v>1478</v>
      </c>
      <c r="G48" s="706">
        <f aca="true" t="shared" si="2" ref="G48:L48">SUM(G34:G46)</f>
        <v>31215</v>
      </c>
      <c r="H48" s="706">
        <f t="shared" si="2"/>
        <v>16637</v>
      </c>
      <c r="I48" s="706">
        <f t="shared" si="2"/>
        <v>14578</v>
      </c>
      <c r="J48" s="706">
        <f t="shared" si="2"/>
        <v>15167</v>
      </c>
      <c r="K48" s="706">
        <f t="shared" si="2"/>
        <v>3763</v>
      </c>
      <c r="L48" s="706">
        <f t="shared" si="2"/>
        <v>4216</v>
      </c>
      <c r="M48" s="894">
        <f aca="true" t="shared" si="3" ref="M48">G48/F48</f>
        <v>21.119756427604873</v>
      </c>
    </row>
    <row r="49" spans="1:13" ht="12" customHeight="1">
      <c r="A49" s="690"/>
      <c r="B49" s="690"/>
      <c r="C49" s="107"/>
      <c r="D49" s="107"/>
      <c r="E49" s="110"/>
      <c r="F49" s="110"/>
      <c r="G49" s="110"/>
      <c r="H49" s="110"/>
      <c r="I49" s="110"/>
      <c r="J49" s="110"/>
      <c r="K49" s="110"/>
      <c r="L49" s="110"/>
      <c r="M49" s="701"/>
    </row>
    <row r="50" spans="1:13" ht="12" customHeight="1">
      <c r="A50" s="690"/>
      <c r="B50" s="690"/>
      <c r="C50" s="100"/>
      <c r="D50" s="100"/>
      <c r="E50" s="100"/>
      <c r="F50" s="100"/>
      <c r="G50" s="100"/>
      <c r="H50" s="100"/>
      <c r="I50" s="100"/>
      <c r="J50" s="100"/>
      <c r="K50" s="100"/>
      <c r="L50" s="100"/>
      <c r="M50" s="100"/>
    </row>
    <row r="51" spans="1:13" ht="12" customHeight="1">
      <c r="A51" s="1474" t="s">
        <v>120</v>
      </c>
      <c r="B51" s="1474"/>
      <c r="C51" s="1474"/>
      <c r="D51" s="1474"/>
      <c r="E51" s="1474"/>
      <c r="F51" s="1474"/>
      <c r="G51" s="1474"/>
      <c r="H51" s="1474"/>
      <c r="I51" s="1474"/>
      <c r="J51" s="1474"/>
      <c r="K51" s="1474"/>
      <c r="L51" s="1474"/>
      <c r="M51" s="1474"/>
    </row>
    <row r="52" spans="1:13" ht="12" customHeight="1">
      <c r="A52" s="690"/>
      <c r="B52" s="690"/>
      <c r="C52" s="100"/>
      <c r="D52" s="100"/>
      <c r="E52" s="100"/>
      <c r="F52" s="100"/>
      <c r="G52" s="100"/>
      <c r="H52" s="100"/>
      <c r="I52" s="100"/>
      <c r="J52" s="100"/>
      <c r="K52" s="100"/>
      <c r="L52" s="100"/>
      <c r="M52" s="100"/>
    </row>
    <row r="53" spans="1:13" ht="12" customHeight="1">
      <c r="A53" s="690">
        <v>17</v>
      </c>
      <c r="B53" s="690"/>
      <c r="C53" s="709" t="s">
        <v>41</v>
      </c>
      <c r="D53" s="705"/>
      <c r="E53" s="86">
        <f aca="true" t="shared" si="4" ref="E53:L53">E15+E34</f>
        <v>1013</v>
      </c>
      <c r="F53" s="706">
        <f t="shared" si="4"/>
        <v>10977</v>
      </c>
      <c r="G53" s="706">
        <f t="shared" si="4"/>
        <v>230296</v>
      </c>
      <c r="H53" s="706">
        <f t="shared" si="4"/>
        <v>167286</v>
      </c>
      <c r="I53" s="706">
        <f t="shared" si="4"/>
        <v>63010</v>
      </c>
      <c r="J53" s="706">
        <f t="shared" si="4"/>
        <v>110904</v>
      </c>
      <c r="K53" s="706">
        <f t="shared" si="4"/>
        <v>41534</v>
      </c>
      <c r="L53" s="706">
        <f t="shared" si="4"/>
        <v>42742</v>
      </c>
      <c r="M53" s="894">
        <f>G53/F53</f>
        <v>20.979866994625127</v>
      </c>
    </row>
    <row r="54" spans="1:13" ht="7.5" customHeight="1">
      <c r="A54" s="690"/>
      <c r="B54" s="690"/>
      <c r="C54" s="709"/>
      <c r="D54" s="705"/>
      <c r="E54" s="86"/>
      <c r="F54" s="706"/>
      <c r="G54" s="706"/>
      <c r="H54" s="706"/>
      <c r="I54" s="706"/>
      <c r="J54" s="706"/>
      <c r="K54" s="706"/>
      <c r="L54" s="706"/>
      <c r="M54" s="894"/>
    </row>
    <row r="55" spans="1:13" ht="12" customHeight="1">
      <c r="A55" s="690">
        <v>18</v>
      </c>
      <c r="B55" s="690"/>
      <c r="C55" s="709" t="s">
        <v>42</v>
      </c>
      <c r="D55" s="705"/>
      <c r="E55" s="86">
        <f aca="true" t="shared" si="5" ref="E55:L55">E17+E36</f>
        <v>387</v>
      </c>
      <c r="F55" s="706">
        <f t="shared" si="5"/>
        <v>3028</v>
      </c>
      <c r="G55" s="706">
        <f t="shared" si="5"/>
        <v>62254</v>
      </c>
      <c r="H55" s="706">
        <f t="shared" si="5"/>
        <v>41684</v>
      </c>
      <c r="I55" s="706">
        <f t="shared" si="5"/>
        <v>20570</v>
      </c>
      <c r="J55" s="706">
        <f t="shared" si="5"/>
        <v>29680</v>
      </c>
      <c r="K55" s="706">
        <f t="shared" si="5"/>
        <v>10646</v>
      </c>
      <c r="L55" s="706">
        <f t="shared" si="5"/>
        <v>10380</v>
      </c>
      <c r="M55" s="894">
        <f aca="true" t="shared" si="6" ref="M55:M67">G55/F55</f>
        <v>20.559445178335537</v>
      </c>
    </row>
    <row r="56" spans="1:13" ht="7.5" customHeight="1">
      <c r="A56" s="690"/>
      <c r="B56" s="690"/>
      <c r="C56" s="709"/>
      <c r="D56" s="705"/>
      <c r="E56" s="86"/>
      <c r="F56" s="706"/>
      <c r="G56" s="706"/>
      <c r="H56" s="706"/>
      <c r="I56" s="706"/>
      <c r="J56" s="706"/>
      <c r="K56" s="706"/>
      <c r="L56" s="706"/>
      <c r="M56" s="894"/>
    </row>
    <row r="57" spans="1:13" ht="12" customHeight="1">
      <c r="A57" s="690">
        <v>19</v>
      </c>
      <c r="B57" s="690"/>
      <c r="C57" s="709" t="s">
        <v>43</v>
      </c>
      <c r="D57" s="705"/>
      <c r="E57" s="86">
        <f aca="true" t="shared" si="7" ref="E57:L57">E19+E38</f>
        <v>335</v>
      </c>
      <c r="F57" s="706">
        <f t="shared" si="7"/>
        <v>2610</v>
      </c>
      <c r="G57" s="706">
        <f t="shared" si="7"/>
        <v>54157</v>
      </c>
      <c r="H57" s="706">
        <f t="shared" si="7"/>
        <v>37177</v>
      </c>
      <c r="I57" s="706">
        <f t="shared" si="7"/>
        <v>16980</v>
      </c>
      <c r="J57" s="706">
        <f t="shared" si="7"/>
        <v>26080</v>
      </c>
      <c r="K57" s="706">
        <f t="shared" si="7"/>
        <v>7825</v>
      </c>
      <c r="L57" s="706">
        <f t="shared" si="7"/>
        <v>9588</v>
      </c>
      <c r="M57" s="894">
        <f t="shared" si="6"/>
        <v>20.749808429118772</v>
      </c>
    </row>
    <row r="58" spans="1:13" ht="7.5" customHeight="1">
      <c r="A58" s="690"/>
      <c r="B58" s="690"/>
      <c r="C58" s="709"/>
      <c r="D58" s="705"/>
      <c r="E58" s="86"/>
      <c r="F58" s="706"/>
      <c r="G58" s="706"/>
      <c r="H58" s="706"/>
      <c r="I58" s="706"/>
      <c r="J58" s="706"/>
      <c r="K58" s="706"/>
      <c r="L58" s="706"/>
      <c r="M58" s="894"/>
    </row>
    <row r="59" spans="1:13" ht="12" customHeight="1">
      <c r="A59" s="690">
        <v>20</v>
      </c>
      <c r="B59" s="690"/>
      <c r="C59" s="709" t="s">
        <v>44</v>
      </c>
      <c r="D59" s="705"/>
      <c r="E59" s="86">
        <f aca="true" t="shared" si="8" ref="E59:L59">E21+E40</f>
        <v>314</v>
      </c>
      <c r="F59" s="706">
        <f t="shared" si="8"/>
        <v>2404</v>
      </c>
      <c r="G59" s="706">
        <f t="shared" si="8"/>
        <v>48388</v>
      </c>
      <c r="H59" s="706">
        <f t="shared" si="8"/>
        <v>33618</v>
      </c>
      <c r="I59" s="706">
        <f t="shared" si="8"/>
        <v>14770</v>
      </c>
      <c r="J59" s="706">
        <f t="shared" si="8"/>
        <v>23372</v>
      </c>
      <c r="K59" s="706">
        <f t="shared" si="8"/>
        <v>6100</v>
      </c>
      <c r="L59" s="706">
        <f t="shared" si="8"/>
        <v>8495</v>
      </c>
      <c r="M59" s="894">
        <f t="shared" si="6"/>
        <v>20.12811980033278</v>
      </c>
    </row>
    <row r="60" spans="1:13" ht="7.5" customHeight="1">
      <c r="A60" s="690"/>
      <c r="B60" s="690"/>
      <c r="C60" s="709"/>
      <c r="D60" s="705"/>
      <c r="E60" s="86"/>
      <c r="F60" s="706"/>
      <c r="G60" s="706"/>
      <c r="H60" s="706"/>
      <c r="I60" s="706"/>
      <c r="J60" s="706"/>
      <c r="K60" s="706"/>
      <c r="L60" s="706"/>
      <c r="M60" s="894"/>
    </row>
    <row r="61" spans="1:13" ht="12" customHeight="1">
      <c r="A61" s="690">
        <v>21</v>
      </c>
      <c r="B61" s="690"/>
      <c r="C61" s="709" t="s">
        <v>45</v>
      </c>
      <c r="D61" s="705"/>
      <c r="E61" s="86">
        <f aca="true" t="shared" si="9" ref="E61:L61">E23+E42</f>
        <v>392</v>
      </c>
      <c r="F61" s="706">
        <f t="shared" si="9"/>
        <v>4200</v>
      </c>
      <c r="G61" s="706">
        <f t="shared" si="9"/>
        <v>88082</v>
      </c>
      <c r="H61" s="706">
        <f t="shared" si="9"/>
        <v>60654</v>
      </c>
      <c r="I61" s="706">
        <f t="shared" si="9"/>
        <v>27428</v>
      </c>
      <c r="J61" s="706">
        <f t="shared" si="9"/>
        <v>42577</v>
      </c>
      <c r="K61" s="706">
        <f t="shared" si="9"/>
        <v>16451</v>
      </c>
      <c r="L61" s="706">
        <f t="shared" si="9"/>
        <v>15524</v>
      </c>
      <c r="M61" s="894">
        <f t="shared" si="6"/>
        <v>20.971904761904764</v>
      </c>
    </row>
    <row r="62" spans="1:13" ht="7.5" customHeight="1">
      <c r="A62" s="690"/>
      <c r="B62" s="690"/>
      <c r="C62" s="709"/>
      <c r="D62" s="705"/>
      <c r="E62" s="86"/>
      <c r="F62" s="706"/>
      <c r="G62" s="706"/>
      <c r="H62" s="706"/>
      <c r="I62" s="706"/>
      <c r="J62" s="706"/>
      <c r="K62" s="706"/>
      <c r="L62" s="706"/>
      <c r="M62" s="894"/>
    </row>
    <row r="63" spans="1:13" ht="12" customHeight="1">
      <c r="A63" s="690">
        <v>22</v>
      </c>
      <c r="B63" s="690"/>
      <c r="C63" s="709" t="s">
        <v>46</v>
      </c>
      <c r="D63" s="705"/>
      <c r="E63" s="86">
        <f aca="true" t="shared" si="10" ref="E63:L63">E25+E44</f>
        <v>365</v>
      </c>
      <c r="F63" s="706">
        <f t="shared" si="10"/>
        <v>3069</v>
      </c>
      <c r="G63" s="706">
        <f t="shared" si="10"/>
        <v>61556</v>
      </c>
      <c r="H63" s="706">
        <f t="shared" si="10"/>
        <v>42752</v>
      </c>
      <c r="I63" s="706">
        <f t="shared" si="10"/>
        <v>18804</v>
      </c>
      <c r="J63" s="706">
        <f t="shared" si="10"/>
        <v>29760</v>
      </c>
      <c r="K63" s="706">
        <f t="shared" si="10"/>
        <v>8585</v>
      </c>
      <c r="L63" s="706">
        <f t="shared" si="10"/>
        <v>10871</v>
      </c>
      <c r="M63" s="894">
        <f t="shared" si="6"/>
        <v>20.057347670250895</v>
      </c>
    </row>
    <row r="64" spans="1:13" ht="7.5" customHeight="1">
      <c r="A64" s="690"/>
      <c r="B64" s="690"/>
      <c r="C64" s="709"/>
      <c r="D64" s="705"/>
      <c r="E64" s="86"/>
      <c r="F64" s="706"/>
      <c r="G64" s="706"/>
      <c r="H64" s="706"/>
      <c r="I64" s="706"/>
      <c r="J64" s="706"/>
      <c r="K64" s="706"/>
      <c r="L64" s="706"/>
      <c r="M64" s="894"/>
    </row>
    <row r="65" spans="1:13" ht="12" customHeight="1">
      <c r="A65" s="690">
        <v>23</v>
      </c>
      <c r="B65" s="690"/>
      <c r="C65" s="709" t="s">
        <v>47</v>
      </c>
      <c r="D65" s="705"/>
      <c r="E65" s="86">
        <f aca="true" t="shared" si="11" ref="E65:L65">E27+E46</f>
        <v>488</v>
      </c>
      <c r="F65" s="706">
        <f t="shared" si="11"/>
        <v>4817</v>
      </c>
      <c r="G65" s="706">
        <f t="shared" si="11"/>
        <v>97074</v>
      </c>
      <c r="H65" s="706">
        <f t="shared" si="11"/>
        <v>66639</v>
      </c>
      <c r="I65" s="706">
        <f t="shared" si="11"/>
        <v>30435</v>
      </c>
      <c r="J65" s="706">
        <f t="shared" si="11"/>
        <v>46637</v>
      </c>
      <c r="K65" s="706">
        <f t="shared" si="11"/>
        <v>16138</v>
      </c>
      <c r="L65" s="706">
        <f t="shared" si="11"/>
        <v>17075</v>
      </c>
      <c r="M65" s="894">
        <f>G65/F65</f>
        <v>20.15237699813162</v>
      </c>
    </row>
    <row r="66" spans="1:13" ht="7.5" customHeight="1">
      <c r="A66" s="690"/>
      <c r="B66" s="690"/>
      <c r="C66" s="702"/>
      <c r="D66" s="703"/>
      <c r="E66" s="110"/>
      <c r="F66" s="118"/>
      <c r="G66" s="118"/>
      <c r="H66" s="118"/>
      <c r="I66" s="118"/>
      <c r="J66" s="118"/>
      <c r="K66" s="118"/>
      <c r="L66" s="118"/>
      <c r="M66" s="701"/>
    </row>
    <row r="67" spans="1:13" ht="12" customHeight="1">
      <c r="A67" s="690">
        <v>24</v>
      </c>
      <c r="B67" s="690"/>
      <c r="C67" s="704" t="s">
        <v>509</v>
      </c>
      <c r="D67" s="705"/>
      <c r="E67" s="86">
        <f>IF(SUM(E29+E48)=SUM(E53:E65),SUM(E53:E65),"FEHLER")</f>
        <v>3294</v>
      </c>
      <c r="F67" s="85">
        <f aca="true" t="shared" si="12" ref="F67:L67">IF(SUM(F29+F48)=SUM(F53:F65),SUM(F53:F65),"FEHLER")</f>
        <v>31105</v>
      </c>
      <c r="G67" s="706">
        <f t="shared" si="12"/>
        <v>641807</v>
      </c>
      <c r="H67" s="706">
        <f t="shared" si="12"/>
        <v>449810</v>
      </c>
      <c r="I67" s="86">
        <f t="shared" si="12"/>
        <v>191997</v>
      </c>
      <c r="J67" s="706">
        <f t="shared" si="12"/>
        <v>309010</v>
      </c>
      <c r="K67" s="86">
        <f t="shared" si="12"/>
        <v>107279</v>
      </c>
      <c r="L67" s="706">
        <f t="shared" si="12"/>
        <v>114675</v>
      </c>
      <c r="M67" s="894">
        <f t="shared" si="6"/>
        <v>20.633563735733805</v>
      </c>
    </row>
    <row r="68" spans="1:13" ht="6" customHeight="1">
      <c r="A68" s="155" t="s">
        <v>10</v>
      </c>
      <c r="B68" s="182"/>
      <c r="C68" s="120"/>
      <c r="D68" s="710"/>
      <c r="E68" s="110"/>
      <c r="F68" s="110"/>
      <c r="G68" s="110"/>
      <c r="H68" s="110"/>
      <c r="I68" s="110"/>
      <c r="J68" s="110"/>
      <c r="K68" s="110"/>
      <c r="L68" s="110"/>
      <c r="M68" s="701"/>
    </row>
    <row r="69" spans="1:13" ht="11.25" customHeight="1">
      <c r="A69" s="1030" t="s">
        <v>826</v>
      </c>
      <c r="B69" s="1030"/>
      <c r="C69" s="1031"/>
      <c r="D69" s="1031"/>
      <c r="E69" s="1031"/>
      <c r="F69" s="1031"/>
      <c r="G69" s="1031"/>
      <c r="H69" s="1031"/>
      <c r="I69" s="1031"/>
      <c r="J69" s="1031"/>
      <c r="K69" s="1031"/>
      <c r="L69" s="1031"/>
      <c r="M69" s="1031"/>
    </row>
    <row r="70" spans="1:13" s="100" customFormat="1" ht="6" customHeight="1">
      <c r="A70" s="182"/>
      <c r="B70" s="182"/>
      <c r="C70" s="120"/>
      <c r="D70" s="107"/>
      <c r="E70" s="107"/>
      <c r="F70" s="107"/>
      <c r="G70" s="107"/>
      <c r="H70" s="107"/>
      <c r="I70" s="107"/>
      <c r="J70" s="107"/>
      <c r="K70" s="107"/>
      <c r="L70" s="107"/>
      <c r="M70" s="107"/>
    </row>
    <row r="71" spans="1:13" ht="11.25" customHeight="1">
      <c r="A71" s="1030"/>
      <c r="B71" s="1030"/>
      <c r="C71" s="1031"/>
      <c r="D71" s="1031"/>
      <c r="E71" s="1031"/>
      <c r="F71" s="1031"/>
      <c r="G71" s="1031"/>
      <c r="H71" s="1031"/>
      <c r="I71" s="1031"/>
      <c r="J71" s="1031"/>
      <c r="K71" s="1031"/>
      <c r="L71" s="1031"/>
      <c r="M71" s="1031"/>
    </row>
    <row r="72" spans="1:13" ht="11.25">
      <c r="A72" s="711"/>
      <c r="B72" s="711"/>
      <c r="C72" s="712"/>
      <c r="D72" s="712"/>
      <c r="E72" s="712"/>
      <c r="F72" s="712"/>
      <c r="G72" s="712"/>
      <c r="H72" s="712"/>
      <c r="I72" s="712"/>
      <c r="J72" s="712"/>
      <c r="K72" s="712"/>
      <c r="L72" s="712"/>
      <c r="M72" s="712"/>
    </row>
  </sheetData>
  <mergeCells count="21">
    <mergeCell ref="A13:M13"/>
    <mergeCell ref="A32:M32"/>
    <mergeCell ref="A51:M51"/>
    <mergeCell ref="A69:M69"/>
    <mergeCell ref="A71:M71"/>
    <mergeCell ref="C2:M2"/>
    <mergeCell ref="C4:M4"/>
    <mergeCell ref="A6:B10"/>
    <mergeCell ref="C6:D10"/>
    <mergeCell ref="E6:E10"/>
    <mergeCell ref="F6:F10"/>
    <mergeCell ref="G6:L6"/>
    <mergeCell ref="M6:M10"/>
    <mergeCell ref="G7:G10"/>
    <mergeCell ref="H7:I8"/>
    <mergeCell ref="J7:L7"/>
    <mergeCell ref="J8:J10"/>
    <mergeCell ref="K8:K10"/>
    <mergeCell ref="L8:L10"/>
    <mergeCell ref="H9:H10"/>
    <mergeCell ref="I9:I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23"/>
  <sheetViews>
    <sheetView showGridLines="0" workbookViewId="0" topLeftCell="A1">
      <selection activeCell="O1" sqref="O1"/>
    </sheetView>
  </sheetViews>
  <sheetFormatPr defaultColWidth="12" defaultRowHeight="11.25"/>
  <cols>
    <col min="1" max="1" width="2.66015625" style="751" customWidth="1"/>
    <col min="2" max="2" width="17.5" style="751" customWidth="1"/>
    <col min="3" max="3" width="0.4921875" style="751" customWidth="1"/>
    <col min="4" max="5" width="9" style="751" customWidth="1"/>
    <col min="6" max="7" width="9.16015625" style="751" customWidth="1"/>
    <col min="8" max="13" width="9" style="751" customWidth="1"/>
    <col min="14" max="14" width="0.82421875" style="751" customWidth="1"/>
    <col min="15" max="16384" width="12" style="751" customWidth="1"/>
  </cols>
  <sheetData>
    <row r="1" ht="10.5" customHeight="1"/>
    <row r="2" spans="1:13" ht="15" customHeight="1">
      <c r="A2" s="870" t="s">
        <v>723</v>
      </c>
      <c r="B2" s="752"/>
      <c r="C2" s="752"/>
      <c r="D2" s="753"/>
      <c r="E2" s="753"/>
      <c r="F2" s="753"/>
      <c r="G2" s="753"/>
      <c r="H2" s="753"/>
      <c r="I2" s="753"/>
      <c r="J2" s="753"/>
      <c r="K2" s="753"/>
      <c r="L2" s="753"/>
      <c r="M2" s="753"/>
    </row>
    <row r="3" spans="1:13" s="756" customFormat="1" ht="12.75" customHeight="1">
      <c r="A3" s="754" t="s">
        <v>776</v>
      </c>
      <c r="B3" s="755"/>
      <c r="C3" s="755"/>
      <c r="D3" s="755"/>
      <c r="E3" s="755"/>
      <c r="F3" s="755"/>
      <c r="G3" s="755"/>
      <c r="H3" s="755"/>
      <c r="I3" s="755"/>
      <c r="J3" s="755"/>
      <c r="K3" s="755"/>
      <c r="L3" s="755"/>
      <c r="M3" s="755"/>
    </row>
    <row r="4" spans="1:13" s="475" customFormat="1" ht="4.5" customHeight="1">
      <c r="A4" s="477"/>
      <c r="B4" s="477"/>
      <c r="C4" s="477"/>
      <c r="D4" s="757"/>
      <c r="E4" s="477"/>
      <c r="F4" s="477"/>
      <c r="G4" s="477"/>
      <c r="H4" s="477"/>
      <c r="I4" s="477"/>
      <c r="J4" s="477"/>
      <c r="K4" s="492"/>
      <c r="L4" s="477"/>
      <c r="M4" s="492"/>
    </row>
    <row r="5" spans="1:13" ht="15" customHeight="1">
      <c r="A5" s="1003" t="s">
        <v>35</v>
      </c>
      <c r="B5" s="1003"/>
      <c r="C5" s="1004"/>
      <c r="D5" s="758" t="s">
        <v>647</v>
      </c>
      <c r="E5" s="759"/>
      <c r="F5" s="759"/>
      <c r="G5" s="759"/>
      <c r="H5" s="759"/>
      <c r="I5" s="759"/>
      <c r="J5" s="759"/>
      <c r="K5" s="759"/>
      <c r="L5" s="759"/>
      <c r="M5" s="759"/>
    </row>
    <row r="6" spans="1:13" ht="57" customHeight="1">
      <c r="A6" s="1005"/>
      <c r="B6" s="1005"/>
      <c r="C6" s="1006"/>
      <c r="D6" s="1001" t="s">
        <v>595</v>
      </c>
      <c r="E6" s="1009"/>
      <c r="F6" s="1001" t="s">
        <v>596</v>
      </c>
      <c r="G6" s="1009"/>
      <c r="H6" s="1001" t="s">
        <v>597</v>
      </c>
      <c r="I6" s="1009"/>
      <c r="J6" s="1001" t="s">
        <v>598</v>
      </c>
      <c r="K6" s="1009"/>
      <c r="L6" s="1001" t="s">
        <v>599</v>
      </c>
      <c r="M6" s="1002"/>
    </row>
    <row r="7" spans="1:13" ht="22.5" customHeight="1">
      <c r="A7" s="1007"/>
      <c r="B7" s="1007"/>
      <c r="C7" s="1008"/>
      <c r="D7" s="760" t="s">
        <v>40</v>
      </c>
      <c r="E7" s="760" t="s">
        <v>39</v>
      </c>
      <c r="F7" s="760" t="s">
        <v>40</v>
      </c>
      <c r="G7" s="760" t="s">
        <v>39</v>
      </c>
      <c r="H7" s="760" t="s">
        <v>40</v>
      </c>
      <c r="I7" s="760" t="s">
        <v>39</v>
      </c>
      <c r="J7" s="760" t="s">
        <v>40</v>
      </c>
      <c r="K7" s="760" t="s">
        <v>39</v>
      </c>
      <c r="L7" s="760" t="s">
        <v>40</v>
      </c>
      <c r="M7" s="761" t="s">
        <v>39</v>
      </c>
    </row>
    <row r="8" spans="1:14" s="475" customFormat="1" ht="4.5" customHeight="1">
      <c r="A8" s="762"/>
      <c r="B8" s="762"/>
      <c r="C8" s="763"/>
      <c r="D8" s="764"/>
      <c r="E8" s="764"/>
      <c r="F8" s="764"/>
      <c r="G8" s="764"/>
      <c r="H8" s="764"/>
      <c r="I8" s="764"/>
      <c r="J8" s="764"/>
      <c r="K8" s="764"/>
      <c r="L8" s="764"/>
      <c r="M8" s="765"/>
      <c r="N8" s="493"/>
    </row>
    <row r="9" spans="1:13" s="770" customFormat="1" ht="11.25" customHeight="1">
      <c r="A9" s="766" t="s">
        <v>41</v>
      </c>
      <c r="B9" s="767"/>
      <c r="C9" s="768" t="s">
        <v>2</v>
      </c>
      <c r="D9" s="769">
        <v>837</v>
      </c>
      <c r="E9" s="769">
        <v>291</v>
      </c>
      <c r="F9" s="769">
        <v>4</v>
      </c>
      <c r="G9" s="769">
        <v>1</v>
      </c>
      <c r="H9" s="769">
        <v>6285</v>
      </c>
      <c r="I9" s="769">
        <v>2479</v>
      </c>
      <c r="J9" s="769">
        <v>4426</v>
      </c>
      <c r="K9" s="769">
        <v>1768</v>
      </c>
      <c r="L9" s="769">
        <v>4468</v>
      </c>
      <c r="M9" s="769">
        <v>2226</v>
      </c>
    </row>
    <row r="10" spans="1:13" ht="11.25">
      <c r="A10" s="766" t="s">
        <v>42</v>
      </c>
      <c r="B10" s="767"/>
      <c r="C10" s="768" t="s">
        <v>2</v>
      </c>
      <c r="D10" s="769">
        <v>245</v>
      </c>
      <c r="E10" s="769">
        <v>73</v>
      </c>
      <c r="F10" s="769">
        <v>14</v>
      </c>
      <c r="G10" s="769">
        <v>5</v>
      </c>
      <c r="H10" s="769">
        <v>2339</v>
      </c>
      <c r="I10" s="769">
        <v>926</v>
      </c>
      <c r="J10" s="769">
        <v>1753</v>
      </c>
      <c r="K10" s="769">
        <v>679</v>
      </c>
      <c r="L10" s="769">
        <v>1449</v>
      </c>
      <c r="M10" s="769">
        <v>707</v>
      </c>
    </row>
    <row r="11" spans="1:13" ht="11.25">
      <c r="A11" s="766" t="s">
        <v>43</v>
      </c>
      <c r="B11" s="767"/>
      <c r="C11" s="768" t="s">
        <v>2</v>
      </c>
      <c r="D11" s="769">
        <v>179</v>
      </c>
      <c r="E11" s="769">
        <v>58</v>
      </c>
      <c r="F11" s="769">
        <v>0</v>
      </c>
      <c r="G11" s="769">
        <v>0</v>
      </c>
      <c r="H11" s="769">
        <v>1798</v>
      </c>
      <c r="I11" s="769">
        <v>702</v>
      </c>
      <c r="J11" s="769">
        <v>1431</v>
      </c>
      <c r="K11" s="769">
        <v>569</v>
      </c>
      <c r="L11" s="769">
        <v>1253</v>
      </c>
      <c r="M11" s="769">
        <v>596</v>
      </c>
    </row>
    <row r="12" spans="1:13" ht="11.25">
      <c r="A12" s="766" t="s">
        <v>44</v>
      </c>
      <c r="B12" s="767"/>
      <c r="C12" s="768" t="s">
        <v>2</v>
      </c>
      <c r="D12" s="769">
        <v>234</v>
      </c>
      <c r="E12" s="769">
        <v>95</v>
      </c>
      <c r="F12" s="769">
        <v>0</v>
      </c>
      <c r="G12" s="769">
        <v>0</v>
      </c>
      <c r="H12" s="769">
        <v>1439</v>
      </c>
      <c r="I12" s="769">
        <v>570</v>
      </c>
      <c r="J12" s="769">
        <v>1026</v>
      </c>
      <c r="K12" s="769">
        <v>408</v>
      </c>
      <c r="L12" s="769">
        <v>1075</v>
      </c>
      <c r="M12" s="769">
        <v>542</v>
      </c>
    </row>
    <row r="13" spans="1:13" ht="11.25">
      <c r="A13" s="766" t="s">
        <v>45</v>
      </c>
      <c r="B13" s="767"/>
      <c r="C13" s="768" t="s">
        <v>2</v>
      </c>
      <c r="D13" s="769">
        <v>439</v>
      </c>
      <c r="E13" s="769">
        <v>182</v>
      </c>
      <c r="F13" s="769">
        <v>0</v>
      </c>
      <c r="G13" s="769">
        <v>0</v>
      </c>
      <c r="H13" s="769">
        <v>2701</v>
      </c>
      <c r="I13" s="769">
        <v>1162</v>
      </c>
      <c r="J13" s="769">
        <v>1807</v>
      </c>
      <c r="K13" s="769">
        <v>769</v>
      </c>
      <c r="L13" s="769">
        <v>2002</v>
      </c>
      <c r="M13" s="769">
        <v>1004</v>
      </c>
    </row>
    <row r="14" spans="1:13" ht="11.25">
      <c r="A14" s="766" t="s">
        <v>46</v>
      </c>
      <c r="B14" s="767"/>
      <c r="C14" s="768" t="s">
        <v>2</v>
      </c>
      <c r="D14" s="769">
        <v>238</v>
      </c>
      <c r="E14" s="769">
        <v>76</v>
      </c>
      <c r="F14" s="769">
        <v>1</v>
      </c>
      <c r="G14" s="769">
        <v>0</v>
      </c>
      <c r="H14" s="769">
        <v>2028</v>
      </c>
      <c r="I14" s="769">
        <v>838</v>
      </c>
      <c r="J14" s="769">
        <v>1405</v>
      </c>
      <c r="K14" s="769">
        <v>581</v>
      </c>
      <c r="L14" s="769">
        <v>1365</v>
      </c>
      <c r="M14" s="769">
        <v>687</v>
      </c>
    </row>
    <row r="15" spans="1:13" ht="11.25">
      <c r="A15" s="766" t="s">
        <v>47</v>
      </c>
      <c r="B15" s="767"/>
      <c r="C15" s="768" t="s">
        <v>2</v>
      </c>
      <c r="D15" s="769">
        <v>401</v>
      </c>
      <c r="E15" s="769">
        <v>126</v>
      </c>
      <c r="F15" s="769">
        <v>7</v>
      </c>
      <c r="G15" s="769">
        <v>0</v>
      </c>
      <c r="H15" s="769">
        <v>3307</v>
      </c>
      <c r="I15" s="769">
        <v>1301</v>
      </c>
      <c r="J15" s="769">
        <v>2303</v>
      </c>
      <c r="K15" s="769">
        <v>943</v>
      </c>
      <c r="L15" s="769">
        <v>2155</v>
      </c>
      <c r="M15" s="769">
        <v>1023</v>
      </c>
    </row>
    <row r="16" spans="1:13" ht="6.2" customHeight="1">
      <c r="A16" s="766"/>
      <c r="B16" s="492"/>
      <c r="C16" s="767"/>
      <c r="D16" s="771"/>
      <c r="E16" s="771"/>
      <c r="F16" s="771"/>
      <c r="G16" s="771"/>
      <c r="H16" s="771"/>
      <c r="I16" s="771"/>
      <c r="J16" s="771"/>
      <c r="K16" s="771"/>
      <c r="L16" s="771"/>
      <c r="M16" s="771"/>
    </row>
    <row r="17" spans="2:13" s="772" customFormat="1" ht="11.25" customHeight="1">
      <c r="B17" s="773" t="s">
        <v>48</v>
      </c>
      <c r="C17" s="768" t="s">
        <v>2</v>
      </c>
      <c r="D17" s="85">
        <f aca="true" t="shared" si="0" ref="D17:M17">SUM(D9:D15)</f>
        <v>2573</v>
      </c>
      <c r="E17" s="85">
        <f t="shared" si="0"/>
        <v>901</v>
      </c>
      <c r="F17" s="85">
        <f t="shared" si="0"/>
        <v>26</v>
      </c>
      <c r="G17" s="85">
        <f t="shared" si="0"/>
        <v>6</v>
      </c>
      <c r="H17" s="85">
        <f t="shared" si="0"/>
        <v>19897</v>
      </c>
      <c r="I17" s="85">
        <f t="shared" si="0"/>
        <v>7978</v>
      </c>
      <c r="J17" s="85">
        <f t="shared" si="0"/>
        <v>14151</v>
      </c>
      <c r="K17" s="85">
        <f t="shared" si="0"/>
        <v>5717</v>
      </c>
      <c r="L17" s="85">
        <f t="shared" si="0"/>
        <v>13767</v>
      </c>
      <c r="M17" s="85">
        <f t="shared" si="0"/>
        <v>6785</v>
      </c>
    </row>
    <row r="18" spans="1:14" ht="10.5" customHeight="1">
      <c r="A18" s="774" t="s">
        <v>600</v>
      </c>
      <c r="B18" s="775"/>
      <c r="C18" s="776"/>
      <c r="D18" s="777"/>
      <c r="E18" s="777"/>
      <c r="F18" s="777"/>
      <c r="G18" s="777"/>
      <c r="H18" s="777"/>
      <c r="I18" s="777"/>
      <c r="J18" s="777"/>
      <c r="K18" s="777"/>
      <c r="L18" s="777"/>
      <c r="M18" s="778"/>
      <c r="N18" s="779"/>
    </row>
    <row r="19" spans="1:13" ht="11.25">
      <c r="A19" s="774"/>
      <c r="B19" s="767" t="s">
        <v>601</v>
      </c>
      <c r="C19" s="768" t="s">
        <v>2</v>
      </c>
      <c r="D19" s="769">
        <v>101</v>
      </c>
      <c r="E19" s="769">
        <v>42</v>
      </c>
      <c r="F19" s="769">
        <v>0</v>
      </c>
      <c r="G19" s="769">
        <v>0</v>
      </c>
      <c r="H19" s="769">
        <v>882</v>
      </c>
      <c r="I19" s="769">
        <v>356</v>
      </c>
      <c r="J19" s="769">
        <v>686</v>
      </c>
      <c r="K19" s="769">
        <v>266</v>
      </c>
      <c r="L19" s="769">
        <v>1048</v>
      </c>
      <c r="M19" s="769">
        <v>545</v>
      </c>
    </row>
    <row r="20" spans="1:13" ht="10.5" customHeight="1">
      <c r="A20" s="774"/>
      <c r="B20" s="767" t="s">
        <v>51</v>
      </c>
      <c r="C20" s="768" t="s">
        <v>2</v>
      </c>
      <c r="D20" s="769">
        <v>1294</v>
      </c>
      <c r="E20" s="769">
        <v>475</v>
      </c>
      <c r="F20" s="769">
        <v>15</v>
      </c>
      <c r="G20" s="769">
        <v>4</v>
      </c>
      <c r="H20" s="769">
        <v>4268</v>
      </c>
      <c r="I20" s="769">
        <v>1931</v>
      </c>
      <c r="J20" s="769">
        <v>2580</v>
      </c>
      <c r="K20" s="769">
        <v>1186</v>
      </c>
      <c r="L20" s="769">
        <v>2228</v>
      </c>
      <c r="M20" s="769">
        <v>1186</v>
      </c>
    </row>
    <row r="21" spans="1:23" s="93" customFormat="1" ht="6" customHeight="1">
      <c r="A21" s="119" t="s">
        <v>10</v>
      </c>
      <c r="B21" s="91"/>
      <c r="C21" s="91"/>
      <c r="D21" s="91"/>
      <c r="E21" s="91"/>
      <c r="F21" s="91"/>
      <c r="G21" s="91"/>
      <c r="H21" s="91"/>
      <c r="I21" s="91"/>
      <c r="J21" s="91"/>
      <c r="K21" s="91"/>
      <c r="L21" s="91"/>
      <c r="M21" s="91"/>
      <c r="N21" s="780"/>
      <c r="O21" s="780"/>
      <c r="P21" s="780"/>
      <c r="Q21" s="68"/>
      <c r="R21" s="68"/>
      <c r="S21" s="68"/>
      <c r="T21" s="68"/>
      <c r="U21" s="68"/>
      <c r="V21" s="68"/>
      <c r="W21" s="68"/>
    </row>
    <row r="22" spans="1:19" s="69" customFormat="1" ht="12.75" customHeight="1">
      <c r="A22" s="91" t="s">
        <v>602</v>
      </c>
      <c r="B22" s="91"/>
      <c r="C22" s="91"/>
      <c r="D22" s="91"/>
      <c r="E22" s="91"/>
      <c r="F22" s="91"/>
      <c r="G22" s="91"/>
      <c r="H22" s="91"/>
      <c r="I22" s="91"/>
      <c r="J22" s="91"/>
      <c r="K22" s="91"/>
      <c r="L22" s="91"/>
      <c r="M22" s="91"/>
      <c r="N22" s="780"/>
      <c r="O22" s="780"/>
      <c r="P22" s="780"/>
      <c r="S22" s="94"/>
    </row>
    <row r="23" spans="1:13" ht="11.25">
      <c r="A23" s="91"/>
      <c r="B23" s="91"/>
      <c r="C23" s="91"/>
      <c r="D23" s="91"/>
      <c r="E23" s="91"/>
      <c r="F23" s="91"/>
      <c r="G23" s="91"/>
      <c r="H23" s="91"/>
      <c r="I23" s="91"/>
      <c r="J23" s="91"/>
      <c r="K23" s="91"/>
      <c r="L23" s="91"/>
      <c r="M23" s="91"/>
    </row>
  </sheetData>
  <mergeCells count="6">
    <mergeCell ref="L6:M6"/>
    <mergeCell ref="A5:C7"/>
    <mergeCell ref="D6:E6"/>
    <mergeCell ref="F6:G6"/>
    <mergeCell ref="H6:I6"/>
    <mergeCell ref="J6:K6"/>
  </mergeCells>
  <printOptions/>
  <pageMargins left="0.4724409448818898" right="0.4724409448818898" top="0.5905511811023623" bottom="0.7874015748031497" header="0.5118110236220472" footer="0.5118110236220472"/>
  <pageSetup horizontalDpi="600" verticalDpi="600" orientation="portrait" paperSize="9" r:id="rId2"/>
  <ignoredErrors>
    <ignoredError sqref="H16:M17 D16:E17 H18:M18 D18:E18" unlockedFormula="1"/>
    <ignoredError sqref="F16:G17 F18:G18" evalError="1" unlockedFormula="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87"/>
  <sheetViews>
    <sheetView zoomScaleSheetLayoutView="100" workbookViewId="0" topLeftCell="A1">
      <selection activeCell="O1" sqref="O1"/>
    </sheetView>
  </sheetViews>
  <sheetFormatPr defaultColWidth="12" defaultRowHeight="11.25"/>
  <cols>
    <col min="1" max="1" width="8.5" style="724" customWidth="1"/>
    <col min="2" max="2" width="12" style="183" customWidth="1"/>
    <col min="3" max="3" width="10.16015625" style="183" customWidth="1"/>
    <col min="4" max="12" width="8.33203125" style="183" customWidth="1"/>
    <col min="13" max="13" width="1.0078125" style="183" customWidth="1"/>
    <col min="14" max="14" width="3.16015625" style="725" bestFit="1" customWidth="1"/>
    <col min="15" max="16384" width="12" style="183" customWidth="1"/>
  </cols>
  <sheetData>
    <row r="1" spans="1:14" ht="12">
      <c r="A1" s="714"/>
      <c r="B1" s="100"/>
      <c r="C1" s="100"/>
      <c r="D1" s="100"/>
      <c r="E1" s="100"/>
      <c r="F1" s="100"/>
      <c r="G1" s="100"/>
      <c r="H1" s="100"/>
      <c r="I1" s="100"/>
      <c r="J1" s="100"/>
      <c r="K1" s="100"/>
      <c r="L1" s="100"/>
      <c r="M1" s="100"/>
      <c r="N1" s="715"/>
    </row>
    <row r="2" spans="1:14" ht="12.75">
      <c r="A2" s="890" t="s">
        <v>711</v>
      </c>
      <c r="B2" s="891"/>
      <c r="C2" s="891"/>
      <c r="D2" s="891"/>
      <c r="E2" s="891"/>
      <c r="F2" s="891"/>
      <c r="G2" s="891"/>
      <c r="H2" s="891"/>
      <c r="I2" s="891"/>
      <c r="J2" s="891"/>
      <c r="K2" s="891"/>
      <c r="L2" s="100"/>
      <c r="M2" s="100"/>
      <c r="N2" s="716"/>
    </row>
    <row r="3" spans="1:14" ht="3" customHeight="1">
      <c r="A3" s="714"/>
      <c r="B3" s="100"/>
      <c r="C3" s="100"/>
      <c r="D3" s="100"/>
      <c r="E3" s="100"/>
      <c r="F3" s="100"/>
      <c r="G3" s="100"/>
      <c r="H3" s="100"/>
      <c r="I3" s="100"/>
      <c r="J3" s="100"/>
      <c r="K3" s="100"/>
      <c r="L3" s="100"/>
      <c r="M3" s="100"/>
      <c r="N3" s="716"/>
    </row>
    <row r="4" spans="1:14" ht="12.75">
      <c r="A4" s="1475" t="s">
        <v>827</v>
      </c>
      <c r="B4" s="1475"/>
      <c r="C4" s="1475"/>
      <c r="D4" s="1475"/>
      <c r="E4" s="1475"/>
      <c r="F4" s="1475"/>
      <c r="G4" s="1475"/>
      <c r="H4" s="1475"/>
      <c r="I4" s="1475"/>
      <c r="J4" s="1475"/>
      <c r="K4" s="1475"/>
      <c r="L4" s="100"/>
      <c r="M4" s="100"/>
      <c r="N4" s="693"/>
    </row>
    <row r="5" spans="1:14" ht="9" customHeight="1">
      <c r="A5" s="717"/>
      <c r="B5" s="692"/>
      <c r="C5" s="692"/>
      <c r="D5" s="692"/>
      <c r="E5" s="692"/>
      <c r="F5" s="692"/>
      <c r="G5" s="692"/>
      <c r="H5" s="692"/>
      <c r="I5" s="692"/>
      <c r="J5" s="692"/>
      <c r="K5" s="692"/>
      <c r="L5" s="692"/>
      <c r="M5" s="692"/>
      <c r="N5" s="718"/>
    </row>
    <row r="6" spans="1:14" ht="18" customHeight="1">
      <c r="A6" s="992" t="s">
        <v>669</v>
      </c>
      <c r="B6" s="992"/>
      <c r="C6" s="993"/>
      <c r="D6" s="990" t="s">
        <v>511</v>
      </c>
      <c r="E6" s="990"/>
      <c r="F6" s="990"/>
      <c r="G6" s="990"/>
      <c r="H6" s="990"/>
      <c r="I6" s="990"/>
      <c r="J6" s="990"/>
      <c r="K6" s="990"/>
      <c r="L6" s="719"/>
      <c r="M6" s="998" t="s">
        <v>501</v>
      </c>
      <c r="N6" s="992"/>
    </row>
    <row r="7" spans="1:14" ht="18" customHeight="1">
      <c r="A7" s="996"/>
      <c r="B7" s="996"/>
      <c r="C7" s="997"/>
      <c r="D7" s="994" t="s">
        <v>40</v>
      </c>
      <c r="E7" s="989" t="s">
        <v>79</v>
      </c>
      <c r="F7" s="990"/>
      <c r="G7" s="990"/>
      <c r="H7" s="1000"/>
      <c r="I7" s="990" t="s">
        <v>49</v>
      </c>
      <c r="J7" s="990"/>
      <c r="K7" s="990"/>
      <c r="L7" s="1000"/>
      <c r="M7" s="1025"/>
      <c r="N7" s="994"/>
    </row>
    <row r="8" spans="1:14" ht="21" customHeight="1">
      <c r="A8" s="994" t="s">
        <v>40</v>
      </c>
      <c r="B8" s="989" t="s">
        <v>512</v>
      </c>
      <c r="C8" s="1000"/>
      <c r="D8" s="1476"/>
      <c r="E8" s="989" t="s">
        <v>462</v>
      </c>
      <c r="F8" s="1000"/>
      <c r="G8" s="990" t="s">
        <v>472</v>
      </c>
      <c r="H8" s="1000"/>
      <c r="I8" s="998" t="s">
        <v>513</v>
      </c>
      <c r="J8" s="993"/>
      <c r="K8" s="990" t="s">
        <v>514</v>
      </c>
      <c r="L8" s="1000"/>
      <c r="M8" s="1025"/>
      <c r="N8" s="994"/>
    </row>
    <row r="9" spans="1:14" ht="24" customHeight="1">
      <c r="A9" s="994"/>
      <c r="B9" s="1026" t="s">
        <v>515</v>
      </c>
      <c r="C9" s="1026" t="s">
        <v>516</v>
      </c>
      <c r="D9" s="1476"/>
      <c r="E9" s="1026" t="s">
        <v>441</v>
      </c>
      <c r="F9" s="995" t="s">
        <v>517</v>
      </c>
      <c r="G9" s="1026" t="s">
        <v>441</v>
      </c>
      <c r="H9" s="995" t="s">
        <v>517</v>
      </c>
      <c r="I9" s="999"/>
      <c r="J9" s="997"/>
      <c r="K9" s="993" t="s">
        <v>441</v>
      </c>
      <c r="L9" s="1026" t="s">
        <v>517</v>
      </c>
      <c r="M9" s="1025"/>
      <c r="N9" s="994"/>
    </row>
    <row r="10" spans="1:14" ht="24" customHeight="1">
      <c r="A10" s="996"/>
      <c r="B10" s="1048"/>
      <c r="C10" s="1048"/>
      <c r="D10" s="1041"/>
      <c r="E10" s="1048"/>
      <c r="F10" s="997"/>
      <c r="G10" s="1048"/>
      <c r="H10" s="997"/>
      <c r="I10" s="720" t="s">
        <v>441</v>
      </c>
      <c r="J10" s="720" t="s">
        <v>517</v>
      </c>
      <c r="K10" s="997"/>
      <c r="L10" s="1048"/>
      <c r="M10" s="999"/>
      <c r="N10" s="996"/>
    </row>
    <row r="11" spans="1:14" ht="11.25">
      <c r="A11" s="714"/>
      <c r="B11" s="100"/>
      <c r="C11" s="100"/>
      <c r="D11" s="100"/>
      <c r="E11" s="100"/>
      <c r="F11" s="100"/>
      <c r="G11" s="100"/>
      <c r="H11" s="100"/>
      <c r="I11" s="100"/>
      <c r="J11" s="100"/>
      <c r="K11" s="100"/>
      <c r="L11" s="100"/>
      <c r="M11" s="100"/>
      <c r="N11" s="693"/>
    </row>
    <row r="12" spans="1:14" ht="11.25">
      <c r="A12" s="714"/>
      <c r="B12" s="100"/>
      <c r="C12" s="100"/>
      <c r="D12" s="100"/>
      <c r="E12" s="100"/>
      <c r="F12" s="100"/>
      <c r="G12" s="100"/>
      <c r="H12" s="100"/>
      <c r="I12" s="100"/>
      <c r="J12" s="100"/>
      <c r="K12" s="100"/>
      <c r="L12" s="100"/>
      <c r="M12" s="100"/>
      <c r="N12" s="693"/>
    </row>
    <row r="13" spans="1:14" ht="12.75" customHeight="1">
      <c r="A13" s="1474" t="s">
        <v>508</v>
      </c>
      <c r="B13" s="1474"/>
      <c r="C13" s="1474"/>
      <c r="D13" s="1474"/>
      <c r="E13" s="1474"/>
      <c r="F13" s="1474"/>
      <c r="G13" s="1474"/>
      <c r="H13" s="1474"/>
      <c r="I13" s="1474"/>
      <c r="J13" s="1474"/>
      <c r="K13" s="1474"/>
      <c r="L13" s="1474"/>
      <c r="M13" s="1474"/>
      <c r="N13" s="1474"/>
    </row>
    <row r="14" spans="1:14" ht="11.25">
      <c r="A14" s="721"/>
      <c r="B14" s="107"/>
      <c r="C14" s="107"/>
      <c r="D14" s="107"/>
      <c r="E14" s="107"/>
      <c r="F14" s="107"/>
      <c r="G14" s="107"/>
      <c r="H14" s="107"/>
      <c r="I14" s="107"/>
      <c r="J14" s="107"/>
      <c r="K14" s="107"/>
      <c r="L14" s="100"/>
      <c r="M14" s="100"/>
      <c r="N14" s="693"/>
    </row>
    <row r="15" spans="1:14" ht="11.25" customHeight="1">
      <c r="A15" s="698">
        <v>10712</v>
      </c>
      <c r="B15" s="79">
        <v>5880</v>
      </c>
      <c r="C15" s="79">
        <v>4022</v>
      </c>
      <c r="D15" s="79">
        <v>14296</v>
      </c>
      <c r="E15" s="79">
        <v>13010</v>
      </c>
      <c r="F15" s="79">
        <v>10824</v>
      </c>
      <c r="G15" s="79">
        <v>1286</v>
      </c>
      <c r="H15" s="79">
        <v>1104</v>
      </c>
      <c r="I15" s="79">
        <v>9431</v>
      </c>
      <c r="J15" s="79">
        <v>8751</v>
      </c>
      <c r="K15" s="79">
        <v>5761</v>
      </c>
      <c r="L15" s="699">
        <v>5431</v>
      </c>
      <c r="M15" s="80"/>
      <c r="N15" s="722">
        <v>1</v>
      </c>
    </row>
    <row r="16" spans="1:14" s="100" customFormat="1" ht="7.5" customHeight="1">
      <c r="A16" s="698"/>
      <c r="B16" s="80"/>
      <c r="C16" s="80"/>
      <c r="D16" s="80"/>
      <c r="E16" s="80"/>
      <c r="F16" s="80"/>
      <c r="G16" s="80"/>
      <c r="H16" s="80"/>
      <c r="I16" s="80"/>
      <c r="J16" s="80"/>
      <c r="K16" s="80"/>
      <c r="L16" s="118"/>
      <c r="M16" s="80"/>
      <c r="N16" s="722"/>
    </row>
    <row r="17" spans="1:14" ht="12" customHeight="1">
      <c r="A17" s="698">
        <v>3807</v>
      </c>
      <c r="B17" s="79">
        <v>2215</v>
      </c>
      <c r="C17" s="79">
        <v>1356</v>
      </c>
      <c r="D17" s="79">
        <v>4226</v>
      </c>
      <c r="E17" s="79">
        <v>3772</v>
      </c>
      <c r="F17" s="79">
        <v>3008</v>
      </c>
      <c r="G17" s="79">
        <v>454</v>
      </c>
      <c r="H17" s="79">
        <v>402</v>
      </c>
      <c r="I17" s="79">
        <v>2499</v>
      </c>
      <c r="J17" s="79">
        <v>2312</v>
      </c>
      <c r="K17" s="79">
        <v>2035</v>
      </c>
      <c r="L17" s="699">
        <v>1974</v>
      </c>
      <c r="M17" s="80"/>
      <c r="N17" s="722">
        <v>2</v>
      </c>
    </row>
    <row r="18" spans="1:14" s="100" customFormat="1" ht="7.5" customHeight="1">
      <c r="A18" s="698"/>
      <c r="B18" s="80"/>
      <c r="C18" s="80"/>
      <c r="D18" s="80"/>
      <c r="E18" s="80"/>
      <c r="F18" s="80"/>
      <c r="G18" s="80"/>
      <c r="H18" s="80"/>
      <c r="I18" s="80"/>
      <c r="J18" s="80"/>
      <c r="K18" s="80"/>
      <c r="L18" s="118"/>
      <c r="M18" s="80"/>
      <c r="N18" s="722"/>
    </row>
    <row r="19" spans="1:14" ht="12" customHeight="1">
      <c r="A19" s="698">
        <v>3143</v>
      </c>
      <c r="B19" s="79">
        <v>1757</v>
      </c>
      <c r="C19" s="79">
        <v>1208</v>
      </c>
      <c r="D19" s="79">
        <v>3600</v>
      </c>
      <c r="E19" s="79">
        <v>3160</v>
      </c>
      <c r="F19" s="79">
        <v>2484</v>
      </c>
      <c r="G19" s="79">
        <v>440</v>
      </c>
      <c r="H19" s="79">
        <v>369</v>
      </c>
      <c r="I19" s="79">
        <v>2082</v>
      </c>
      <c r="J19" s="79">
        <v>1941</v>
      </c>
      <c r="K19" s="79">
        <v>1673</v>
      </c>
      <c r="L19" s="699">
        <v>1598</v>
      </c>
      <c r="M19" s="80"/>
      <c r="N19" s="722">
        <v>3</v>
      </c>
    </row>
    <row r="20" spans="1:14" s="100" customFormat="1" ht="7.5" customHeight="1">
      <c r="A20" s="698"/>
      <c r="B20" s="80"/>
      <c r="C20" s="80"/>
      <c r="D20" s="80"/>
      <c r="E20" s="80"/>
      <c r="F20" s="80"/>
      <c r="G20" s="80"/>
      <c r="H20" s="80"/>
      <c r="I20" s="80"/>
      <c r="J20" s="80"/>
      <c r="K20" s="80"/>
      <c r="L20" s="118"/>
      <c r="M20" s="80"/>
      <c r="N20" s="722"/>
    </row>
    <row r="21" spans="1:14" ht="12" customHeight="1">
      <c r="A21" s="698">
        <v>2641</v>
      </c>
      <c r="B21" s="79">
        <v>1406</v>
      </c>
      <c r="C21" s="79">
        <v>1006</v>
      </c>
      <c r="D21" s="79">
        <v>3248</v>
      </c>
      <c r="E21" s="79">
        <v>2848</v>
      </c>
      <c r="F21" s="79">
        <v>2272</v>
      </c>
      <c r="G21" s="79">
        <v>400</v>
      </c>
      <c r="H21" s="79">
        <v>331</v>
      </c>
      <c r="I21" s="79">
        <v>2016</v>
      </c>
      <c r="J21" s="79">
        <v>1853</v>
      </c>
      <c r="K21" s="79">
        <v>1503</v>
      </c>
      <c r="L21" s="699">
        <v>1445</v>
      </c>
      <c r="M21" s="80"/>
      <c r="N21" s="722">
        <v>4</v>
      </c>
    </row>
    <row r="22" spans="1:14" s="100" customFormat="1" ht="7.5" customHeight="1">
      <c r="A22" s="698"/>
      <c r="B22" s="80"/>
      <c r="C22" s="80"/>
      <c r="D22" s="80"/>
      <c r="E22" s="80"/>
      <c r="F22" s="80"/>
      <c r="G22" s="80"/>
      <c r="H22" s="80"/>
      <c r="I22" s="80"/>
      <c r="J22" s="80"/>
      <c r="K22" s="80"/>
      <c r="L22" s="118"/>
      <c r="M22" s="80"/>
      <c r="N22" s="722"/>
    </row>
    <row r="23" spans="1:14" ht="12" customHeight="1">
      <c r="A23" s="698">
        <v>4790</v>
      </c>
      <c r="B23" s="79">
        <v>2566</v>
      </c>
      <c r="C23" s="79">
        <v>1805</v>
      </c>
      <c r="D23" s="79">
        <v>5753</v>
      </c>
      <c r="E23" s="79">
        <v>5134</v>
      </c>
      <c r="F23" s="79">
        <v>4204</v>
      </c>
      <c r="G23" s="79">
        <v>619</v>
      </c>
      <c r="H23" s="79">
        <v>530</v>
      </c>
      <c r="I23" s="79">
        <v>3508</v>
      </c>
      <c r="J23" s="79">
        <v>3270</v>
      </c>
      <c r="K23" s="79">
        <v>2795</v>
      </c>
      <c r="L23" s="699">
        <v>2669</v>
      </c>
      <c r="M23" s="80"/>
      <c r="N23" s="722">
        <v>5</v>
      </c>
    </row>
    <row r="24" spans="1:14" s="100" customFormat="1" ht="7.5" customHeight="1">
      <c r="A24" s="698"/>
      <c r="B24" s="80"/>
      <c r="C24" s="80"/>
      <c r="D24" s="80"/>
      <c r="E24" s="80"/>
      <c r="F24" s="80"/>
      <c r="G24" s="80"/>
      <c r="H24" s="80"/>
      <c r="I24" s="80"/>
      <c r="J24" s="80"/>
      <c r="K24" s="80"/>
      <c r="L24" s="118"/>
      <c r="M24" s="80"/>
      <c r="N24" s="722"/>
    </row>
    <row r="25" spans="1:14" ht="12" customHeight="1">
      <c r="A25" s="698">
        <v>3461</v>
      </c>
      <c r="B25" s="79">
        <v>1975</v>
      </c>
      <c r="C25" s="79">
        <v>1254</v>
      </c>
      <c r="D25" s="79">
        <v>4192</v>
      </c>
      <c r="E25" s="79">
        <v>3770</v>
      </c>
      <c r="F25" s="79">
        <v>3054</v>
      </c>
      <c r="G25" s="79">
        <v>422</v>
      </c>
      <c r="H25" s="79">
        <v>368</v>
      </c>
      <c r="I25" s="79">
        <v>2630</v>
      </c>
      <c r="J25" s="79">
        <v>2438</v>
      </c>
      <c r="K25" s="79">
        <v>1993</v>
      </c>
      <c r="L25" s="699">
        <v>1901</v>
      </c>
      <c r="M25" s="80"/>
      <c r="N25" s="722">
        <v>6</v>
      </c>
    </row>
    <row r="26" spans="1:14" s="100" customFormat="1" ht="7.5" customHeight="1">
      <c r="A26" s="698"/>
      <c r="B26" s="80"/>
      <c r="C26" s="80"/>
      <c r="D26" s="80"/>
      <c r="E26" s="80"/>
      <c r="F26" s="80"/>
      <c r="G26" s="80"/>
      <c r="H26" s="80"/>
      <c r="I26" s="80"/>
      <c r="J26" s="80"/>
      <c r="K26" s="80"/>
      <c r="L26" s="118"/>
      <c r="M26" s="80"/>
      <c r="N26" s="722"/>
    </row>
    <row r="27" spans="1:14" ht="12" customHeight="1">
      <c r="A27" s="698">
        <v>5652</v>
      </c>
      <c r="B27" s="79">
        <v>3216</v>
      </c>
      <c r="C27" s="79">
        <v>2068</v>
      </c>
      <c r="D27" s="79">
        <v>6559</v>
      </c>
      <c r="E27" s="79">
        <v>5829</v>
      </c>
      <c r="F27" s="79">
        <v>4739</v>
      </c>
      <c r="G27" s="79">
        <v>730</v>
      </c>
      <c r="H27" s="79">
        <v>643</v>
      </c>
      <c r="I27" s="79">
        <v>3993</v>
      </c>
      <c r="J27" s="79">
        <v>3698</v>
      </c>
      <c r="K27" s="79">
        <v>3213</v>
      </c>
      <c r="L27" s="699">
        <v>3028</v>
      </c>
      <c r="M27" s="80"/>
      <c r="N27" s="722">
        <v>7</v>
      </c>
    </row>
    <row r="28" spans="1:14" s="100" customFormat="1" ht="7.5" customHeight="1">
      <c r="A28" s="110"/>
      <c r="B28" s="118"/>
      <c r="C28" s="118"/>
      <c r="D28" s="118"/>
      <c r="E28" s="80"/>
      <c r="F28" s="118"/>
      <c r="G28" s="708"/>
      <c r="H28" s="118"/>
      <c r="I28" s="118"/>
      <c r="J28" s="118"/>
      <c r="K28" s="118"/>
      <c r="L28" s="110"/>
      <c r="M28" s="80"/>
      <c r="N28" s="722"/>
    </row>
    <row r="29" spans="1:14" ht="12" customHeight="1">
      <c r="A29" s="86">
        <f>SUM(A15:A27)</f>
        <v>34206</v>
      </c>
      <c r="B29" s="706">
        <f>SUM(B15:B27)</f>
        <v>19015</v>
      </c>
      <c r="C29" s="706">
        <f>SUM(C15:C27)</f>
        <v>12719</v>
      </c>
      <c r="D29" s="706">
        <f aca="true" t="shared" si="0" ref="D29:L29">SUM(D15:D27)</f>
        <v>41874</v>
      </c>
      <c r="E29" s="706">
        <f t="shared" si="0"/>
        <v>37523</v>
      </c>
      <c r="F29" s="706">
        <f t="shared" si="0"/>
        <v>30585</v>
      </c>
      <c r="G29" s="706">
        <f t="shared" si="0"/>
        <v>4351</v>
      </c>
      <c r="H29" s="706">
        <f t="shared" si="0"/>
        <v>3747</v>
      </c>
      <c r="I29" s="706">
        <f t="shared" si="0"/>
        <v>26159</v>
      </c>
      <c r="J29" s="706">
        <f t="shared" si="0"/>
        <v>24263</v>
      </c>
      <c r="K29" s="706">
        <f t="shared" si="0"/>
        <v>18973</v>
      </c>
      <c r="L29" s="86">
        <f t="shared" si="0"/>
        <v>18046</v>
      </c>
      <c r="M29" s="80"/>
      <c r="N29" s="722">
        <v>8</v>
      </c>
    </row>
    <row r="30" spans="1:14" s="100" customFormat="1" ht="12" customHeight="1">
      <c r="A30" s="714"/>
      <c r="N30" s="693"/>
    </row>
    <row r="31" spans="1:14" s="100" customFormat="1" ht="12" customHeight="1">
      <c r="A31" s="714"/>
      <c r="N31" s="693"/>
    </row>
    <row r="32" spans="1:14" s="100" customFormat="1" ht="12" customHeight="1">
      <c r="A32" s="1474" t="s">
        <v>510</v>
      </c>
      <c r="B32" s="1474"/>
      <c r="C32" s="1474"/>
      <c r="D32" s="1474"/>
      <c r="E32" s="1474"/>
      <c r="F32" s="1474"/>
      <c r="G32" s="1474"/>
      <c r="H32" s="1474"/>
      <c r="I32" s="1474"/>
      <c r="J32" s="1474"/>
      <c r="K32" s="1474"/>
      <c r="L32" s="1474"/>
      <c r="M32" s="1474"/>
      <c r="N32" s="1474"/>
    </row>
    <row r="33" spans="1:14" s="100" customFormat="1" ht="12" customHeight="1">
      <c r="A33" s="714"/>
      <c r="C33" s="714"/>
      <c r="D33" s="714"/>
      <c r="E33" s="714"/>
      <c r="F33" s="714"/>
      <c r="G33" s="714"/>
      <c r="H33" s="714"/>
      <c r="I33" s="714"/>
      <c r="J33" s="714"/>
      <c r="K33" s="714"/>
      <c r="N33" s="693"/>
    </row>
    <row r="34" spans="1:14" ht="12" customHeight="1">
      <c r="A34" s="700">
        <v>878</v>
      </c>
      <c r="B34" s="700">
        <v>405</v>
      </c>
      <c r="C34" s="699">
        <v>446</v>
      </c>
      <c r="D34" s="699">
        <v>1280</v>
      </c>
      <c r="E34" s="699">
        <v>1146</v>
      </c>
      <c r="F34" s="699">
        <v>899</v>
      </c>
      <c r="G34" s="699">
        <v>134</v>
      </c>
      <c r="H34" s="699">
        <v>85</v>
      </c>
      <c r="I34" s="699">
        <v>661</v>
      </c>
      <c r="J34" s="699">
        <v>560</v>
      </c>
      <c r="K34" s="699">
        <v>676</v>
      </c>
      <c r="L34" s="699">
        <v>545</v>
      </c>
      <c r="M34" s="80"/>
      <c r="N34" s="722">
        <v>9</v>
      </c>
    </row>
    <row r="35" spans="1:14" s="100" customFormat="1" ht="7.5" customHeight="1">
      <c r="A35" s="700"/>
      <c r="B35" s="700"/>
      <c r="C35" s="698"/>
      <c r="D35" s="118"/>
      <c r="E35" s="698"/>
      <c r="F35" s="699"/>
      <c r="G35" s="698"/>
      <c r="H35" s="699"/>
      <c r="I35" s="698"/>
      <c r="J35" s="699"/>
      <c r="K35" s="698"/>
      <c r="L35" s="699"/>
      <c r="M35" s="80"/>
      <c r="N35" s="722"/>
    </row>
    <row r="36" spans="1:14" ht="12" customHeight="1">
      <c r="A36" s="700">
        <v>226</v>
      </c>
      <c r="B36" s="700">
        <v>124</v>
      </c>
      <c r="C36" s="699">
        <v>93</v>
      </c>
      <c r="D36" s="699">
        <v>167</v>
      </c>
      <c r="E36" s="699">
        <v>147</v>
      </c>
      <c r="F36" s="699">
        <v>108</v>
      </c>
      <c r="G36" s="699">
        <v>20</v>
      </c>
      <c r="H36" s="699">
        <v>14</v>
      </c>
      <c r="I36" s="699">
        <v>69</v>
      </c>
      <c r="J36" s="699">
        <v>58</v>
      </c>
      <c r="K36" s="699">
        <v>107</v>
      </c>
      <c r="L36" s="699">
        <v>85</v>
      </c>
      <c r="M36" s="80"/>
      <c r="N36" s="722">
        <v>10</v>
      </c>
    </row>
    <row r="37" spans="1:14" s="100" customFormat="1" ht="7.5" customHeight="1">
      <c r="A37" s="700"/>
      <c r="B37" s="700"/>
      <c r="C37" s="698"/>
      <c r="D37" s="118"/>
      <c r="E37" s="698"/>
      <c r="F37" s="699"/>
      <c r="G37" s="698"/>
      <c r="H37" s="699"/>
      <c r="I37" s="698"/>
      <c r="J37" s="699"/>
      <c r="K37" s="698"/>
      <c r="L37" s="699"/>
      <c r="M37" s="80"/>
      <c r="N37" s="722"/>
    </row>
    <row r="38" spans="1:14" ht="12" customHeight="1">
      <c r="A38" s="700">
        <v>87</v>
      </c>
      <c r="B38" s="700">
        <v>41</v>
      </c>
      <c r="C38" s="699">
        <v>45</v>
      </c>
      <c r="D38" s="699">
        <v>126</v>
      </c>
      <c r="E38" s="699">
        <v>114</v>
      </c>
      <c r="F38" s="699">
        <v>87</v>
      </c>
      <c r="G38" s="699">
        <v>12</v>
      </c>
      <c r="H38" s="699">
        <v>7</v>
      </c>
      <c r="I38" s="699">
        <v>71</v>
      </c>
      <c r="J38" s="699">
        <v>60</v>
      </c>
      <c r="K38" s="699">
        <v>75</v>
      </c>
      <c r="L38" s="699">
        <v>59</v>
      </c>
      <c r="M38" s="80"/>
      <c r="N38" s="722">
        <v>11</v>
      </c>
    </row>
    <row r="39" spans="1:14" s="100" customFormat="1" ht="7.5" customHeight="1">
      <c r="A39" s="700"/>
      <c r="B39" s="700"/>
      <c r="C39" s="698"/>
      <c r="D39" s="118"/>
      <c r="E39" s="698"/>
      <c r="F39" s="699"/>
      <c r="G39" s="698"/>
      <c r="H39" s="699"/>
      <c r="I39" s="698"/>
      <c r="J39" s="699"/>
      <c r="K39" s="698"/>
      <c r="L39" s="699"/>
      <c r="M39" s="80"/>
      <c r="N39" s="722"/>
    </row>
    <row r="40" spans="1:14" ht="12" customHeight="1">
      <c r="A40" s="700">
        <v>107</v>
      </c>
      <c r="B40" s="700">
        <v>33</v>
      </c>
      <c r="C40" s="699">
        <v>69</v>
      </c>
      <c r="D40" s="699">
        <v>114</v>
      </c>
      <c r="E40" s="699">
        <v>97</v>
      </c>
      <c r="F40" s="699">
        <v>71</v>
      </c>
      <c r="G40" s="699">
        <v>17</v>
      </c>
      <c r="H40" s="699">
        <v>12</v>
      </c>
      <c r="I40" s="699">
        <v>43</v>
      </c>
      <c r="J40" s="699">
        <v>38</v>
      </c>
      <c r="K40" s="699">
        <v>72</v>
      </c>
      <c r="L40" s="699">
        <v>61</v>
      </c>
      <c r="M40" s="80"/>
      <c r="N40" s="722">
        <v>12</v>
      </c>
    </row>
    <row r="41" spans="1:14" s="100" customFormat="1" ht="7.5" customHeight="1">
      <c r="A41" s="700"/>
      <c r="B41" s="700"/>
      <c r="C41" s="698"/>
      <c r="D41" s="118"/>
      <c r="E41" s="698"/>
      <c r="F41" s="699"/>
      <c r="G41" s="698"/>
      <c r="H41" s="699"/>
      <c r="I41" s="698"/>
      <c r="J41" s="699"/>
      <c r="K41" s="698"/>
      <c r="L41" s="699"/>
      <c r="M41" s="80"/>
      <c r="N41" s="722"/>
    </row>
    <row r="42" spans="1:14" ht="12" customHeight="1">
      <c r="A42" s="700">
        <v>352</v>
      </c>
      <c r="B42" s="700">
        <v>135</v>
      </c>
      <c r="C42" s="699">
        <v>197</v>
      </c>
      <c r="D42" s="699">
        <v>341</v>
      </c>
      <c r="E42" s="699">
        <v>316</v>
      </c>
      <c r="F42" s="699">
        <v>240</v>
      </c>
      <c r="G42" s="699">
        <v>25</v>
      </c>
      <c r="H42" s="699">
        <v>19</v>
      </c>
      <c r="I42" s="699">
        <v>150</v>
      </c>
      <c r="J42" s="699">
        <v>132</v>
      </c>
      <c r="K42" s="699">
        <v>234</v>
      </c>
      <c r="L42" s="699">
        <v>186</v>
      </c>
      <c r="M42" s="80"/>
      <c r="N42" s="722">
        <v>13</v>
      </c>
    </row>
    <row r="43" spans="1:14" s="100" customFormat="1" ht="7.5" customHeight="1">
      <c r="A43" s="700"/>
      <c r="B43" s="700"/>
      <c r="C43" s="698"/>
      <c r="D43" s="118"/>
      <c r="E43" s="698"/>
      <c r="F43" s="699"/>
      <c r="G43" s="698"/>
      <c r="H43" s="699"/>
      <c r="I43" s="698"/>
      <c r="J43" s="699"/>
      <c r="K43" s="698"/>
      <c r="L43" s="699"/>
      <c r="M43" s="80"/>
      <c r="N43" s="722"/>
    </row>
    <row r="44" spans="1:14" ht="12" customHeight="1">
      <c r="A44" s="700">
        <v>170</v>
      </c>
      <c r="B44" s="700">
        <v>53</v>
      </c>
      <c r="C44" s="699">
        <v>111</v>
      </c>
      <c r="D44" s="699">
        <v>162</v>
      </c>
      <c r="E44" s="699">
        <v>143</v>
      </c>
      <c r="F44" s="699">
        <v>97</v>
      </c>
      <c r="G44" s="699">
        <v>19</v>
      </c>
      <c r="H44" s="699">
        <v>15</v>
      </c>
      <c r="I44" s="699">
        <v>74</v>
      </c>
      <c r="J44" s="699">
        <v>59</v>
      </c>
      <c r="K44" s="699">
        <v>101</v>
      </c>
      <c r="L44" s="699">
        <v>80</v>
      </c>
      <c r="M44" s="80"/>
      <c r="N44" s="722">
        <v>14</v>
      </c>
    </row>
    <row r="45" spans="1:14" s="100" customFormat="1" ht="7.5" customHeight="1">
      <c r="A45" s="700"/>
      <c r="B45" s="700"/>
      <c r="C45" s="698"/>
      <c r="D45" s="118"/>
      <c r="E45" s="698"/>
      <c r="F45" s="699"/>
      <c r="G45" s="698"/>
      <c r="H45" s="699"/>
      <c r="I45" s="698"/>
      <c r="J45" s="699"/>
      <c r="K45" s="698"/>
      <c r="L45" s="699"/>
      <c r="M45" s="80"/>
      <c r="N45" s="722"/>
    </row>
    <row r="46" spans="1:14" ht="12" customHeight="1">
      <c r="A46" s="700">
        <v>211</v>
      </c>
      <c r="B46" s="700">
        <v>91</v>
      </c>
      <c r="C46" s="699">
        <v>87</v>
      </c>
      <c r="D46" s="699">
        <v>241</v>
      </c>
      <c r="E46" s="699">
        <v>218</v>
      </c>
      <c r="F46" s="699">
        <v>183</v>
      </c>
      <c r="G46" s="699">
        <v>23</v>
      </c>
      <c r="H46" s="699">
        <v>14</v>
      </c>
      <c r="I46" s="699">
        <v>102</v>
      </c>
      <c r="J46" s="699">
        <v>92</v>
      </c>
      <c r="K46" s="699">
        <v>170</v>
      </c>
      <c r="L46" s="699">
        <v>142</v>
      </c>
      <c r="M46" s="80"/>
      <c r="N46" s="722">
        <v>15</v>
      </c>
    </row>
    <row r="47" spans="1:14" s="100" customFormat="1" ht="7.5" customHeight="1">
      <c r="A47" s="110"/>
      <c r="B47" s="118"/>
      <c r="C47" s="118"/>
      <c r="D47" s="118"/>
      <c r="E47" s="118"/>
      <c r="F47" s="118"/>
      <c r="G47" s="80"/>
      <c r="H47" s="118"/>
      <c r="I47" s="708"/>
      <c r="J47" s="118"/>
      <c r="K47" s="118"/>
      <c r="L47" s="110"/>
      <c r="M47" s="80"/>
      <c r="N47" s="722"/>
    </row>
    <row r="48" spans="1:14" ht="12" customHeight="1">
      <c r="A48" s="86">
        <f>SUM(A34:A46)</f>
        <v>2031</v>
      </c>
      <c r="B48" s="706">
        <f>SUM(B34:B46)</f>
        <v>882</v>
      </c>
      <c r="C48" s="706">
        <f>SUM(C34:C46)</f>
        <v>1048</v>
      </c>
      <c r="D48" s="706">
        <f aca="true" t="shared" si="1" ref="D48:L48">SUM(D34:D46)</f>
        <v>2431</v>
      </c>
      <c r="E48" s="706">
        <f t="shared" si="1"/>
        <v>2181</v>
      </c>
      <c r="F48" s="706">
        <f t="shared" si="1"/>
        <v>1685</v>
      </c>
      <c r="G48" s="706">
        <f t="shared" si="1"/>
        <v>250</v>
      </c>
      <c r="H48" s="706">
        <f t="shared" si="1"/>
        <v>166</v>
      </c>
      <c r="I48" s="706">
        <f t="shared" si="1"/>
        <v>1170</v>
      </c>
      <c r="J48" s="706">
        <f t="shared" si="1"/>
        <v>999</v>
      </c>
      <c r="K48" s="706">
        <f t="shared" si="1"/>
        <v>1435</v>
      </c>
      <c r="L48" s="86">
        <f t="shared" si="1"/>
        <v>1158</v>
      </c>
      <c r="M48" s="80"/>
      <c r="N48" s="722">
        <v>16</v>
      </c>
    </row>
    <row r="49" spans="1:14" s="100" customFormat="1" ht="12" customHeight="1">
      <c r="A49" s="714"/>
      <c r="N49" s="693"/>
    </row>
    <row r="50" spans="1:14" s="100" customFormat="1" ht="12" customHeight="1">
      <c r="A50" s="714"/>
      <c r="N50" s="693"/>
    </row>
    <row r="51" spans="1:14" s="100" customFormat="1" ht="12" customHeight="1">
      <c r="A51" s="1474" t="s">
        <v>120</v>
      </c>
      <c r="B51" s="1474"/>
      <c r="C51" s="1474"/>
      <c r="D51" s="1474"/>
      <c r="E51" s="1474"/>
      <c r="F51" s="1474"/>
      <c r="G51" s="1474"/>
      <c r="H51" s="1474"/>
      <c r="I51" s="1474"/>
      <c r="J51" s="1474"/>
      <c r="K51" s="1474"/>
      <c r="L51" s="1474"/>
      <c r="M51" s="1474"/>
      <c r="N51" s="1474"/>
    </row>
    <row r="52" spans="1:14" s="100" customFormat="1" ht="12" customHeight="1">
      <c r="A52" s="714"/>
      <c r="N52" s="693"/>
    </row>
    <row r="53" spans="1:14" ht="12" customHeight="1">
      <c r="A53" s="86">
        <f>SUM(A15)+A34</f>
        <v>11590</v>
      </c>
      <c r="B53" s="706">
        <f>SUM(B15)+B34</f>
        <v>6285</v>
      </c>
      <c r="C53" s="706">
        <f>SUM(C15)+C34</f>
        <v>4468</v>
      </c>
      <c r="D53" s="706">
        <f aca="true" t="shared" si="2" ref="D53:L53">SUM(D15)+D34</f>
        <v>15576</v>
      </c>
      <c r="E53" s="706">
        <f t="shared" si="2"/>
        <v>14156</v>
      </c>
      <c r="F53" s="706">
        <f t="shared" si="2"/>
        <v>11723</v>
      </c>
      <c r="G53" s="706">
        <f t="shared" si="2"/>
        <v>1420</v>
      </c>
      <c r="H53" s="706">
        <f t="shared" si="2"/>
        <v>1189</v>
      </c>
      <c r="I53" s="706">
        <f t="shared" si="2"/>
        <v>10092</v>
      </c>
      <c r="J53" s="706">
        <f t="shared" si="2"/>
        <v>9311</v>
      </c>
      <c r="K53" s="706">
        <f t="shared" si="2"/>
        <v>6437</v>
      </c>
      <c r="L53" s="86">
        <f t="shared" si="2"/>
        <v>5976</v>
      </c>
      <c r="M53" s="80"/>
      <c r="N53" s="722">
        <v>17</v>
      </c>
    </row>
    <row r="54" spans="1:14" s="100" customFormat="1" ht="7.5" customHeight="1">
      <c r="A54" s="86"/>
      <c r="B54" s="706"/>
      <c r="C54" s="706"/>
      <c r="D54" s="706"/>
      <c r="E54" s="706"/>
      <c r="F54" s="706"/>
      <c r="G54" s="706"/>
      <c r="H54" s="706"/>
      <c r="I54" s="706"/>
      <c r="J54" s="706"/>
      <c r="K54" s="706"/>
      <c r="L54" s="86"/>
      <c r="M54" s="80"/>
      <c r="N54" s="722"/>
    </row>
    <row r="55" spans="1:14" ht="12" customHeight="1">
      <c r="A55" s="86">
        <f aca="true" t="shared" si="3" ref="A55:L55">SUM(A17)+A36</f>
        <v>4033</v>
      </c>
      <c r="B55" s="706">
        <f t="shared" si="3"/>
        <v>2339</v>
      </c>
      <c r="C55" s="706">
        <f t="shared" si="3"/>
        <v>1449</v>
      </c>
      <c r="D55" s="706">
        <f t="shared" si="3"/>
        <v>4393</v>
      </c>
      <c r="E55" s="706">
        <f t="shared" si="3"/>
        <v>3919</v>
      </c>
      <c r="F55" s="706">
        <f t="shared" si="3"/>
        <v>3116</v>
      </c>
      <c r="G55" s="706">
        <f t="shared" si="3"/>
        <v>474</v>
      </c>
      <c r="H55" s="706">
        <f t="shared" si="3"/>
        <v>416</v>
      </c>
      <c r="I55" s="706">
        <f t="shared" si="3"/>
        <v>2568</v>
      </c>
      <c r="J55" s="706">
        <f t="shared" si="3"/>
        <v>2370</v>
      </c>
      <c r="K55" s="706">
        <f t="shared" si="3"/>
        <v>2142</v>
      </c>
      <c r="L55" s="86">
        <f t="shared" si="3"/>
        <v>2059</v>
      </c>
      <c r="M55" s="80"/>
      <c r="N55" s="722">
        <v>18</v>
      </c>
    </row>
    <row r="56" spans="1:14" s="100" customFormat="1" ht="7.5" customHeight="1">
      <c r="A56" s="86"/>
      <c r="B56" s="706"/>
      <c r="C56" s="706"/>
      <c r="D56" s="706"/>
      <c r="E56" s="706"/>
      <c r="F56" s="706"/>
      <c r="G56" s="706"/>
      <c r="H56" s="706"/>
      <c r="I56" s="706"/>
      <c r="J56" s="706"/>
      <c r="K56" s="706"/>
      <c r="L56" s="86"/>
      <c r="M56" s="80"/>
      <c r="N56" s="722"/>
    </row>
    <row r="57" spans="1:14" ht="12" customHeight="1">
      <c r="A57" s="86">
        <f aca="true" t="shared" si="4" ref="A57:L57">SUM(A19)+A38</f>
        <v>3230</v>
      </c>
      <c r="B57" s="706">
        <f t="shared" si="4"/>
        <v>1798</v>
      </c>
      <c r="C57" s="706">
        <f t="shared" si="4"/>
        <v>1253</v>
      </c>
      <c r="D57" s="706">
        <f t="shared" si="4"/>
        <v>3726</v>
      </c>
      <c r="E57" s="706">
        <f t="shared" si="4"/>
        <v>3274</v>
      </c>
      <c r="F57" s="706">
        <f t="shared" si="4"/>
        <v>2571</v>
      </c>
      <c r="G57" s="706">
        <f t="shared" si="4"/>
        <v>452</v>
      </c>
      <c r="H57" s="706">
        <f t="shared" si="4"/>
        <v>376</v>
      </c>
      <c r="I57" s="706">
        <f t="shared" si="4"/>
        <v>2153</v>
      </c>
      <c r="J57" s="706">
        <f t="shared" si="4"/>
        <v>2001</v>
      </c>
      <c r="K57" s="706">
        <f t="shared" si="4"/>
        <v>1748</v>
      </c>
      <c r="L57" s="86">
        <f t="shared" si="4"/>
        <v>1657</v>
      </c>
      <c r="M57" s="80"/>
      <c r="N57" s="722">
        <v>19</v>
      </c>
    </row>
    <row r="58" spans="1:14" s="100" customFormat="1" ht="7.5" customHeight="1">
      <c r="A58" s="86"/>
      <c r="B58" s="706"/>
      <c r="C58" s="706"/>
      <c r="D58" s="706"/>
      <c r="E58" s="706"/>
      <c r="F58" s="706"/>
      <c r="G58" s="706"/>
      <c r="H58" s="706"/>
      <c r="I58" s="706"/>
      <c r="J58" s="706"/>
      <c r="K58" s="706"/>
      <c r="L58" s="86"/>
      <c r="M58" s="80"/>
      <c r="N58" s="722"/>
    </row>
    <row r="59" spans="1:14" ht="12" customHeight="1">
      <c r="A59" s="86">
        <f aca="true" t="shared" si="5" ref="A59:L59">SUM(A21)+A40</f>
        <v>2748</v>
      </c>
      <c r="B59" s="706">
        <f t="shared" si="5"/>
        <v>1439</v>
      </c>
      <c r="C59" s="706">
        <f t="shared" si="5"/>
        <v>1075</v>
      </c>
      <c r="D59" s="706">
        <f t="shared" si="5"/>
        <v>3362</v>
      </c>
      <c r="E59" s="706">
        <f t="shared" si="5"/>
        <v>2945</v>
      </c>
      <c r="F59" s="706">
        <f t="shared" si="5"/>
        <v>2343</v>
      </c>
      <c r="G59" s="706">
        <f t="shared" si="5"/>
        <v>417</v>
      </c>
      <c r="H59" s="706">
        <f t="shared" si="5"/>
        <v>343</v>
      </c>
      <c r="I59" s="706">
        <f t="shared" si="5"/>
        <v>2059</v>
      </c>
      <c r="J59" s="706">
        <f t="shared" si="5"/>
        <v>1891</v>
      </c>
      <c r="K59" s="706">
        <f t="shared" si="5"/>
        <v>1575</v>
      </c>
      <c r="L59" s="86">
        <f t="shared" si="5"/>
        <v>1506</v>
      </c>
      <c r="M59" s="80"/>
      <c r="N59" s="722">
        <v>20</v>
      </c>
    </row>
    <row r="60" spans="1:14" s="100" customFormat="1" ht="7.5" customHeight="1">
      <c r="A60" s="86"/>
      <c r="B60" s="706"/>
      <c r="C60" s="706"/>
      <c r="D60" s="706"/>
      <c r="E60" s="706"/>
      <c r="F60" s="706"/>
      <c r="G60" s="706"/>
      <c r="H60" s="706"/>
      <c r="I60" s="706"/>
      <c r="J60" s="706"/>
      <c r="K60" s="706"/>
      <c r="L60" s="86"/>
      <c r="M60" s="80"/>
      <c r="N60" s="722"/>
    </row>
    <row r="61" spans="1:14" ht="12" customHeight="1">
      <c r="A61" s="86">
        <f aca="true" t="shared" si="6" ref="A61:L61">SUM(A23)+A42</f>
        <v>5142</v>
      </c>
      <c r="B61" s="706">
        <f t="shared" si="6"/>
        <v>2701</v>
      </c>
      <c r="C61" s="706">
        <f t="shared" si="6"/>
        <v>2002</v>
      </c>
      <c r="D61" s="706">
        <f t="shared" si="6"/>
        <v>6094</v>
      </c>
      <c r="E61" s="706">
        <f t="shared" si="6"/>
        <v>5450</v>
      </c>
      <c r="F61" s="706">
        <f t="shared" si="6"/>
        <v>4444</v>
      </c>
      <c r="G61" s="706">
        <f t="shared" si="6"/>
        <v>644</v>
      </c>
      <c r="H61" s="706">
        <f t="shared" si="6"/>
        <v>549</v>
      </c>
      <c r="I61" s="706">
        <f t="shared" si="6"/>
        <v>3658</v>
      </c>
      <c r="J61" s="706">
        <f t="shared" si="6"/>
        <v>3402</v>
      </c>
      <c r="K61" s="706">
        <f t="shared" si="6"/>
        <v>3029</v>
      </c>
      <c r="L61" s="86">
        <f t="shared" si="6"/>
        <v>2855</v>
      </c>
      <c r="M61" s="80"/>
      <c r="N61" s="722">
        <v>21</v>
      </c>
    </row>
    <row r="62" spans="1:14" s="100" customFormat="1" ht="7.5" customHeight="1">
      <c r="A62" s="86"/>
      <c r="B62" s="706"/>
      <c r="C62" s="706"/>
      <c r="D62" s="706"/>
      <c r="E62" s="706"/>
      <c r="F62" s="706"/>
      <c r="G62" s="706"/>
      <c r="H62" s="706"/>
      <c r="I62" s="706"/>
      <c r="J62" s="706"/>
      <c r="K62" s="706"/>
      <c r="L62" s="86"/>
      <c r="M62" s="80"/>
      <c r="N62" s="722"/>
    </row>
    <row r="63" spans="1:14" ht="12" customHeight="1">
      <c r="A63" s="86">
        <f aca="true" t="shared" si="7" ref="A63:L63">SUM(A25)+A44</f>
        <v>3631</v>
      </c>
      <c r="B63" s="706">
        <f t="shared" si="7"/>
        <v>2028</v>
      </c>
      <c r="C63" s="706">
        <f t="shared" si="7"/>
        <v>1365</v>
      </c>
      <c r="D63" s="706">
        <f t="shared" si="7"/>
        <v>4354</v>
      </c>
      <c r="E63" s="706">
        <f t="shared" si="7"/>
        <v>3913</v>
      </c>
      <c r="F63" s="706">
        <f t="shared" si="7"/>
        <v>3151</v>
      </c>
      <c r="G63" s="706">
        <f t="shared" si="7"/>
        <v>441</v>
      </c>
      <c r="H63" s="706">
        <f t="shared" si="7"/>
        <v>383</v>
      </c>
      <c r="I63" s="706">
        <f t="shared" si="7"/>
        <v>2704</v>
      </c>
      <c r="J63" s="706">
        <f t="shared" si="7"/>
        <v>2497</v>
      </c>
      <c r="K63" s="706">
        <f t="shared" si="7"/>
        <v>2094</v>
      </c>
      <c r="L63" s="86">
        <f t="shared" si="7"/>
        <v>1981</v>
      </c>
      <c r="M63" s="80"/>
      <c r="N63" s="722">
        <v>22</v>
      </c>
    </row>
    <row r="64" spans="1:14" s="100" customFormat="1" ht="7.5" customHeight="1">
      <c r="A64" s="86"/>
      <c r="B64" s="706"/>
      <c r="C64" s="706"/>
      <c r="D64" s="706"/>
      <c r="E64" s="706"/>
      <c r="F64" s="706"/>
      <c r="G64" s="706"/>
      <c r="H64" s="706"/>
      <c r="I64" s="706"/>
      <c r="J64" s="706"/>
      <c r="K64" s="706"/>
      <c r="L64" s="86"/>
      <c r="M64" s="80"/>
      <c r="N64" s="722"/>
    </row>
    <row r="65" spans="1:14" ht="12" customHeight="1">
      <c r="A65" s="86">
        <f aca="true" t="shared" si="8" ref="A65:L65">SUM(A27)+A46</f>
        <v>5863</v>
      </c>
      <c r="B65" s="706">
        <f t="shared" si="8"/>
        <v>3307</v>
      </c>
      <c r="C65" s="706">
        <f t="shared" si="8"/>
        <v>2155</v>
      </c>
      <c r="D65" s="706">
        <f t="shared" si="8"/>
        <v>6800</v>
      </c>
      <c r="E65" s="706">
        <f t="shared" si="8"/>
        <v>6047</v>
      </c>
      <c r="F65" s="706">
        <f t="shared" si="8"/>
        <v>4922</v>
      </c>
      <c r="G65" s="706">
        <f t="shared" si="8"/>
        <v>753</v>
      </c>
      <c r="H65" s="706">
        <f t="shared" si="8"/>
        <v>657</v>
      </c>
      <c r="I65" s="706">
        <f t="shared" si="8"/>
        <v>4095</v>
      </c>
      <c r="J65" s="706">
        <f t="shared" si="8"/>
        <v>3790</v>
      </c>
      <c r="K65" s="706">
        <f t="shared" si="8"/>
        <v>3383</v>
      </c>
      <c r="L65" s="86">
        <f t="shared" si="8"/>
        <v>3170</v>
      </c>
      <c r="M65" s="80"/>
      <c r="N65" s="722">
        <v>23</v>
      </c>
    </row>
    <row r="66" spans="1:14" s="100" customFormat="1" ht="7.5" customHeight="1">
      <c r="A66" s="110"/>
      <c r="B66" s="118"/>
      <c r="C66" s="706"/>
      <c r="D66" s="706"/>
      <c r="E66" s="706"/>
      <c r="F66" s="706"/>
      <c r="G66" s="706"/>
      <c r="H66" s="706"/>
      <c r="I66" s="706"/>
      <c r="J66" s="706"/>
      <c r="K66" s="706"/>
      <c r="L66" s="86"/>
      <c r="M66" s="80"/>
      <c r="N66" s="722"/>
    </row>
    <row r="67" spans="1:14" ht="12" customHeight="1">
      <c r="A67" s="86">
        <f>IF(SUM(A29+A48)=SUM(A53:A65),SUM(A53:A65),"FEHLER")</f>
        <v>36237</v>
      </c>
      <c r="B67" s="706">
        <f aca="true" t="shared" si="9" ref="B67:L67">IF(SUM(B29+B48)=SUM(B53:B65),SUM(B53:B65),"FEHLER")</f>
        <v>19897</v>
      </c>
      <c r="C67" s="86">
        <f t="shared" si="9"/>
        <v>13767</v>
      </c>
      <c r="D67" s="706">
        <f t="shared" si="9"/>
        <v>44305</v>
      </c>
      <c r="E67" s="86">
        <f t="shared" si="9"/>
        <v>39704</v>
      </c>
      <c r="F67" s="706">
        <f t="shared" si="9"/>
        <v>32270</v>
      </c>
      <c r="G67" s="86">
        <f t="shared" si="9"/>
        <v>4601</v>
      </c>
      <c r="H67" s="706">
        <f t="shared" si="9"/>
        <v>3913</v>
      </c>
      <c r="I67" s="86">
        <f t="shared" si="9"/>
        <v>27329</v>
      </c>
      <c r="J67" s="706">
        <f t="shared" si="9"/>
        <v>25262</v>
      </c>
      <c r="K67" s="86">
        <f t="shared" si="9"/>
        <v>20408</v>
      </c>
      <c r="L67" s="706">
        <f t="shared" si="9"/>
        <v>19204</v>
      </c>
      <c r="M67" s="80"/>
      <c r="N67" s="722">
        <v>24</v>
      </c>
    </row>
    <row r="68" spans="1:14" s="100" customFormat="1" ht="12" customHeight="1">
      <c r="A68" s="714"/>
      <c r="N68" s="693"/>
    </row>
    <row r="69" spans="1:14" s="100" customFormat="1" ht="12" customHeight="1">
      <c r="A69" s="1477"/>
      <c r="B69" s="1477"/>
      <c r="N69" s="693"/>
    </row>
    <row r="70" spans="1:14" s="100" customFormat="1" ht="11.25" customHeight="1">
      <c r="A70" s="723"/>
      <c r="B70" s="259"/>
      <c r="C70" s="259"/>
      <c r="D70" s="259"/>
      <c r="E70" s="259"/>
      <c r="F70" s="259"/>
      <c r="G70" s="259"/>
      <c r="H70" s="259"/>
      <c r="I70" s="259"/>
      <c r="J70" s="259"/>
      <c r="K70" s="259"/>
      <c r="N70" s="693"/>
    </row>
    <row r="71" spans="1:14" s="100" customFormat="1" ht="11.25">
      <c r="A71" s="259"/>
      <c r="B71" s="259"/>
      <c r="C71" s="259"/>
      <c r="D71" s="259"/>
      <c r="E71" s="259"/>
      <c r="F71" s="259"/>
      <c r="G71" s="259"/>
      <c r="H71" s="259"/>
      <c r="I71" s="259"/>
      <c r="J71" s="259"/>
      <c r="K71" s="259"/>
      <c r="N71" s="693"/>
    </row>
    <row r="72" spans="1:14" s="100" customFormat="1" ht="11.25">
      <c r="A72" s="714"/>
      <c r="N72" s="693"/>
    </row>
    <row r="73" spans="1:14" s="100" customFormat="1" ht="11.25">
      <c r="A73" s="714"/>
      <c r="N73" s="693"/>
    </row>
    <row r="74" spans="1:14" s="100" customFormat="1" ht="11.25">
      <c r="A74" s="714"/>
      <c r="N74" s="693"/>
    </row>
    <row r="75" spans="1:14" s="100" customFormat="1" ht="11.25">
      <c r="A75" s="714"/>
      <c r="N75" s="693"/>
    </row>
    <row r="76" spans="1:14" s="100" customFormat="1" ht="11.25">
      <c r="A76" s="714"/>
      <c r="N76" s="693"/>
    </row>
    <row r="77" spans="1:14" s="100" customFormat="1" ht="11.25">
      <c r="A77" s="714"/>
      <c r="N77" s="693"/>
    </row>
    <row r="78" spans="1:14" s="100" customFormat="1" ht="11.25">
      <c r="A78" s="714"/>
      <c r="N78" s="693"/>
    </row>
    <row r="79" spans="1:14" s="100" customFormat="1" ht="11.25">
      <c r="A79" s="714"/>
      <c r="N79" s="693"/>
    </row>
    <row r="80" spans="1:14" s="100" customFormat="1" ht="11.25">
      <c r="A80" s="714"/>
      <c r="N80" s="693"/>
    </row>
    <row r="81" spans="1:14" s="100" customFormat="1" ht="11.25">
      <c r="A81" s="714"/>
      <c r="N81" s="693"/>
    </row>
    <row r="82" spans="1:14" s="100" customFormat="1" ht="11.25">
      <c r="A82" s="714"/>
      <c r="N82" s="693"/>
    </row>
    <row r="83" spans="1:14" s="100" customFormat="1" ht="11.25">
      <c r="A83" s="714"/>
      <c r="N83" s="693"/>
    </row>
    <row r="84" spans="1:14" s="100" customFormat="1" ht="11.25">
      <c r="A84" s="714"/>
      <c r="N84" s="693"/>
    </row>
    <row r="85" spans="1:14" s="100" customFormat="1" ht="11.25">
      <c r="A85" s="714"/>
      <c r="N85" s="693"/>
    </row>
    <row r="86" spans="1:14" s="100" customFormat="1" ht="11.25">
      <c r="A86" s="714"/>
      <c r="N86" s="693"/>
    </row>
    <row r="87" spans="1:14" s="100" customFormat="1" ht="11.25">
      <c r="A87" s="714"/>
      <c r="N87" s="693"/>
    </row>
  </sheetData>
  <mergeCells count="25">
    <mergeCell ref="A69:B69"/>
    <mergeCell ref="E8:F8"/>
    <mergeCell ref="G8:H8"/>
    <mergeCell ref="I8:J9"/>
    <mergeCell ref="K8:L8"/>
    <mergeCell ref="B9:B10"/>
    <mergeCell ref="C9:C10"/>
    <mergeCell ref="E9:E10"/>
    <mergeCell ref="F9:F10"/>
    <mergeCell ref="G9:G10"/>
    <mergeCell ref="H9:H10"/>
    <mergeCell ref="K9:K10"/>
    <mergeCell ref="L9:L10"/>
    <mergeCell ref="A13:N13"/>
    <mergeCell ref="A32:N32"/>
    <mergeCell ref="A51:N51"/>
    <mergeCell ref="A4:K4"/>
    <mergeCell ref="A6:C7"/>
    <mergeCell ref="D6:K6"/>
    <mergeCell ref="M6:N10"/>
    <mergeCell ref="D7:D10"/>
    <mergeCell ref="E7:H7"/>
    <mergeCell ref="I7:L7"/>
    <mergeCell ref="A8:A10"/>
    <mergeCell ref="B8:C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&amp;C39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69"/>
  <sheetViews>
    <sheetView zoomScaleSheetLayoutView="100" workbookViewId="0" topLeftCell="A1">
      <selection activeCell="O1" sqref="O1"/>
    </sheetView>
  </sheetViews>
  <sheetFormatPr defaultColWidth="12" defaultRowHeight="11.25"/>
  <cols>
    <col min="1" max="1" width="3.16015625" style="713" customWidth="1"/>
    <col min="2" max="3" width="1.0078125" style="713" customWidth="1"/>
    <col min="4" max="4" width="29" style="183" customWidth="1"/>
    <col min="5" max="5" width="1.0078125" style="183" customWidth="1"/>
    <col min="6" max="7" width="8.16015625" style="183" bestFit="1" customWidth="1"/>
    <col min="8" max="9" width="9.16015625" style="183" bestFit="1" customWidth="1"/>
    <col min="10" max="10" width="8.16015625" style="183" bestFit="1" customWidth="1"/>
    <col min="11" max="11" width="9.16015625" style="183" bestFit="1" customWidth="1"/>
    <col min="12" max="12" width="8.16015625" style="183" bestFit="1" customWidth="1"/>
    <col min="13" max="13" width="8.5" style="183" customWidth="1"/>
    <col min="14" max="14" width="7.33203125" style="183" customWidth="1"/>
    <col min="15" max="27" width="12" style="100" customWidth="1"/>
    <col min="28" max="16384" width="12" style="183" customWidth="1"/>
  </cols>
  <sheetData>
    <row r="1" spans="1:14" ht="12" customHeight="1">
      <c r="A1" s="687"/>
      <c r="B1" s="689"/>
      <c r="C1" s="688"/>
      <c r="D1" s="100"/>
      <c r="E1" s="100"/>
      <c r="F1" s="100"/>
      <c r="G1" s="100"/>
      <c r="H1" s="100"/>
      <c r="I1" s="100"/>
      <c r="J1" s="100"/>
      <c r="K1" s="100"/>
      <c r="L1" s="100"/>
      <c r="M1" s="100"/>
      <c r="N1" s="100"/>
    </row>
    <row r="2" spans="1:14" ht="12.75" customHeight="1">
      <c r="A2" s="1478" t="s">
        <v>710</v>
      </c>
      <c r="B2" s="1478"/>
      <c r="C2" s="1478"/>
      <c r="D2" s="1478"/>
      <c r="E2" s="1478"/>
      <c r="F2" s="1478"/>
      <c r="G2" s="1478"/>
      <c r="H2" s="1478"/>
      <c r="I2" s="1478"/>
      <c r="J2" s="1478"/>
      <c r="K2" s="1478"/>
      <c r="L2" s="1478"/>
      <c r="M2" s="1478"/>
      <c r="N2" s="1478"/>
    </row>
    <row r="3" spans="1:14" ht="3" customHeight="1">
      <c r="A3" s="687"/>
      <c r="B3" s="689"/>
      <c r="C3" s="688"/>
      <c r="D3" s="100"/>
      <c r="E3" s="100"/>
      <c r="F3" s="100"/>
      <c r="G3" s="100"/>
      <c r="H3" s="100"/>
      <c r="I3" s="100"/>
      <c r="J3" s="100"/>
      <c r="K3" s="100"/>
      <c r="L3" s="100"/>
      <c r="M3" s="100"/>
      <c r="N3" s="100"/>
    </row>
    <row r="4" spans="1:14" ht="12.75">
      <c r="A4" s="1472" t="s">
        <v>734</v>
      </c>
      <c r="B4" s="1473"/>
      <c r="C4" s="1473"/>
      <c r="D4" s="1473"/>
      <c r="E4" s="1473"/>
      <c r="F4" s="1473"/>
      <c r="G4" s="1473"/>
      <c r="H4" s="1473"/>
      <c r="I4" s="1473"/>
      <c r="J4" s="1473"/>
      <c r="K4" s="1473"/>
      <c r="L4" s="1473"/>
      <c r="M4" s="1473"/>
      <c r="N4" s="1473"/>
    </row>
    <row r="5" spans="1:14" ht="9" customHeight="1">
      <c r="A5" s="726"/>
      <c r="B5" s="726"/>
      <c r="C5" s="726"/>
      <c r="D5" s="726"/>
      <c r="E5" s="726"/>
      <c r="F5" s="726"/>
      <c r="G5" s="726"/>
      <c r="H5" s="726"/>
      <c r="I5" s="726"/>
      <c r="J5" s="726"/>
      <c r="K5" s="726"/>
      <c r="L5" s="726"/>
      <c r="M5" s="726"/>
      <c r="N5" s="726"/>
    </row>
    <row r="6" spans="1:14" ht="20.1" customHeight="1">
      <c r="A6" s="992" t="s">
        <v>501</v>
      </c>
      <c r="B6" s="993"/>
      <c r="C6" s="1045" t="s">
        <v>227</v>
      </c>
      <c r="D6" s="1039"/>
      <c r="E6" s="1042"/>
      <c r="F6" s="1052" t="s">
        <v>502</v>
      </c>
      <c r="G6" s="1052" t="s">
        <v>5</v>
      </c>
      <c r="H6" s="989" t="s">
        <v>6</v>
      </c>
      <c r="I6" s="990"/>
      <c r="J6" s="990"/>
      <c r="K6" s="990"/>
      <c r="L6" s="990"/>
      <c r="M6" s="1000"/>
      <c r="N6" s="992" t="s">
        <v>503</v>
      </c>
    </row>
    <row r="7" spans="1:14" ht="20.1" customHeight="1">
      <c r="A7" s="994"/>
      <c r="B7" s="995"/>
      <c r="C7" s="1046"/>
      <c r="D7" s="1476"/>
      <c r="E7" s="1043"/>
      <c r="F7" s="1053"/>
      <c r="G7" s="1053"/>
      <c r="H7" s="993" t="s">
        <v>40</v>
      </c>
      <c r="I7" s="992" t="s">
        <v>504</v>
      </c>
      <c r="J7" s="993"/>
      <c r="K7" s="989" t="s">
        <v>49</v>
      </c>
      <c r="L7" s="990"/>
      <c r="M7" s="1000"/>
      <c r="N7" s="994"/>
    </row>
    <row r="8" spans="1:14" ht="21" customHeight="1">
      <c r="A8" s="994"/>
      <c r="B8" s="995"/>
      <c r="C8" s="1046"/>
      <c r="D8" s="1476"/>
      <c r="E8" s="1043"/>
      <c r="F8" s="1053"/>
      <c r="G8" s="1053"/>
      <c r="H8" s="995"/>
      <c r="I8" s="996"/>
      <c r="J8" s="997"/>
      <c r="K8" s="1026" t="s">
        <v>39</v>
      </c>
      <c r="L8" s="1026" t="s">
        <v>505</v>
      </c>
      <c r="M8" s="1026" t="s">
        <v>20</v>
      </c>
      <c r="N8" s="994"/>
    </row>
    <row r="9" spans="1:14" ht="21" customHeight="1">
      <c r="A9" s="994"/>
      <c r="B9" s="995"/>
      <c r="C9" s="1046"/>
      <c r="D9" s="1476"/>
      <c r="E9" s="1043"/>
      <c r="F9" s="1053"/>
      <c r="G9" s="1053"/>
      <c r="H9" s="995"/>
      <c r="I9" s="1026" t="s">
        <v>506</v>
      </c>
      <c r="J9" s="1026" t="s">
        <v>507</v>
      </c>
      <c r="K9" s="1104"/>
      <c r="L9" s="1104"/>
      <c r="M9" s="1104"/>
      <c r="N9" s="994"/>
    </row>
    <row r="10" spans="1:14" ht="24" customHeight="1">
      <c r="A10" s="996"/>
      <c r="B10" s="997"/>
      <c r="C10" s="1047"/>
      <c r="D10" s="1041"/>
      <c r="E10" s="1044"/>
      <c r="F10" s="1027"/>
      <c r="G10" s="1027"/>
      <c r="H10" s="997"/>
      <c r="I10" s="1048"/>
      <c r="J10" s="1048"/>
      <c r="K10" s="1048"/>
      <c r="L10" s="1048"/>
      <c r="M10" s="1048"/>
      <c r="N10" s="996"/>
    </row>
    <row r="11" spans="1:14" ht="11.25">
      <c r="A11" s="694"/>
      <c r="B11" s="694"/>
      <c r="C11" s="694"/>
      <c r="D11" s="695"/>
      <c r="E11" s="695"/>
      <c r="F11" s="695"/>
      <c r="G11" s="695"/>
      <c r="H11" s="253"/>
      <c r="I11" s="253"/>
      <c r="J11" s="253"/>
      <c r="K11" s="253"/>
      <c r="L11" s="253"/>
      <c r="M11" s="253"/>
      <c r="N11" s="253"/>
    </row>
    <row r="12" spans="1:14" ht="11.25">
      <c r="A12" s="690"/>
      <c r="B12" s="690"/>
      <c r="C12" s="690"/>
      <c r="D12" s="100"/>
      <c r="E12" s="100"/>
      <c r="F12" s="100"/>
      <c r="G12" s="100"/>
      <c r="H12" s="100"/>
      <c r="I12" s="100"/>
      <c r="J12" s="100"/>
      <c r="K12" s="100"/>
      <c r="L12" s="100"/>
      <c r="M12" s="100"/>
      <c r="N12" s="100"/>
    </row>
    <row r="13" spans="1:14" ht="12.75" customHeight="1">
      <c r="A13" s="1474" t="s">
        <v>518</v>
      </c>
      <c r="B13" s="1474"/>
      <c r="C13" s="1474"/>
      <c r="D13" s="1474"/>
      <c r="E13" s="1474"/>
      <c r="F13" s="1474"/>
      <c r="G13" s="1474"/>
      <c r="H13" s="1474"/>
      <c r="I13" s="1474"/>
      <c r="J13" s="1474"/>
      <c r="K13" s="1474"/>
      <c r="L13" s="1474"/>
      <c r="M13" s="1474"/>
      <c r="N13" s="1474"/>
    </row>
    <row r="14" spans="1:14" ht="12.75" customHeight="1">
      <c r="A14" s="690"/>
      <c r="B14" s="690"/>
      <c r="C14" s="690"/>
      <c r="D14" s="693"/>
      <c r="E14" s="693"/>
      <c r="F14" s="714"/>
      <c r="G14" s="714"/>
      <c r="H14" s="714"/>
      <c r="I14" s="714"/>
      <c r="J14" s="714"/>
      <c r="K14" s="714"/>
      <c r="L14" s="714"/>
      <c r="M14" s="714"/>
      <c r="N14" s="714"/>
    </row>
    <row r="15" spans="1:14" ht="11.25">
      <c r="A15" s="727"/>
      <c r="B15" s="728"/>
      <c r="C15" s="727"/>
      <c r="D15" s="729" t="s">
        <v>519</v>
      </c>
      <c r="E15" s="730"/>
      <c r="F15" s="100"/>
      <c r="G15" s="169"/>
      <c r="H15" s="169"/>
      <c r="I15" s="169"/>
      <c r="J15" s="169"/>
      <c r="K15" s="169"/>
      <c r="L15" s="169"/>
      <c r="M15" s="169"/>
      <c r="N15" s="100"/>
    </row>
    <row r="16" spans="1:14" ht="9" customHeight="1">
      <c r="A16" s="727"/>
      <c r="B16" s="728"/>
      <c r="C16" s="727"/>
      <c r="D16" s="100"/>
      <c r="E16" s="116"/>
      <c r="F16" s="100"/>
      <c r="G16" s="169"/>
      <c r="H16" s="169"/>
      <c r="I16" s="169"/>
      <c r="J16" s="169"/>
      <c r="K16" s="169"/>
      <c r="L16" s="169"/>
      <c r="M16" s="169"/>
      <c r="N16" s="100"/>
    </row>
    <row r="17" spans="1:14" ht="12" customHeight="1">
      <c r="A17" s="727">
        <v>1</v>
      </c>
      <c r="B17" s="728"/>
      <c r="C17" s="727"/>
      <c r="D17" s="731" t="s">
        <v>167</v>
      </c>
      <c r="E17" s="116"/>
      <c r="F17" s="698">
        <v>25</v>
      </c>
      <c r="G17" s="79">
        <v>351</v>
      </c>
      <c r="H17" s="79">
        <v>7338</v>
      </c>
      <c r="I17" s="79">
        <v>5048</v>
      </c>
      <c r="J17" s="79">
        <v>2290</v>
      </c>
      <c r="K17" s="79">
        <v>3523</v>
      </c>
      <c r="L17" s="79">
        <v>1672</v>
      </c>
      <c r="M17" s="79">
        <v>1307</v>
      </c>
      <c r="N17" s="942">
        <v>20.9059829059829</v>
      </c>
    </row>
    <row r="18" spans="1:14" ht="12" customHeight="1">
      <c r="A18" s="727">
        <v>2</v>
      </c>
      <c r="B18" s="728"/>
      <c r="C18" s="727"/>
      <c r="D18" s="731" t="s">
        <v>168</v>
      </c>
      <c r="E18" s="116"/>
      <c r="F18" s="698">
        <v>208</v>
      </c>
      <c r="G18" s="79">
        <v>2881</v>
      </c>
      <c r="H18" s="79">
        <v>61275</v>
      </c>
      <c r="I18" s="79">
        <v>47367</v>
      </c>
      <c r="J18" s="79">
        <v>13908</v>
      </c>
      <c r="K18" s="79">
        <v>29873</v>
      </c>
      <c r="L18" s="79">
        <v>14716</v>
      </c>
      <c r="M18" s="79">
        <v>11998</v>
      </c>
      <c r="N18" s="942">
        <v>21.2686567164179</v>
      </c>
    </row>
    <row r="19" spans="1:14" ht="12" customHeight="1">
      <c r="A19" s="727">
        <v>3</v>
      </c>
      <c r="B19" s="728"/>
      <c r="C19" s="727"/>
      <c r="D19" s="731" t="s">
        <v>520</v>
      </c>
      <c r="E19" s="116"/>
      <c r="F19" s="698">
        <v>12</v>
      </c>
      <c r="G19" s="79">
        <v>153</v>
      </c>
      <c r="H19" s="79">
        <v>3035</v>
      </c>
      <c r="I19" s="79">
        <v>2001</v>
      </c>
      <c r="J19" s="79">
        <v>1034</v>
      </c>
      <c r="K19" s="79">
        <v>1437</v>
      </c>
      <c r="L19" s="79">
        <v>761</v>
      </c>
      <c r="M19" s="79">
        <v>518</v>
      </c>
      <c r="N19" s="942">
        <v>19.8366013071895</v>
      </c>
    </row>
    <row r="20" spans="1:14" ht="12" customHeight="1">
      <c r="A20" s="690"/>
      <c r="B20" s="728"/>
      <c r="C20" s="727"/>
      <c r="D20" s="100"/>
      <c r="E20" s="116"/>
      <c r="F20" s="110"/>
      <c r="G20" s="80"/>
      <c r="H20" s="118"/>
      <c r="I20" s="110"/>
      <c r="J20" s="118"/>
      <c r="K20" s="110"/>
      <c r="L20" s="118"/>
      <c r="M20" s="708"/>
      <c r="N20" s="893"/>
    </row>
    <row r="21" spans="1:14" ht="12" customHeight="1">
      <c r="A21" s="727"/>
      <c r="B21" s="728"/>
      <c r="C21" s="727"/>
      <c r="D21" s="729" t="s">
        <v>173</v>
      </c>
      <c r="E21" s="730"/>
      <c r="F21" s="100"/>
      <c r="G21" s="108"/>
      <c r="H21" s="118"/>
      <c r="I21" s="107"/>
      <c r="J21" s="169"/>
      <c r="K21" s="107"/>
      <c r="L21" s="169"/>
      <c r="M21" s="116"/>
      <c r="N21" s="893"/>
    </row>
    <row r="22" spans="1:14" ht="9" customHeight="1">
      <c r="A22" s="727"/>
      <c r="B22" s="728"/>
      <c r="C22" s="727"/>
      <c r="D22" s="100"/>
      <c r="E22" s="116"/>
      <c r="F22" s="100"/>
      <c r="G22" s="108"/>
      <c r="H22" s="118"/>
      <c r="I22" s="107"/>
      <c r="J22" s="169"/>
      <c r="K22" s="107"/>
      <c r="L22" s="169"/>
      <c r="M22" s="116"/>
      <c r="N22" s="893"/>
    </row>
    <row r="23" spans="1:14" ht="12" customHeight="1">
      <c r="A23" s="727">
        <v>4</v>
      </c>
      <c r="B23" s="728"/>
      <c r="C23" s="727"/>
      <c r="D23" s="731" t="s">
        <v>521</v>
      </c>
      <c r="E23" s="116"/>
      <c r="F23" s="698">
        <v>34</v>
      </c>
      <c r="G23" s="79">
        <v>309</v>
      </c>
      <c r="H23" s="79">
        <v>6110</v>
      </c>
      <c r="I23" s="79">
        <v>4032</v>
      </c>
      <c r="J23" s="79">
        <v>2078</v>
      </c>
      <c r="K23" s="79">
        <v>2991</v>
      </c>
      <c r="L23" s="79">
        <v>1085</v>
      </c>
      <c r="M23" s="699">
        <v>1046</v>
      </c>
      <c r="N23" s="942">
        <v>19.7734627831715</v>
      </c>
    </row>
    <row r="24" spans="1:14" ht="12" customHeight="1">
      <c r="A24" s="727">
        <v>5</v>
      </c>
      <c r="B24" s="728"/>
      <c r="C24" s="727"/>
      <c r="D24" s="731" t="s">
        <v>522</v>
      </c>
      <c r="E24" s="116"/>
      <c r="F24" s="698">
        <v>35</v>
      </c>
      <c r="G24" s="79">
        <v>307</v>
      </c>
      <c r="H24" s="79">
        <v>6606</v>
      </c>
      <c r="I24" s="79">
        <v>4582</v>
      </c>
      <c r="J24" s="79">
        <v>2024</v>
      </c>
      <c r="K24" s="79">
        <v>3084</v>
      </c>
      <c r="L24" s="79">
        <v>965</v>
      </c>
      <c r="M24" s="699">
        <v>1170</v>
      </c>
      <c r="N24" s="942">
        <v>21.5179153094463</v>
      </c>
    </row>
    <row r="25" spans="1:14" ht="12" customHeight="1">
      <c r="A25" s="727">
        <v>6</v>
      </c>
      <c r="B25" s="728"/>
      <c r="C25" s="727"/>
      <c r="D25" s="731" t="s">
        <v>523</v>
      </c>
      <c r="E25" s="116"/>
      <c r="F25" s="698">
        <v>26</v>
      </c>
      <c r="G25" s="79">
        <v>242</v>
      </c>
      <c r="H25" s="79">
        <v>5056</v>
      </c>
      <c r="I25" s="79">
        <v>3532</v>
      </c>
      <c r="J25" s="79">
        <v>1524</v>
      </c>
      <c r="K25" s="79">
        <v>2407</v>
      </c>
      <c r="L25" s="79">
        <v>909</v>
      </c>
      <c r="M25" s="699">
        <v>896</v>
      </c>
      <c r="N25" s="942">
        <v>20.8925619834711</v>
      </c>
    </row>
    <row r="26" spans="1:14" ht="12" customHeight="1">
      <c r="A26" s="727">
        <v>7</v>
      </c>
      <c r="B26" s="728"/>
      <c r="C26" s="727"/>
      <c r="D26" s="731" t="s">
        <v>524</v>
      </c>
      <c r="E26" s="116"/>
      <c r="F26" s="698">
        <v>33</v>
      </c>
      <c r="G26" s="79">
        <v>421</v>
      </c>
      <c r="H26" s="79">
        <v>9079</v>
      </c>
      <c r="I26" s="79">
        <v>6136</v>
      </c>
      <c r="J26" s="79">
        <v>2943</v>
      </c>
      <c r="K26" s="79">
        <v>4340</v>
      </c>
      <c r="L26" s="79">
        <v>1914</v>
      </c>
      <c r="M26" s="699">
        <v>1555</v>
      </c>
      <c r="N26" s="942">
        <v>21.5653206650831</v>
      </c>
    </row>
    <row r="27" spans="1:14" ht="12" customHeight="1">
      <c r="A27" s="727">
        <v>8</v>
      </c>
      <c r="B27" s="728"/>
      <c r="C27" s="727"/>
      <c r="D27" s="731" t="s">
        <v>525</v>
      </c>
      <c r="E27" s="116"/>
      <c r="F27" s="698">
        <v>31</v>
      </c>
      <c r="G27" s="79">
        <v>347</v>
      </c>
      <c r="H27" s="79">
        <v>7437</v>
      </c>
      <c r="I27" s="79">
        <v>5692</v>
      </c>
      <c r="J27" s="79">
        <v>1745</v>
      </c>
      <c r="K27" s="79">
        <v>3611</v>
      </c>
      <c r="L27" s="79">
        <v>1017</v>
      </c>
      <c r="M27" s="699">
        <v>1441</v>
      </c>
      <c r="N27" s="942">
        <v>21.4322766570605</v>
      </c>
    </row>
    <row r="28" spans="1:14" ht="12" customHeight="1">
      <c r="A28" s="727">
        <v>9</v>
      </c>
      <c r="B28" s="728"/>
      <c r="C28" s="727"/>
      <c r="D28" s="731" t="s">
        <v>526</v>
      </c>
      <c r="E28" s="116"/>
      <c r="F28" s="698">
        <v>46</v>
      </c>
      <c r="G28" s="79">
        <v>366</v>
      </c>
      <c r="H28" s="79">
        <v>7591</v>
      </c>
      <c r="I28" s="79">
        <v>5331</v>
      </c>
      <c r="J28" s="79">
        <v>2260</v>
      </c>
      <c r="K28" s="79">
        <v>3613</v>
      </c>
      <c r="L28" s="79">
        <v>837</v>
      </c>
      <c r="M28" s="699">
        <v>1343</v>
      </c>
      <c r="N28" s="942">
        <v>20.7404371584699</v>
      </c>
    </row>
    <row r="29" spans="1:14" ht="12" customHeight="1">
      <c r="A29" s="727">
        <v>10</v>
      </c>
      <c r="B29" s="728"/>
      <c r="C29" s="727"/>
      <c r="D29" s="731" t="s">
        <v>527</v>
      </c>
      <c r="E29" s="116"/>
      <c r="F29" s="698">
        <v>42</v>
      </c>
      <c r="G29" s="79">
        <v>374</v>
      </c>
      <c r="H29" s="79">
        <v>7722</v>
      </c>
      <c r="I29" s="79">
        <v>5246</v>
      </c>
      <c r="J29" s="79">
        <v>2476</v>
      </c>
      <c r="K29" s="79">
        <v>3632</v>
      </c>
      <c r="L29" s="79">
        <v>1064</v>
      </c>
      <c r="M29" s="699">
        <v>1377</v>
      </c>
      <c r="N29" s="942">
        <v>20.6470588235294</v>
      </c>
    </row>
    <row r="30" spans="1:14" ht="12" customHeight="1">
      <c r="A30" s="727">
        <v>11</v>
      </c>
      <c r="B30" s="728"/>
      <c r="C30" s="727"/>
      <c r="D30" s="731" t="s">
        <v>528</v>
      </c>
      <c r="E30" s="116"/>
      <c r="F30" s="698">
        <v>41</v>
      </c>
      <c r="G30" s="79">
        <v>453</v>
      </c>
      <c r="H30" s="79">
        <v>9137</v>
      </c>
      <c r="I30" s="79">
        <v>6549</v>
      </c>
      <c r="J30" s="79">
        <v>2588</v>
      </c>
      <c r="K30" s="79">
        <v>4349</v>
      </c>
      <c r="L30" s="79">
        <v>1779</v>
      </c>
      <c r="M30" s="699">
        <v>1703</v>
      </c>
      <c r="N30" s="942">
        <v>20.1699779249448</v>
      </c>
    </row>
    <row r="31" spans="1:14" ht="12" customHeight="1">
      <c r="A31" s="727">
        <v>12</v>
      </c>
      <c r="B31" s="728"/>
      <c r="C31" s="727"/>
      <c r="D31" s="731" t="s">
        <v>529</v>
      </c>
      <c r="E31" s="116"/>
      <c r="F31" s="698">
        <v>44</v>
      </c>
      <c r="G31" s="79">
        <v>540</v>
      </c>
      <c r="H31" s="79">
        <v>11124</v>
      </c>
      <c r="I31" s="79">
        <v>8254</v>
      </c>
      <c r="J31" s="79">
        <v>2870</v>
      </c>
      <c r="K31" s="79">
        <v>5364</v>
      </c>
      <c r="L31" s="79">
        <v>2080</v>
      </c>
      <c r="M31" s="699">
        <v>2031</v>
      </c>
      <c r="N31" s="942">
        <v>20.6</v>
      </c>
    </row>
    <row r="32" spans="1:14" ht="12" customHeight="1">
      <c r="A32" s="727">
        <v>13</v>
      </c>
      <c r="B32" s="728"/>
      <c r="C32" s="727"/>
      <c r="D32" s="731" t="s">
        <v>530</v>
      </c>
      <c r="E32" s="116"/>
      <c r="F32" s="698">
        <v>27</v>
      </c>
      <c r="G32" s="79">
        <v>189</v>
      </c>
      <c r="H32" s="79">
        <v>3808</v>
      </c>
      <c r="I32" s="79">
        <v>2730</v>
      </c>
      <c r="J32" s="79">
        <v>1078</v>
      </c>
      <c r="K32" s="79">
        <v>1805</v>
      </c>
      <c r="L32" s="79">
        <v>597</v>
      </c>
      <c r="M32" s="699">
        <v>695</v>
      </c>
      <c r="N32" s="942">
        <v>20.1481481481481</v>
      </c>
    </row>
    <row r="33" spans="1:14" ht="12" customHeight="1">
      <c r="A33" s="727">
        <v>14</v>
      </c>
      <c r="B33" s="728"/>
      <c r="C33" s="727"/>
      <c r="D33" s="731" t="s">
        <v>531</v>
      </c>
      <c r="E33" s="116"/>
      <c r="F33" s="698">
        <v>29</v>
      </c>
      <c r="G33" s="79">
        <v>294</v>
      </c>
      <c r="H33" s="79">
        <v>6148</v>
      </c>
      <c r="I33" s="79">
        <v>4361</v>
      </c>
      <c r="J33" s="79">
        <v>1787</v>
      </c>
      <c r="K33" s="79">
        <v>2950</v>
      </c>
      <c r="L33" s="79">
        <v>681</v>
      </c>
      <c r="M33" s="699">
        <v>1125</v>
      </c>
      <c r="N33" s="942">
        <v>20.9115646258503</v>
      </c>
    </row>
    <row r="34" spans="1:14" ht="12" customHeight="1">
      <c r="A34" s="727">
        <v>15</v>
      </c>
      <c r="B34" s="728"/>
      <c r="C34" s="727"/>
      <c r="D34" s="731" t="s">
        <v>532</v>
      </c>
      <c r="E34" s="116"/>
      <c r="F34" s="698">
        <v>28</v>
      </c>
      <c r="G34" s="79">
        <v>224</v>
      </c>
      <c r="H34" s="79">
        <v>4630</v>
      </c>
      <c r="I34" s="79">
        <v>3439</v>
      </c>
      <c r="J34" s="79">
        <v>1191</v>
      </c>
      <c r="K34" s="79">
        <v>2241</v>
      </c>
      <c r="L34" s="79">
        <v>548</v>
      </c>
      <c r="M34" s="699">
        <v>897</v>
      </c>
      <c r="N34" s="942">
        <v>20.6696428571429</v>
      </c>
    </row>
    <row r="35" spans="1:14" ht="12" customHeight="1">
      <c r="A35" s="727">
        <v>16</v>
      </c>
      <c r="B35" s="728"/>
      <c r="C35" s="727"/>
      <c r="D35" s="731" t="s">
        <v>533</v>
      </c>
      <c r="E35" s="116"/>
      <c r="F35" s="698">
        <v>32</v>
      </c>
      <c r="G35" s="79">
        <v>322</v>
      </c>
      <c r="H35" s="79">
        <v>6492</v>
      </c>
      <c r="I35" s="79">
        <v>4316</v>
      </c>
      <c r="J35" s="79">
        <v>2176</v>
      </c>
      <c r="K35" s="79">
        <v>3057</v>
      </c>
      <c r="L35" s="79">
        <v>1099</v>
      </c>
      <c r="M35" s="699">
        <v>1112</v>
      </c>
      <c r="N35" s="942">
        <v>20.1614906832298</v>
      </c>
    </row>
    <row r="36" spans="1:14" ht="12" customHeight="1">
      <c r="A36" s="727">
        <v>17</v>
      </c>
      <c r="B36" s="728"/>
      <c r="C36" s="727"/>
      <c r="D36" s="731" t="s">
        <v>168</v>
      </c>
      <c r="E36" s="116"/>
      <c r="F36" s="698">
        <v>64</v>
      </c>
      <c r="G36" s="79">
        <v>826</v>
      </c>
      <c r="H36" s="79">
        <v>17607</v>
      </c>
      <c r="I36" s="79">
        <v>13910</v>
      </c>
      <c r="J36" s="79">
        <v>3697</v>
      </c>
      <c r="K36" s="79">
        <v>8534</v>
      </c>
      <c r="L36" s="79">
        <v>3041</v>
      </c>
      <c r="M36" s="699">
        <v>3567</v>
      </c>
      <c r="N36" s="942">
        <v>21.31598062954</v>
      </c>
    </row>
    <row r="37" spans="1:14" ht="12" customHeight="1">
      <c r="A37" s="727">
        <v>18</v>
      </c>
      <c r="B37" s="728"/>
      <c r="C37" s="727"/>
      <c r="D37" s="731" t="s">
        <v>534</v>
      </c>
      <c r="E37" s="116"/>
      <c r="F37" s="698">
        <v>26</v>
      </c>
      <c r="G37" s="79">
        <v>245</v>
      </c>
      <c r="H37" s="79">
        <v>5136</v>
      </c>
      <c r="I37" s="79">
        <v>3724</v>
      </c>
      <c r="J37" s="79">
        <v>1412</v>
      </c>
      <c r="K37" s="79">
        <v>2489</v>
      </c>
      <c r="L37" s="79">
        <v>768</v>
      </c>
      <c r="M37" s="699">
        <v>972</v>
      </c>
      <c r="N37" s="942">
        <v>20.9632653061224</v>
      </c>
    </row>
    <row r="38" spans="1:14" ht="12" customHeight="1">
      <c r="A38" s="727">
        <v>19</v>
      </c>
      <c r="B38" s="728"/>
      <c r="C38" s="727"/>
      <c r="D38" s="731" t="s">
        <v>535</v>
      </c>
      <c r="E38" s="116"/>
      <c r="F38" s="698">
        <v>33</v>
      </c>
      <c r="G38" s="79">
        <v>332</v>
      </c>
      <c r="H38" s="79">
        <v>7029</v>
      </c>
      <c r="I38" s="79">
        <v>4976</v>
      </c>
      <c r="J38" s="79">
        <v>2053</v>
      </c>
      <c r="K38" s="79">
        <v>3375</v>
      </c>
      <c r="L38" s="79">
        <v>1023</v>
      </c>
      <c r="M38" s="699">
        <v>1330</v>
      </c>
      <c r="N38" s="942">
        <v>21.171686746988</v>
      </c>
    </row>
    <row r="39" spans="1:14" ht="12" customHeight="1">
      <c r="A39" s="727">
        <v>20</v>
      </c>
      <c r="B39" s="728"/>
      <c r="C39" s="727"/>
      <c r="D39" s="731" t="s">
        <v>520</v>
      </c>
      <c r="E39" s="116"/>
      <c r="F39" s="698">
        <v>75</v>
      </c>
      <c r="G39" s="79">
        <v>654</v>
      </c>
      <c r="H39" s="79">
        <v>13562</v>
      </c>
      <c r="I39" s="79">
        <v>9293</v>
      </c>
      <c r="J39" s="79">
        <v>4269</v>
      </c>
      <c r="K39" s="79">
        <v>6427</v>
      </c>
      <c r="L39" s="79">
        <v>1577</v>
      </c>
      <c r="M39" s="699">
        <v>2348</v>
      </c>
      <c r="N39" s="942">
        <v>20.737003058104</v>
      </c>
    </row>
    <row r="40" spans="1:14" ht="12" customHeight="1">
      <c r="A40" s="727">
        <v>21</v>
      </c>
      <c r="B40" s="728"/>
      <c r="C40" s="727"/>
      <c r="D40" s="731" t="s">
        <v>536</v>
      </c>
      <c r="E40" s="116"/>
      <c r="F40" s="698">
        <v>29</v>
      </c>
      <c r="G40" s="79">
        <v>354</v>
      </c>
      <c r="H40" s="79">
        <v>7680</v>
      </c>
      <c r="I40" s="79">
        <v>5684</v>
      </c>
      <c r="J40" s="79">
        <v>1996</v>
      </c>
      <c r="K40" s="79">
        <v>3755</v>
      </c>
      <c r="L40" s="79">
        <v>1396</v>
      </c>
      <c r="M40" s="699">
        <v>1469</v>
      </c>
      <c r="N40" s="942">
        <v>21.6949152542373</v>
      </c>
    </row>
    <row r="41" spans="1:14" ht="12" customHeight="1">
      <c r="A41" s="727">
        <v>22</v>
      </c>
      <c r="B41" s="728"/>
      <c r="C41" s="727"/>
      <c r="D41" s="731" t="s">
        <v>537</v>
      </c>
      <c r="E41" s="116"/>
      <c r="F41" s="698">
        <v>54</v>
      </c>
      <c r="G41" s="79">
        <v>441</v>
      </c>
      <c r="H41" s="79">
        <v>9058</v>
      </c>
      <c r="I41" s="79">
        <v>6018</v>
      </c>
      <c r="J41" s="79">
        <v>3040</v>
      </c>
      <c r="K41" s="79">
        <v>4341</v>
      </c>
      <c r="L41" s="79">
        <v>1119</v>
      </c>
      <c r="M41" s="699">
        <v>1525</v>
      </c>
      <c r="N41" s="942">
        <v>20.5396825396825</v>
      </c>
    </row>
    <row r="42" spans="1:14" ht="12" customHeight="1">
      <c r="A42" s="727">
        <v>23</v>
      </c>
      <c r="B42" s="728"/>
      <c r="C42" s="727"/>
      <c r="D42" s="731" t="s">
        <v>538</v>
      </c>
      <c r="E42" s="116"/>
      <c r="F42" s="698">
        <v>39</v>
      </c>
      <c r="G42" s="79">
        <v>352</v>
      </c>
      <c r="H42" s="699">
        <v>7636</v>
      </c>
      <c r="I42" s="79">
        <v>5065</v>
      </c>
      <c r="J42" s="699">
        <v>2571</v>
      </c>
      <c r="K42" s="699">
        <v>3706</v>
      </c>
      <c r="L42" s="79">
        <v>886</v>
      </c>
      <c r="M42" s="699">
        <v>1317</v>
      </c>
      <c r="N42" s="942">
        <v>21.6931818181818</v>
      </c>
    </row>
    <row r="43" spans="1:14" ht="12" customHeight="1">
      <c r="A43" s="727"/>
      <c r="B43" s="728"/>
      <c r="C43" s="727"/>
      <c r="D43" s="100"/>
      <c r="E43" s="116"/>
      <c r="F43" s="110"/>
      <c r="G43" s="118"/>
      <c r="H43" s="118"/>
      <c r="I43" s="118"/>
      <c r="J43" s="118"/>
      <c r="K43" s="118"/>
      <c r="L43" s="118"/>
      <c r="M43" s="118"/>
      <c r="N43" s="701"/>
    </row>
    <row r="44" spans="1:14" ht="12" customHeight="1">
      <c r="A44" s="727">
        <v>24</v>
      </c>
      <c r="B44" s="728"/>
      <c r="C44" s="727"/>
      <c r="D44" s="732" t="s">
        <v>41</v>
      </c>
      <c r="E44" s="733"/>
      <c r="F44" s="86">
        <f aca="true" t="shared" si="0" ref="F44:M44">SUM(F17:F42)</f>
        <v>1013</v>
      </c>
      <c r="G44" s="706">
        <f t="shared" si="0"/>
        <v>10977</v>
      </c>
      <c r="H44" s="706">
        <f t="shared" si="0"/>
        <v>230296</v>
      </c>
      <c r="I44" s="706">
        <f t="shared" si="0"/>
        <v>167286</v>
      </c>
      <c r="J44" s="706">
        <f t="shared" si="0"/>
        <v>63010</v>
      </c>
      <c r="K44" s="706">
        <f t="shared" si="0"/>
        <v>110904</v>
      </c>
      <c r="L44" s="706">
        <f t="shared" si="0"/>
        <v>41534</v>
      </c>
      <c r="M44" s="706">
        <f t="shared" si="0"/>
        <v>42742</v>
      </c>
      <c r="N44" s="894">
        <f aca="true" t="shared" si="1" ref="N44">H44/G44</f>
        <v>20.979866994625127</v>
      </c>
    </row>
    <row r="45" spans="1:14" ht="12" customHeight="1">
      <c r="A45" s="727"/>
      <c r="B45" s="727"/>
      <c r="C45" s="727"/>
      <c r="D45" s="732"/>
      <c r="E45" s="743"/>
      <c r="F45" s="86"/>
      <c r="G45" s="86"/>
      <c r="H45" s="86"/>
      <c r="I45" s="86"/>
      <c r="J45" s="86"/>
      <c r="K45" s="86"/>
      <c r="L45" s="86"/>
      <c r="M45" s="86"/>
      <c r="N45" s="894"/>
    </row>
    <row r="46" spans="1:14" ht="12" customHeight="1">
      <c r="A46" s="727"/>
      <c r="B46" s="727"/>
      <c r="C46" s="727"/>
      <c r="D46" s="732"/>
      <c r="E46" s="743"/>
      <c r="F46" s="86"/>
      <c r="G46" s="86"/>
      <c r="H46" s="86"/>
      <c r="I46" s="86"/>
      <c r="J46" s="86"/>
      <c r="K46" s="86"/>
      <c r="L46" s="86"/>
      <c r="M46" s="86"/>
      <c r="N46" s="894"/>
    </row>
    <row r="47" spans="1:14" ht="12" customHeight="1">
      <c r="A47" s="727"/>
      <c r="B47" s="727"/>
      <c r="C47" s="727"/>
      <c r="D47" s="732"/>
      <c r="E47" s="743"/>
      <c r="F47" s="86"/>
      <c r="G47" s="86"/>
      <c r="H47" s="86"/>
      <c r="I47" s="86"/>
      <c r="J47" s="86"/>
      <c r="K47" s="86"/>
      <c r="L47" s="86"/>
      <c r="M47" s="86"/>
      <c r="N47" s="894"/>
    </row>
    <row r="48" spans="1:14" ht="6" customHeight="1">
      <c r="A48" s="1246" t="s">
        <v>10</v>
      </c>
      <c r="B48" s="1033"/>
      <c r="C48" s="1033"/>
      <c r="D48" s="1033"/>
      <c r="E48" s="1033"/>
      <c r="F48" s="1033"/>
      <c r="G48" s="1033"/>
      <c r="H48" s="1033"/>
      <c r="I48" s="1033"/>
      <c r="J48" s="1033"/>
      <c r="K48" s="1033"/>
      <c r="L48" s="1033"/>
      <c r="M48" s="1033"/>
      <c r="N48" s="1033"/>
    </row>
    <row r="49" spans="1:14" ht="11.45" customHeight="1">
      <c r="A49" s="1477" t="s">
        <v>826</v>
      </c>
      <c r="B49" s="1477"/>
      <c r="C49" s="1477"/>
      <c r="D49" s="1477"/>
      <c r="E49" s="1477"/>
      <c r="F49" s="1477"/>
      <c r="G49" s="1477"/>
      <c r="H49" s="1477"/>
      <c r="I49" s="1477"/>
      <c r="J49" s="1477"/>
      <c r="K49" s="1477"/>
      <c r="L49" s="1477"/>
      <c r="M49" s="1477"/>
      <c r="N49" s="1477"/>
    </row>
    <row r="50" spans="1:14" ht="12" customHeight="1">
      <c r="A50" s="690"/>
      <c r="B50" s="690"/>
      <c r="C50" s="892"/>
      <c r="D50" s="100"/>
      <c r="E50" s="100"/>
      <c r="F50" s="110"/>
      <c r="G50" s="110"/>
      <c r="H50" s="110"/>
      <c r="I50" s="110"/>
      <c r="J50" s="110"/>
      <c r="K50" s="110"/>
      <c r="L50" s="110"/>
      <c r="M50" s="110"/>
      <c r="N50" s="100"/>
    </row>
    <row r="51" spans="1:14" ht="12" customHeight="1">
      <c r="A51" s="690"/>
      <c r="B51" s="690"/>
      <c r="C51" s="690"/>
      <c r="D51" s="100"/>
      <c r="E51" s="100"/>
      <c r="F51" s="110"/>
      <c r="G51" s="110"/>
      <c r="H51" s="110"/>
      <c r="I51" s="110"/>
      <c r="J51" s="110"/>
      <c r="K51" s="110"/>
      <c r="L51" s="110"/>
      <c r="M51" s="110"/>
      <c r="N51" s="100"/>
    </row>
    <row r="52" spans="1:14" ht="12" customHeight="1">
      <c r="A52" s="690"/>
      <c r="B52" s="690"/>
      <c r="C52" s="690"/>
      <c r="D52" s="100"/>
      <c r="E52" s="100"/>
      <c r="F52" s="110"/>
      <c r="G52" s="110"/>
      <c r="H52" s="110"/>
      <c r="I52" s="110"/>
      <c r="J52" s="110"/>
      <c r="K52" s="110"/>
      <c r="L52" s="110"/>
      <c r="M52" s="110"/>
      <c r="N52" s="100"/>
    </row>
    <row r="53" spans="1:14" ht="12" customHeight="1">
      <c r="A53" s="690"/>
      <c r="B53" s="690"/>
      <c r="C53" s="690"/>
      <c r="D53" s="100"/>
      <c r="E53" s="100"/>
      <c r="F53" s="110"/>
      <c r="G53" s="110"/>
      <c r="H53" s="110"/>
      <c r="I53" s="110"/>
      <c r="J53" s="110"/>
      <c r="K53" s="110"/>
      <c r="L53" s="110"/>
      <c r="M53" s="110"/>
      <c r="N53" s="100"/>
    </row>
    <row r="54" spans="1:13" s="100" customFormat="1" ht="12" customHeight="1">
      <c r="A54" s="690"/>
      <c r="B54" s="690"/>
      <c r="C54" s="690"/>
      <c r="F54" s="110"/>
      <c r="G54" s="110"/>
      <c r="H54" s="110"/>
      <c r="I54" s="110"/>
      <c r="J54" s="110"/>
      <c r="K54" s="110"/>
      <c r="L54" s="110"/>
      <c r="M54" s="110"/>
    </row>
    <row r="55" spans="1:13" s="100" customFormat="1" ht="12" customHeight="1">
      <c r="A55" s="690"/>
      <c r="B55" s="690"/>
      <c r="C55" s="690"/>
      <c r="F55" s="110"/>
      <c r="G55" s="110"/>
      <c r="H55" s="110"/>
      <c r="I55" s="110"/>
      <c r="J55" s="110"/>
      <c r="K55" s="110"/>
      <c r="L55" s="110"/>
      <c r="M55" s="110"/>
    </row>
    <row r="56" spans="1:13" s="100" customFormat="1" ht="12" customHeight="1">
      <c r="A56" s="690"/>
      <c r="B56" s="690"/>
      <c r="C56" s="690"/>
      <c r="F56" s="110"/>
      <c r="G56" s="110"/>
      <c r="H56" s="110"/>
      <c r="I56" s="110"/>
      <c r="J56" s="110"/>
      <c r="K56" s="110"/>
      <c r="L56" s="110"/>
      <c r="M56" s="110"/>
    </row>
    <row r="57" spans="1:13" s="100" customFormat="1" ht="12" customHeight="1">
      <c r="A57" s="690"/>
      <c r="B57" s="690"/>
      <c r="C57" s="690"/>
      <c r="F57" s="110"/>
      <c r="G57" s="110"/>
      <c r="H57" s="110"/>
      <c r="I57" s="110"/>
      <c r="J57" s="110"/>
      <c r="K57" s="110"/>
      <c r="L57" s="110"/>
      <c r="M57" s="110"/>
    </row>
    <row r="58" spans="1:13" s="100" customFormat="1" ht="12" customHeight="1">
      <c r="A58" s="690"/>
      <c r="B58" s="690"/>
      <c r="C58" s="690"/>
      <c r="F58" s="110"/>
      <c r="G58" s="110"/>
      <c r="H58" s="110"/>
      <c r="I58" s="110"/>
      <c r="J58" s="110"/>
      <c r="K58" s="110"/>
      <c r="L58" s="110"/>
      <c r="M58" s="110"/>
    </row>
    <row r="59" spans="1:13" s="100" customFormat="1" ht="12" customHeight="1">
      <c r="A59" s="690"/>
      <c r="B59" s="690"/>
      <c r="C59" s="690"/>
      <c r="F59" s="110"/>
      <c r="G59" s="110"/>
      <c r="H59" s="110"/>
      <c r="I59" s="110"/>
      <c r="J59" s="110"/>
      <c r="K59" s="110"/>
      <c r="L59" s="110"/>
      <c r="M59" s="110"/>
    </row>
    <row r="60" spans="1:13" s="100" customFormat="1" ht="12" customHeight="1">
      <c r="A60" s="690"/>
      <c r="B60" s="690"/>
      <c r="C60" s="690"/>
      <c r="F60" s="110"/>
      <c r="G60" s="110"/>
      <c r="H60" s="110"/>
      <c r="I60" s="110"/>
      <c r="J60" s="110"/>
      <c r="K60" s="110"/>
      <c r="L60" s="110"/>
      <c r="M60" s="110"/>
    </row>
    <row r="61" spans="1:13" s="100" customFormat="1" ht="12" customHeight="1">
      <c r="A61" s="690"/>
      <c r="B61" s="690"/>
      <c r="C61" s="690"/>
      <c r="F61" s="110"/>
      <c r="G61" s="110"/>
      <c r="H61" s="110"/>
      <c r="I61" s="110"/>
      <c r="J61" s="110"/>
      <c r="K61" s="110"/>
      <c r="L61" s="110"/>
      <c r="M61" s="110"/>
    </row>
    <row r="62" spans="1:13" s="100" customFormat="1" ht="12" customHeight="1">
      <c r="A62" s="690"/>
      <c r="B62" s="690"/>
      <c r="C62" s="690"/>
      <c r="F62" s="110"/>
      <c r="G62" s="110"/>
      <c r="H62" s="110"/>
      <c r="I62" s="110"/>
      <c r="J62" s="110"/>
      <c r="K62" s="110"/>
      <c r="L62" s="110"/>
      <c r="M62" s="110"/>
    </row>
    <row r="63" spans="1:13" s="100" customFormat="1" ht="12" customHeight="1">
      <c r="A63" s="690"/>
      <c r="B63" s="690"/>
      <c r="C63" s="690"/>
      <c r="F63" s="110"/>
      <c r="G63" s="110"/>
      <c r="H63" s="110"/>
      <c r="I63" s="110"/>
      <c r="J63" s="110"/>
      <c r="K63" s="110"/>
      <c r="L63" s="110"/>
      <c r="M63" s="110"/>
    </row>
    <row r="64" spans="1:13" ht="6" customHeight="1">
      <c r="A64" s="182"/>
      <c r="B64" s="182"/>
      <c r="C64" s="734"/>
      <c r="D64" s="101"/>
      <c r="F64" s="110"/>
      <c r="G64" s="110"/>
      <c r="H64" s="110"/>
      <c r="I64" s="110"/>
      <c r="J64" s="110"/>
      <c r="K64" s="110"/>
      <c r="L64" s="110"/>
      <c r="M64" s="110"/>
    </row>
    <row r="65" spans="1:14" ht="11.25" customHeight="1">
      <c r="A65" s="1479"/>
      <c r="B65" s="1479"/>
      <c r="C65" s="1479"/>
      <c r="D65" s="1480"/>
      <c r="E65" s="1480"/>
      <c r="F65" s="1480"/>
      <c r="G65" s="1480"/>
      <c r="H65" s="1480"/>
      <c r="I65" s="1480"/>
      <c r="J65" s="1480"/>
      <c r="K65" s="1480"/>
      <c r="L65" s="1480"/>
      <c r="M65" s="1480"/>
      <c r="N65" s="1480"/>
    </row>
    <row r="66" ht="12" customHeight="1"/>
    <row r="67" spans="6:27" s="101" customFormat="1" ht="6" customHeight="1">
      <c r="F67" s="107"/>
      <c r="G67" s="107"/>
      <c r="H67" s="107"/>
      <c r="I67" s="107"/>
      <c r="J67" s="107"/>
      <c r="K67" s="107"/>
      <c r="L67" s="107"/>
      <c r="M67" s="163"/>
      <c r="N67" s="163"/>
      <c r="O67" s="100"/>
      <c r="P67" s="100"/>
      <c r="Q67" s="100"/>
      <c r="R67" s="100"/>
      <c r="S67" s="100"/>
      <c r="T67" s="100"/>
      <c r="U67" s="100"/>
      <c r="V67" s="100"/>
      <c r="W67" s="100"/>
      <c r="X67" s="100"/>
      <c r="Y67" s="100"/>
      <c r="Z67" s="100"/>
      <c r="AA67" s="100"/>
    </row>
    <row r="68" ht="11.25" customHeight="1"/>
    <row r="69" spans="1:14" ht="11.25">
      <c r="A69" s="711"/>
      <c r="B69" s="711"/>
      <c r="C69" s="711"/>
      <c r="D69" s="712"/>
      <c r="E69" s="712"/>
      <c r="F69" s="712"/>
      <c r="G69" s="712"/>
      <c r="H69" s="712"/>
      <c r="I69" s="712"/>
      <c r="J69" s="712"/>
      <c r="K69" s="712"/>
      <c r="L69" s="712"/>
      <c r="M69" s="712"/>
      <c r="N69" s="712"/>
    </row>
  </sheetData>
  <mergeCells count="20">
    <mergeCell ref="A65:N65"/>
    <mergeCell ref="K8:K10"/>
    <mergeCell ref="L8:L10"/>
    <mergeCell ref="M8:M10"/>
    <mergeCell ref="I9:I10"/>
    <mergeCell ref="J9:J10"/>
    <mergeCell ref="A13:N13"/>
    <mergeCell ref="A48:N48"/>
    <mergeCell ref="A49:N49"/>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143"/>
  <sheetViews>
    <sheetView zoomScaleSheetLayoutView="100" workbookViewId="0" topLeftCell="A1">
      <selection activeCell="O1" sqref="O1"/>
    </sheetView>
  </sheetViews>
  <sheetFormatPr defaultColWidth="12" defaultRowHeight="11.25"/>
  <cols>
    <col min="1" max="1" width="9" style="183" customWidth="1"/>
    <col min="2" max="2" width="12.16015625" style="183" bestFit="1" customWidth="1"/>
    <col min="3" max="3" width="10.33203125" style="183" bestFit="1" customWidth="1"/>
    <col min="4" max="12" width="8.16015625" style="183" customWidth="1"/>
    <col min="13" max="13" width="1.0078125" style="183" customWidth="1"/>
    <col min="14" max="14" width="3.16015625" style="183" customWidth="1"/>
    <col min="15" max="16384" width="12" style="183" customWidth="1"/>
  </cols>
  <sheetData>
    <row r="1" spans="1:14" ht="12" customHeight="1">
      <c r="A1" s="100"/>
      <c r="B1" s="100"/>
      <c r="C1" s="100"/>
      <c r="D1" s="100"/>
      <c r="E1" s="100"/>
      <c r="F1" s="100"/>
      <c r="G1" s="100"/>
      <c r="H1" s="100"/>
      <c r="I1" s="100"/>
      <c r="J1" s="100"/>
      <c r="K1" s="100"/>
      <c r="L1" s="100"/>
      <c r="M1" s="100"/>
      <c r="N1" s="715"/>
    </row>
    <row r="2" spans="1:14" ht="12.75" customHeight="1">
      <c r="A2" s="1246" t="s">
        <v>711</v>
      </c>
      <c r="B2" s="1033"/>
      <c r="C2" s="1033"/>
      <c r="D2" s="1033"/>
      <c r="E2" s="1033"/>
      <c r="F2" s="1033"/>
      <c r="G2" s="1033"/>
      <c r="H2" s="1033"/>
      <c r="I2" s="1033"/>
      <c r="J2" s="1033"/>
      <c r="K2" s="1033"/>
      <c r="L2" s="1033"/>
      <c r="M2" s="100"/>
      <c r="N2" s="715"/>
    </row>
    <row r="3" spans="1:14" ht="3" customHeight="1">
      <c r="A3" s="100"/>
      <c r="B3" s="100"/>
      <c r="C3" s="100"/>
      <c r="D3" s="100"/>
      <c r="E3" s="100"/>
      <c r="F3" s="100"/>
      <c r="G3" s="100"/>
      <c r="H3" s="100"/>
      <c r="I3" s="100"/>
      <c r="J3" s="100"/>
      <c r="K3" s="100"/>
      <c r="L3" s="100"/>
      <c r="M3" s="100"/>
      <c r="N3" s="715"/>
    </row>
    <row r="4" spans="1:14" s="68" customFormat="1" ht="12.75">
      <c r="A4" s="1475" t="s">
        <v>828</v>
      </c>
      <c r="B4" s="1475"/>
      <c r="C4" s="1475"/>
      <c r="D4" s="1475"/>
      <c r="E4" s="1475"/>
      <c r="F4" s="1475"/>
      <c r="G4" s="1475"/>
      <c r="H4" s="1475"/>
      <c r="I4" s="1475"/>
      <c r="J4" s="1475"/>
      <c r="K4" s="1475"/>
      <c r="L4" s="72"/>
      <c r="M4" s="72"/>
      <c r="N4" s="735"/>
    </row>
    <row r="5" spans="1:14" ht="9" customHeight="1">
      <c r="A5" s="736"/>
      <c r="B5" s="736"/>
      <c r="C5" s="736"/>
      <c r="D5" s="736"/>
      <c r="E5" s="736"/>
      <c r="F5" s="736"/>
      <c r="G5" s="736"/>
      <c r="H5" s="736"/>
      <c r="I5" s="736"/>
      <c r="J5" s="736"/>
      <c r="K5" s="736"/>
      <c r="L5" s="100"/>
      <c r="M5" s="100"/>
      <c r="N5" s="693"/>
    </row>
    <row r="6" spans="1:14" ht="20.1" customHeight="1">
      <c r="A6" s="992" t="s">
        <v>669</v>
      </c>
      <c r="B6" s="992"/>
      <c r="C6" s="993"/>
      <c r="D6" s="990" t="s">
        <v>511</v>
      </c>
      <c r="E6" s="990"/>
      <c r="F6" s="990"/>
      <c r="G6" s="990"/>
      <c r="H6" s="990"/>
      <c r="I6" s="990"/>
      <c r="J6" s="990"/>
      <c r="K6" s="990"/>
      <c r="L6" s="719"/>
      <c r="M6" s="998" t="s">
        <v>501</v>
      </c>
      <c r="N6" s="992"/>
    </row>
    <row r="7" spans="1:14" ht="20.1" customHeight="1">
      <c r="A7" s="996"/>
      <c r="B7" s="996"/>
      <c r="C7" s="997"/>
      <c r="D7" s="994" t="s">
        <v>40</v>
      </c>
      <c r="E7" s="989" t="s">
        <v>79</v>
      </c>
      <c r="F7" s="990"/>
      <c r="G7" s="990"/>
      <c r="H7" s="1000"/>
      <c r="I7" s="990" t="s">
        <v>49</v>
      </c>
      <c r="J7" s="990"/>
      <c r="K7" s="990"/>
      <c r="L7" s="1000"/>
      <c r="M7" s="1025"/>
      <c r="N7" s="994"/>
    </row>
    <row r="8" spans="1:14" ht="21" customHeight="1">
      <c r="A8" s="994" t="s">
        <v>40</v>
      </c>
      <c r="B8" s="989" t="s">
        <v>512</v>
      </c>
      <c r="C8" s="1000"/>
      <c r="D8" s="1476"/>
      <c r="E8" s="989" t="s">
        <v>462</v>
      </c>
      <c r="F8" s="1000"/>
      <c r="G8" s="990" t="s">
        <v>472</v>
      </c>
      <c r="H8" s="1000"/>
      <c r="I8" s="998" t="s">
        <v>513</v>
      </c>
      <c r="J8" s="993"/>
      <c r="K8" s="990" t="s">
        <v>514</v>
      </c>
      <c r="L8" s="1000"/>
      <c r="M8" s="1025"/>
      <c r="N8" s="994"/>
    </row>
    <row r="9" spans="1:14" ht="21" customHeight="1">
      <c r="A9" s="994"/>
      <c r="B9" s="1026" t="s">
        <v>539</v>
      </c>
      <c r="C9" s="1026" t="s">
        <v>516</v>
      </c>
      <c r="D9" s="1476"/>
      <c r="E9" s="1026" t="s">
        <v>441</v>
      </c>
      <c r="F9" s="995" t="s">
        <v>517</v>
      </c>
      <c r="G9" s="1026" t="s">
        <v>441</v>
      </c>
      <c r="H9" s="995" t="s">
        <v>517</v>
      </c>
      <c r="I9" s="999"/>
      <c r="J9" s="997"/>
      <c r="K9" s="993" t="s">
        <v>441</v>
      </c>
      <c r="L9" s="995" t="s">
        <v>517</v>
      </c>
      <c r="M9" s="1025"/>
      <c r="N9" s="994"/>
    </row>
    <row r="10" spans="1:14" ht="24" customHeight="1">
      <c r="A10" s="996"/>
      <c r="B10" s="1048"/>
      <c r="C10" s="1048"/>
      <c r="D10" s="1041"/>
      <c r="E10" s="1048"/>
      <c r="F10" s="997"/>
      <c r="G10" s="1048"/>
      <c r="H10" s="997"/>
      <c r="I10" s="720" t="s">
        <v>441</v>
      </c>
      <c r="J10" s="720" t="s">
        <v>517</v>
      </c>
      <c r="K10" s="997"/>
      <c r="L10" s="997"/>
      <c r="M10" s="999"/>
      <c r="N10" s="996"/>
    </row>
    <row r="11" spans="1:14" ht="11.25">
      <c r="A11" s="253"/>
      <c r="B11" s="695"/>
      <c r="C11" s="695"/>
      <c r="D11" s="695"/>
      <c r="E11" s="253"/>
      <c r="F11" s="253"/>
      <c r="G11" s="253"/>
      <c r="H11" s="253"/>
      <c r="I11" s="253"/>
      <c r="J11" s="253"/>
      <c r="K11" s="253"/>
      <c r="L11" s="100"/>
      <c r="M11" s="100"/>
      <c r="N11" s="100"/>
    </row>
    <row r="12" spans="1:14" ht="11.25">
      <c r="A12" s="714"/>
      <c r="B12" s="100"/>
      <c r="C12" s="100"/>
      <c r="D12" s="100"/>
      <c r="E12" s="100"/>
      <c r="F12" s="100"/>
      <c r="G12" s="100"/>
      <c r="H12" s="100"/>
      <c r="I12" s="100"/>
      <c r="J12" s="100"/>
      <c r="K12" s="100"/>
      <c r="L12" s="100"/>
      <c r="M12" s="100"/>
      <c r="N12" s="100"/>
    </row>
    <row r="13" spans="1:14" ht="12.75" customHeight="1">
      <c r="A13" s="1481" t="s">
        <v>518</v>
      </c>
      <c r="B13" s="1481"/>
      <c r="C13" s="1481"/>
      <c r="D13" s="1481"/>
      <c r="E13" s="1481"/>
      <c r="F13" s="1481"/>
      <c r="G13" s="1481"/>
      <c r="H13" s="1481"/>
      <c r="I13" s="1481"/>
      <c r="J13" s="1481"/>
      <c r="K13" s="1481"/>
      <c r="L13" s="1481"/>
      <c r="M13" s="1481"/>
      <c r="N13" s="1481"/>
    </row>
    <row r="14" spans="1:14" ht="12.75" customHeight="1">
      <c r="A14" s="721"/>
      <c r="B14" s="722"/>
      <c r="C14" s="721"/>
      <c r="D14" s="721"/>
      <c r="E14" s="721"/>
      <c r="F14" s="721"/>
      <c r="G14" s="721"/>
      <c r="H14" s="721"/>
      <c r="I14" s="721"/>
      <c r="J14" s="721"/>
      <c r="K14" s="721"/>
      <c r="L14" s="107"/>
      <c r="M14" s="107"/>
      <c r="N14" s="107"/>
    </row>
    <row r="15" spans="1:14" ht="11.25">
      <c r="A15" s="700"/>
      <c r="B15" s="699"/>
      <c r="C15" s="699"/>
      <c r="D15" s="169"/>
      <c r="E15" s="169"/>
      <c r="F15" s="169"/>
      <c r="G15" s="169"/>
      <c r="H15" s="169"/>
      <c r="I15" s="169"/>
      <c r="J15" s="169"/>
      <c r="K15" s="169"/>
      <c r="L15" s="107"/>
      <c r="M15" s="108"/>
      <c r="N15" s="107"/>
    </row>
    <row r="16" spans="1:14" ht="9" customHeight="1">
      <c r="A16" s="721"/>
      <c r="B16" s="169"/>
      <c r="C16" s="169"/>
      <c r="D16" s="169"/>
      <c r="E16" s="169"/>
      <c r="F16" s="169"/>
      <c r="G16" s="169"/>
      <c r="H16" s="169"/>
      <c r="I16" s="169"/>
      <c r="J16" s="169"/>
      <c r="K16" s="169"/>
      <c r="L16" s="107"/>
      <c r="M16" s="108"/>
      <c r="N16" s="107"/>
    </row>
    <row r="17" spans="1:14" ht="12" customHeight="1">
      <c r="A17" s="700">
        <v>406</v>
      </c>
      <c r="B17" s="700">
        <v>226</v>
      </c>
      <c r="C17" s="700">
        <v>161</v>
      </c>
      <c r="D17" s="700">
        <v>554</v>
      </c>
      <c r="E17" s="700">
        <v>498</v>
      </c>
      <c r="F17" s="700">
        <v>424</v>
      </c>
      <c r="G17" s="700">
        <v>56</v>
      </c>
      <c r="H17" s="700">
        <v>45</v>
      </c>
      <c r="I17" s="700">
        <v>351</v>
      </c>
      <c r="J17" s="700">
        <v>326</v>
      </c>
      <c r="K17" s="700">
        <v>249</v>
      </c>
      <c r="L17" s="700">
        <v>232</v>
      </c>
      <c r="M17" s="80"/>
      <c r="N17" s="107">
        <v>1</v>
      </c>
    </row>
    <row r="18" spans="1:14" ht="12" customHeight="1">
      <c r="A18" s="700">
        <v>2602</v>
      </c>
      <c r="B18" s="700">
        <v>1479</v>
      </c>
      <c r="C18" s="700">
        <v>816</v>
      </c>
      <c r="D18" s="700">
        <v>4102</v>
      </c>
      <c r="E18" s="700">
        <v>3774</v>
      </c>
      <c r="F18" s="700">
        <v>3194</v>
      </c>
      <c r="G18" s="700">
        <v>328</v>
      </c>
      <c r="H18" s="700">
        <v>271</v>
      </c>
      <c r="I18" s="700">
        <v>2880</v>
      </c>
      <c r="J18" s="700">
        <v>2648</v>
      </c>
      <c r="K18" s="700">
        <v>1343</v>
      </c>
      <c r="L18" s="700">
        <v>1228</v>
      </c>
      <c r="M18" s="80"/>
      <c r="N18" s="107">
        <v>2</v>
      </c>
    </row>
    <row r="19" spans="1:14" ht="12" customHeight="1">
      <c r="A19" s="700">
        <v>190</v>
      </c>
      <c r="B19" s="700">
        <v>99</v>
      </c>
      <c r="C19" s="700">
        <v>76</v>
      </c>
      <c r="D19" s="700">
        <v>212</v>
      </c>
      <c r="E19" s="700">
        <v>192</v>
      </c>
      <c r="F19" s="700">
        <v>135</v>
      </c>
      <c r="G19" s="700">
        <v>20</v>
      </c>
      <c r="H19" s="700">
        <v>16</v>
      </c>
      <c r="I19" s="700">
        <v>122</v>
      </c>
      <c r="J19" s="700">
        <v>109</v>
      </c>
      <c r="K19" s="700">
        <v>89</v>
      </c>
      <c r="L19" s="700">
        <v>82</v>
      </c>
      <c r="M19" s="80"/>
      <c r="N19" s="107">
        <v>3</v>
      </c>
    </row>
    <row r="20" spans="1:14" s="100" customFormat="1" ht="12" customHeight="1">
      <c r="A20" s="737"/>
      <c r="B20" s="169"/>
      <c r="C20" s="118"/>
      <c r="D20" s="118"/>
      <c r="E20" s="118"/>
      <c r="F20" s="118"/>
      <c r="G20" s="118"/>
      <c r="H20" s="118"/>
      <c r="I20" s="118"/>
      <c r="J20" s="118"/>
      <c r="K20" s="738"/>
      <c r="M20" s="108"/>
      <c r="N20" s="107"/>
    </row>
    <row r="21" spans="1:14" s="100" customFormat="1" ht="12" customHeight="1">
      <c r="A21" s="737"/>
      <c r="B21" s="169"/>
      <c r="C21" s="169"/>
      <c r="D21" s="169"/>
      <c r="E21" s="169"/>
      <c r="F21" s="169"/>
      <c r="G21" s="169"/>
      <c r="H21" s="169"/>
      <c r="I21" s="169"/>
      <c r="J21" s="169"/>
      <c r="K21" s="169"/>
      <c r="M21" s="108"/>
      <c r="N21" s="107"/>
    </row>
    <row r="22" spans="1:14" s="100" customFormat="1" ht="9" customHeight="1">
      <c r="A22" s="737"/>
      <c r="B22" s="169"/>
      <c r="C22" s="169"/>
      <c r="D22" s="169"/>
      <c r="E22" s="169"/>
      <c r="F22" s="169"/>
      <c r="G22" s="169"/>
      <c r="H22" s="169"/>
      <c r="I22" s="169"/>
      <c r="J22" s="169"/>
      <c r="K22" s="169"/>
      <c r="M22" s="108"/>
      <c r="N22" s="107"/>
    </row>
    <row r="23" spans="1:14" ht="12" customHeight="1">
      <c r="A23" s="700">
        <v>424</v>
      </c>
      <c r="B23" s="700">
        <v>249</v>
      </c>
      <c r="C23" s="700">
        <v>149</v>
      </c>
      <c r="D23" s="700">
        <v>428</v>
      </c>
      <c r="E23" s="700">
        <v>382</v>
      </c>
      <c r="F23" s="700">
        <v>304</v>
      </c>
      <c r="G23" s="700">
        <v>46</v>
      </c>
      <c r="H23" s="700">
        <v>41</v>
      </c>
      <c r="I23" s="700">
        <v>241</v>
      </c>
      <c r="J23" s="700">
        <v>224</v>
      </c>
      <c r="K23" s="700">
        <v>187</v>
      </c>
      <c r="L23" s="700">
        <v>172</v>
      </c>
      <c r="M23" s="80"/>
      <c r="N23" s="107">
        <v>4</v>
      </c>
    </row>
    <row r="24" spans="1:14" ht="12" customHeight="1">
      <c r="A24" s="700">
        <v>387</v>
      </c>
      <c r="B24" s="700">
        <v>278</v>
      </c>
      <c r="C24" s="700">
        <v>103</v>
      </c>
      <c r="D24" s="700">
        <v>455</v>
      </c>
      <c r="E24" s="700">
        <v>405</v>
      </c>
      <c r="F24" s="700">
        <v>330</v>
      </c>
      <c r="G24" s="700">
        <v>50</v>
      </c>
      <c r="H24" s="700">
        <v>42</v>
      </c>
      <c r="I24" s="700">
        <v>279</v>
      </c>
      <c r="J24" s="700">
        <v>258</v>
      </c>
      <c r="K24" s="700">
        <v>248</v>
      </c>
      <c r="L24" s="700">
        <v>223</v>
      </c>
      <c r="M24" s="80"/>
      <c r="N24" s="107">
        <v>5</v>
      </c>
    </row>
    <row r="25" spans="1:14" ht="12" customHeight="1">
      <c r="A25" s="700">
        <v>301</v>
      </c>
      <c r="B25" s="700">
        <v>171</v>
      </c>
      <c r="C25" s="700">
        <v>109</v>
      </c>
      <c r="D25" s="700">
        <v>327</v>
      </c>
      <c r="E25" s="700">
        <v>301</v>
      </c>
      <c r="F25" s="700">
        <v>223</v>
      </c>
      <c r="G25" s="700">
        <v>26</v>
      </c>
      <c r="H25" s="700">
        <v>24</v>
      </c>
      <c r="I25" s="700">
        <v>200</v>
      </c>
      <c r="J25" s="700">
        <v>179</v>
      </c>
      <c r="K25" s="700">
        <v>143</v>
      </c>
      <c r="L25" s="700">
        <v>127</v>
      </c>
      <c r="M25" s="80"/>
      <c r="N25" s="107">
        <v>6</v>
      </c>
    </row>
    <row r="26" spans="1:14" ht="12" customHeight="1">
      <c r="A26" s="700">
        <v>462</v>
      </c>
      <c r="B26" s="700">
        <v>262</v>
      </c>
      <c r="C26" s="700">
        <v>157</v>
      </c>
      <c r="D26" s="700">
        <v>671</v>
      </c>
      <c r="E26" s="700">
        <v>585</v>
      </c>
      <c r="F26" s="700">
        <v>482</v>
      </c>
      <c r="G26" s="700">
        <v>86</v>
      </c>
      <c r="H26" s="700">
        <v>63</v>
      </c>
      <c r="I26" s="700">
        <v>412</v>
      </c>
      <c r="J26" s="700">
        <v>375</v>
      </c>
      <c r="K26" s="700">
        <v>211</v>
      </c>
      <c r="L26" s="700">
        <v>191</v>
      </c>
      <c r="M26" s="80"/>
      <c r="N26" s="107">
        <v>7</v>
      </c>
    </row>
    <row r="27" spans="1:14" ht="12" customHeight="1">
      <c r="A27" s="700">
        <v>260</v>
      </c>
      <c r="B27" s="700">
        <v>123</v>
      </c>
      <c r="C27" s="700">
        <v>120</v>
      </c>
      <c r="D27" s="700">
        <v>471</v>
      </c>
      <c r="E27" s="700">
        <v>437</v>
      </c>
      <c r="F27" s="700">
        <v>382</v>
      </c>
      <c r="G27" s="700">
        <v>34</v>
      </c>
      <c r="H27" s="700">
        <v>31</v>
      </c>
      <c r="I27" s="700">
        <v>316</v>
      </c>
      <c r="J27" s="700">
        <v>303</v>
      </c>
      <c r="K27" s="700">
        <v>201</v>
      </c>
      <c r="L27" s="700">
        <v>190</v>
      </c>
      <c r="M27" s="80"/>
      <c r="N27" s="107">
        <v>8</v>
      </c>
    </row>
    <row r="28" spans="1:14" ht="12" customHeight="1">
      <c r="A28" s="700">
        <v>449</v>
      </c>
      <c r="B28" s="700">
        <v>205</v>
      </c>
      <c r="C28" s="700">
        <v>199</v>
      </c>
      <c r="D28" s="700">
        <v>489</v>
      </c>
      <c r="E28" s="700">
        <v>443</v>
      </c>
      <c r="F28" s="700">
        <v>351</v>
      </c>
      <c r="G28" s="700">
        <v>46</v>
      </c>
      <c r="H28" s="700">
        <v>40</v>
      </c>
      <c r="I28" s="700">
        <v>298</v>
      </c>
      <c r="J28" s="700">
        <v>275</v>
      </c>
      <c r="K28" s="700">
        <v>239</v>
      </c>
      <c r="L28" s="700">
        <v>230</v>
      </c>
      <c r="M28" s="80"/>
      <c r="N28" s="107">
        <v>9</v>
      </c>
    </row>
    <row r="29" spans="1:14" ht="12" customHeight="1">
      <c r="A29" s="700">
        <v>463</v>
      </c>
      <c r="B29" s="700">
        <v>259</v>
      </c>
      <c r="C29" s="700">
        <v>185</v>
      </c>
      <c r="D29" s="700">
        <v>506</v>
      </c>
      <c r="E29" s="700">
        <v>461</v>
      </c>
      <c r="F29" s="700">
        <v>375</v>
      </c>
      <c r="G29" s="700">
        <v>45</v>
      </c>
      <c r="H29" s="700">
        <v>38</v>
      </c>
      <c r="I29" s="700">
        <v>316</v>
      </c>
      <c r="J29" s="700">
        <v>293</v>
      </c>
      <c r="K29" s="700">
        <v>178</v>
      </c>
      <c r="L29" s="700">
        <v>165</v>
      </c>
      <c r="M29" s="80"/>
      <c r="N29" s="107">
        <v>10</v>
      </c>
    </row>
    <row r="30" spans="1:14" ht="12" customHeight="1">
      <c r="A30" s="700">
        <v>496</v>
      </c>
      <c r="B30" s="700">
        <v>250</v>
      </c>
      <c r="C30" s="700">
        <v>221</v>
      </c>
      <c r="D30" s="700">
        <v>609</v>
      </c>
      <c r="E30" s="700">
        <v>556</v>
      </c>
      <c r="F30" s="700">
        <v>472</v>
      </c>
      <c r="G30" s="700">
        <v>53</v>
      </c>
      <c r="H30" s="700">
        <v>44</v>
      </c>
      <c r="I30" s="700">
        <v>389</v>
      </c>
      <c r="J30" s="700">
        <v>365</v>
      </c>
      <c r="K30" s="700">
        <v>255</v>
      </c>
      <c r="L30" s="700">
        <v>231</v>
      </c>
      <c r="M30" s="80"/>
      <c r="N30" s="107">
        <v>11</v>
      </c>
    </row>
    <row r="31" spans="1:14" ht="12" customHeight="1">
      <c r="A31" s="700">
        <v>557</v>
      </c>
      <c r="B31" s="700">
        <v>290</v>
      </c>
      <c r="C31" s="700">
        <v>226</v>
      </c>
      <c r="D31" s="700">
        <v>733</v>
      </c>
      <c r="E31" s="700">
        <v>672</v>
      </c>
      <c r="F31" s="700">
        <v>569</v>
      </c>
      <c r="G31" s="700">
        <v>61</v>
      </c>
      <c r="H31" s="700">
        <v>50</v>
      </c>
      <c r="I31" s="700">
        <v>493</v>
      </c>
      <c r="J31" s="700">
        <v>455</v>
      </c>
      <c r="K31" s="700">
        <v>318</v>
      </c>
      <c r="L31" s="700">
        <v>297</v>
      </c>
      <c r="M31" s="80"/>
      <c r="N31" s="107">
        <v>12</v>
      </c>
    </row>
    <row r="32" spans="1:14" ht="12" customHeight="1">
      <c r="A32" s="700">
        <v>203</v>
      </c>
      <c r="B32" s="700">
        <v>113</v>
      </c>
      <c r="C32" s="700">
        <v>83</v>
      </c>
      <c r="D32" s="700">
        <v>262</v>
      </c>
      <c r="E32" s="700">
        <v>238</v>
      </c>
      <c r="F32" s="700">
        <v>192</v>
      </c>
      <c r="G32" s="700">
        <v>24</v>
      </c>
      <c r="H32" s="700">
        <v>20</v>
      </c>
      <c r="I32" s="700">
        <v>163</v>
      </c>
      <c r="J32" s="700">
        <v>154</v>
      </c>
      <c r="K32" s="700">
        <v>134</v>
      </c>
      <c r="L32" s="700">
        <v>127</v>
      </c>
      <c r="M32" s="80"/>
      <c r="N32" s="107">
        <v>13</v>
      </c>
    </row>
    <row r="33" spans="1:14" ht="12" customHeight="1">
      <c r="A33" s="700">
        <v>336</v>
      </c>
      <c r="B33" s="700">
        <v>173</v>
      </c>
      <c r="C33" s="700">
        <v>154</v>
      </c>
      <c r="D33" s="700">
        <v>423</v>
      </c>
      <c r="E33" s="700">
        <v>381</v>
      </c>
      <c r="F33" s="700">
        <v>332</v>
      </c>
      <c r="G33" s="700">
        <v>42</v>
      </c>
      <c r="H33" s="700">
        <v>36</v>
      </c>
      <c r="I33" s="700">
        <v>271</v>
      </c>
      <c r="J33" s="700">
        <v>257</v>
      </c>
      <c r="K33" s="700">
        <v>242</v>
      </c>
      <c r="L33" s="700">
        <v>237</v>
      </c>
      <c r="M33" s="80"/>
      <c r="N33" s="107">
        <v>14</v>
      </c>
    </row>
    <row r="34" spans="1:14" ht="12" customHeight="1">
      <c r="A34" s="700">
        <v>199</v>
      </c>
      <c r="B34" s="700">
        <v>92</v>
      </c>
      <c r="C34" s="700">
        <v>103</v>
      </c>
      <c r="D34" s="700">
        <v>315</v>
      </c>
      <c r="E34" s="700">
        <v>281</v>
      </c>
      <c r="F34" s="700">
        <v>223</v>
      </c>
      <c r="G34" s="700">
        <v>34</v>
      </c>
      <c r="H34" s="700">
        <v>30</v>
      </c>
      <c r="I34" s="700">
        <v>209</v>
      </c>
      <c r="J34" s="700">
        <v>189</v>
      </c>
      <c r="K34" s="700">
        <v>166</v>
      </c>
      <c r="L34" s="700">
        <v>155</v>
      </c>
      <c r="M34" s="80"/>
      <c r="N34" s="107">
        <v>15</v>
      </c>
    </row>
    <row r="35" spans="1:14" ht="12" customHeight="1">
      <c r="A35" s="700">
        <v>396</v>
      </c>
      <c r="B35" s="700">
        <v>229</v>
      </c>
      <c r="C35" s="700">
        <v>121</v>
      </c>
      <c r="D35" s="700">
        <v>421</v>
      </c>
      <c r="E35" s="700">
        <v>381</v>
      </c>
      <c r="F35" s="700">
        <v>299</v>
      </c>
      <c r="G35" s="700">
        <v>40</v>
      </c>
      <c r="H35" s="700">
        <v>35</v>
      </c>
      <c r="I35" s="700">
        <v>244</v>
      </c>
      <c r="J35" s="700">
        <v>214</v>
      </c>
      <c r="K35" s="700">
        <v>136</v>
      </c>
      <c r="L35" s="700">
        <v>128</v>
      </c>
      <c r="M35" s="80"/>
      <c r="N35" s="107">
        <v>16</v>
      </c>
    </row>
    <row r="36" spans="1:14" ht="12" customHeight="1">
      <c r="A36" s="700">
        <v>679</v>
      </c>
      <c r="B36" s="700">
        <v>326</v>
      </c>
      <c r="C36" s="700">
        <v>313</v>
      </c>
      <c r="D36" s="700">
        <v>1158</v>
      </c>
      <c r="E36" s="700">
        <v>1048</v>
      </c>
      <c r="F36" s="700">
        <v>912</v>
      </c>
      <c r="G36" s="700">
        <v>110</v>
      </c>
      <c r="H36" s="700">
        <v>95</v>
      </c>
      <c r="I36" s="700">
        <v>809</v>
      </c>
      <c r="J36" s="700">
        <v>757</v>
      </c>
      <c r="K36" s="700">
        <v>518</v>
      </c>
      <c r="L36" s="700">
        <v>492</v>
      </c>
      <c r="M36" s="80"/>
      <c r="N36" s="107">
        <v>17</v>
      </c>
    </row>
    <row r="37" spans="1:14" ht="12" customHeight="1">
      <c r="A37" s="700">
        <v>257</v>
      </c>
      <c r="B37" s="700">
        <v>164</v>
      </c>
      <c r="C37" s="700">
        <v>82</v>
      </c>
      <c r="D37" s="700">
        <v>341</v>
      </c>
      <c r="E37" s="700">
        <v>303</v>
      </c>
      <c r="F37" s="700">
        <v>263</v>
      </c>
      <c r="G37" s="700">
        <v>38</v>
      </c>
      <c r="H37" s="700">
        <v>33</v>
      </c>
      <c r="I37" s="700">
        <v>223</v>
      </c>
      <c r="J37" s="700">
        <v>212</v>
      </c>
      <c r="K37" s="700">
        <v>158</v>
      </c>
      <c r="L37" s="700">
        <v>156</v>
      </c>
      <c r="M37" s="80"/>
      <c r="N37" s="107">
        <v>18</v>
      </c>
    </row>
    <row r="38" spans="1:14" ht="12" customHeight="1">
      <c r="A38" s="700">
        <v>343</v>
      </c>
      <c r="B38" s="700">
        <v>192</v>
      </c>
      <c r="C38" s="700">
        <v>117</v>
      </c>
      <c r="D38" s="700">
        <v>456</v>
      </c>
      <c r="E38" s="700">
        <v>418</v>
      </c>
      <c r="F38" s="700">
        <v>351</v>
      </c>
      <c r="G38" s="700">
        <v>38</v>
      </c>
      <c r="H38" s="700">
        <v>31</v>
      </c>
      <c r="I38" s="700">
        <v>288</v>
      </c>
      <c r="J38" s="700">
        <v>269</v>
      </c>
      <c r="K38" s="700">
        <v>195</v>
      </c>
      <c r="L38" s="700">
        <v>187</v>
      </c>
      <c r="M38" s="80"/>
      <c r="N38" s="107">
        <v>19</v>
      </c>
    </row>
    <row r="39" spans="1:14" ht="12" customHeight="1">
      <c r="A39" s="700">
        <v>772</v>
      </c>
      <c r="B39" s="700">
        <v>421</v>
      </c>
      <c r="C39" s="700">
        <v>321</v>
      </c>
      <c r="D39" s="700">
        <v>905</v>
      </c>
      <c r="E39" s="700">
        <v>812</v>
      </c>
      <c r="F39" s="700">
        <v>657</v>
      </c>
      <c r="G39" s="700">
        <v>93</v>
      </c>
      <c r="H39" s="700">
        <v>78</v>
      </c>
      <c r="I39" s="700">
        <v>541</v>
      </c>
      <c r="J39" s="700">
        <v>502</v>
      </c>
      <c r="K39" s="700">
        <v>432</v>
      </c>
      <c r="L39" s="700">
        <v>391</v>
      </c>
      <c r="M39" s="80"/>
      <c r="N39" s="107">
        <v>20</v>
      </c>
    </row>
    <row r="40" spans="1:14" ht="12" customHeight="1">
      <c r="A40" s="700">
        <v>288</v>
      </c>
      <c r="B40" s="700">
        <v>104</v>
      </c>
      <c r="C40" s="700">
        <v>168</v>
      </c>
      <c r="D40" s="700">
        <v>600</v>
      </c>
      <c r="E40" s="700">
        <v>564</v>
      </c>
      <c r="F40" s="700">
        <v>469</v>
      </c>
      <c r="G40" s="700">
        <v>36</v>
      </c>
      <c r="H40" s="700">
        <v>28</v>
      </c>
      <c r="I40" s="700">
        <v>383</v>
      </c>
      <c r="J40" s="700">
        <v>349</v>
      </c>
      <c r="K40" s="700">
        <v>260</v>
      </c>
      <c r="L40" s="700">
        <v>240</v>
      </c>
      <c r="M40" s="80"/>
      <c r="N40" s="107">
        <v>21</v>
      </c>
    </row>
    <row r="41" spans="1:14" ht="12" customHeight="1">
      <c r="A41" s="700">
        <v>600</v>
      </c>
      <c r="B41" s="700">
        <v>315</v>
      </c>
      <c r="C41" s="700">
        <v>256</v>
      </c>
      <c r="D41" s="700">
        <v>618</v>
      </c>
      <c r="E41" s="700">
        <v>562</v>
      </c>
      <c r="F41" s="700">
        <v>428</v>
      </c>
      <c r="G41" s="700">
        <v>56</v>
      </c>
      <c r="H41" s="700">
        <v>49</v>
      </c>
      <c r="I41" s="700">
        <v>357</v>
      </c>
      <c r="J41" s="700">
        <v>325</v>
      </c>
      <c r="K41" s="700">
        <v>282</v>
      </c>
      <c r="L41" s="700">
        <v>263</v>
      </c>
      <c r="M41" s="80"/>
      <c r="N41" s="107">
        <v>22</v>
      </c>
    </row>
    <row r="42" spans="1:14" ht="12" customHeight="1">
      <c r="A42" s="700">
        <v>520</v>
      </c>
      <c r="B42" s="700">
        <v>265</v>
      </c>
      <c r="C42" s="700">
        <v>228</v>
      </c>
      <c r="D42" s="700">
        <v>520</v>
      </c>
      <c r="E42" s="700">
        <v>462</v>
      </c>
      <c r="F42" s="700">
        <v>356</v>
      </c>
      <c r="G42" s="700">
        <v>58</v>
      </c>
      <c r="H42" s="700">
        <v>49</v>
      </c>
      <c r="I42" s="700">
        <v>307</v>
      </c>
      <c r="J42" s="700">
        <v>273</v>
      </c>
      <c r="K42" s="700">
        <v>253</v>
      </c>
      <c r="L42" s="700">
        <v>232</v>
      </c>
      <c r="M42" s="80"/>
      <c r="N42" s="107">
        <v>23</v>
      </c>
    </row>
    <row r="43" spans="1:14" s="100" customFormat="1" ht="12" customHeight="1">
      <c r="A43" s="714"/>
      <c r="B43" s="169"/>
      <c r="C43" s="118"/>
      <c r="D43" s="118"/>
      <c r="E43" s="118"/>
      <c r="F43" s="118"/>
      <c r="G43" s="118"/>
      <c r="H43" s="118"/>
      <c r="I43" s="118"/>
      <c r="J43" s="118"/>
      <c r="K43" s="738"/>
      <c r="M43" s="108"/>
      <c r="N43" s="107"/>
    </row>
    <row r="44" spans="1:14" s="100" customFormat="1" ht="12" customHeight="1">
      <c r="A44" s="86">
        <f aca="true" t="shared" si="0" ref="A44:K44">SUM(A17:A43)</f>
        <v>11590</v>
      </c>
      <c r="B44" s="706">
        <f>SUM(B17:B43)</f>
        <v>6285</v>
      </c>
      <c r="C44" s="706">
        <f t="shared" si="0"/>
        <v>4468</v>
      </c>
      <c r="D44" s="706">
        <f t="shared" si="0"/>
        <v>15576</v>
      </c>
      <c r="E44" s="706">
        <f t="shared" si="0"/>
        <v>14156</v>
      </c>
      <c r="F44" s="706">
        <f t="shared" si="0"/>
        <v>11723</v>
      </c>
      <c r="G44" s="706">
        <f t="shared" si="0"/>
        <v>1420</v>
      </c>
      <c r="H44" s="706">
        <f t="shared" si="0"/>
        <v>1189</v>
      </c>
      <c r="I44" s="706">
        <f t="shared" si="0"/>
        <v>10092</v>
      </c>
      <c r="J44" s="706">
        <f t="shared" si="0"/>
        <v>9311</v>
      </c>
      <c r="K44" s="706">
        <f t="shared" si="0"/>
        <v>6437</v>
      </c>
      <c r="L44" s="86">
        <f>SUM(L17:L43)</f>
        <v>5976</v>
      </c>
      <c r="M44" s="85"/>
      <c r="N44" s="107">
        <v>24</v>
      </c>
    </row>
    <row r="45" spans="1:14" ht="12" customHeight="1">
      <c r="A45" s="724"/>
      <c r="C45" s="110"/>
      <c r="D45" s="110"/>
      <c r="E45" s="110"/>
      <c r="F45" s="110"/>
      <c r="G45" s="110"/>
      <c r="H45" s="110"/>
      <c r="I45" s="110"/>
      <c r="J45" s="110"/>
      <c r="M45" s="100"/>
      <c r="N45" s="100"/>
    </row>
    <row r="46" spans="1:14" ht="12" customHeight="1">
      <c r="A46" s="724"/>
      <c r="C46" s="110"/>
      <c r="D46" s="110"/>
      <c r="E46" s="110"/>
      <c r="F46" s="110"/>
      <c r="G46" s="110"/>
      <c r="H46" s="110"/>
      <c r="I46" s="110"/>
      <c r="J46" s="110"/>
      <c r="M46" s="100"/>
      <c r="N46" s="100"/>
    </row>
    <row r="47" spans="1:14" ht="12" customHeight="1">
      <c r="A47" s="724"/>
      <c r="C47" s="110"/>
      <c r="D47" s="110"/>
      <c r="E47" s="110"/>
      <c r="F47" s="110"/>
      <c r="G47" s="110"/>
      <c r="H47" s="110"/>
      <c r="I47" s="110"/>
      <c r="J47" s="110"/>
      <c r="M47" s="100"/>
      <c r="N47" s="100"/>
    </row>
    <row r="48" spans="1:14" ht="12" customHeight="1">
      <c r="A48" s="724"/>
      <c r="C48" s="110"/>
      <c r="D48" s="110"/>
      <c r="E48" s="110"/>
      <c r="F48" s="110"/>
      <c r="G48" s="110"/>
      <c r="H48" s="110"/>
      <c r="I48" s="110"/>
      <c r="J48" s="110"/>
      <c r="M48" s="100"/>
      <c r="N48" s="100"/>
    </row>
    <row r="49" spans="1:14" ht="12" customHeight="1">
      <c r="A49" s="724"/>
      <c r="C49" s="110"/>
      <c r="D49" s="110"/>
      <c r="E49" s="110"/>
      <c r="F49" s="110"/>
      <c r="G49" s="110"/>
      <c r="H49" s="110"/>
      <c r="I49" s="110"/>
      <c r="J49" s="110"/>
      <c r="M49" s="100"/>
      <c r="N49" s="100"/>
    </row>
    <row r="50" spans="1:14" ht="12" customHeight="1">
      <c r="A50" s="724"/>
      <c r="C50" s="110"/>
      <c r="D50" s="110"/>
      <c r="E50" s="110"/>
      <c r="F50" s="110"/>
      <c r="G50" s="110"/>
      <c r="H50" s="110"/>
      <c r="I50" s="110"/>
      <c r="J50" s="110"/>
      <c r="M50" s="100"/>
      <c r="N50" s="100"/>
    </row>
    <row r="51" spans="1:14" ht="12" customHeight="1">
      <c r="A51" s="724"/>
      <c r="M51" s="100"/>
      <c r="N51" s="100"/>
    </row>
    <row r="52" spans="1:14" ht="12" customHeight="1">
      <c r="A52" s="724"/>
      <c r="M52" s="100"/>
      <c r="N52" s="100"/>
    </row>
    <row r="53" spans="1:14" ht="12" customHeight="1">
      <c r="A53" s="724"/>
      <c r="M53" s="100"/>
      <c r="N53" s="100"/>
    </row>
    <row r="54" spans="1:14" ht="11.25">
      <c r="A54" s="724"/>
      <c r="M54" s="100"/>
      <c r="N54" s="100"/>
    </row>
    <row r="55" spans="1:14" ht="11.25">
      <c r="A55" s="724"/>
      <c r="M55" s="100"/>
      <c r="N55" s="100"/>
    </row>
    <row r="56" spans="1:14" ht="11.25">
      <c r="A56" s="724"/>
      <c r="M56" s="100"/>
      <c r="N56" s="100"/>
    </row>
    <row r="57" spans="1:14" ht="11.25">
      <c r="A57" s="724"/>
      <c r="M57" s="100"/>
      <c r="N57" s="100"/>
    </row>
    <row r="58" spans="1:14" ht="11.25">
      <c r="A58" s="724"/>
      <c r="M58" s="100"/>
      <c r="N58" s="100"/>
    </row>
    <row r="59" spans="1:14" ht="11.25">
      <c r="A59" s="724"/>
      <c r="M59" s="100"/>
      <c r="N59" s="100"/>
    </row>
    <row r="60" spans="1:14" ht="11.25">
      <c r="A60" s="724"/>
      <c r="M60" s="100"/>
      <c r="N60" s="100"/>
    </row>
    <row r="61" spans="1:14" ht="11.25">
      <c r="A61" s="724"/>
      <c r="M61" s="100"/>
      <c r="N61" s="100"/>
    </row>
    <row r="62" spans="1:14" ht="11.25">
      <c r="A62" s="724"/>
      <c r="M62" s="100"/>
      <c r="N62" s="100"/>
    </row>
    <row r="63" spans="1:14" ht="11.25">
      <c r="A63" s="724"/>
      <c r="M63" s="100"/>
      <c r="N63" s="100"/>
    </row>
    <row r="64" spans="1:14" ht="11.25">
      <c r="A64" s="724"/>
      <c r="M64" s="100"/>
      <c r="N64" s="100"/>
    </row>
    <row r="65" spans="1:14" ht="11.25">
      <c r="A65" s="724"/>
      <c r="M65" s="100"/>
      <c r="N65" s="100"/>
    </row>
    <row r="66" spans="1:14" ht="11.25">
      <c r="A66" s="724"/>
      <c r="M66" s="100"/>
      <c r="N66" s="100"/>
    </row>
    <row r="67" spans="1:14" ht="11.25">
      <c r="A67" s="724"/>
      <c r="M67" s="100"/>
      <c r="N67" s="100"/>
    </row>
    <row r="68" spans="1:14" ht="11.25">
      <c r="A68" s="724"/>
      <c r="M68" s="100"/>
      <c r="N68" s="100"/>
    </row>
    <row r="69" spans="1:14" ht="11.25">
      <c r="A69" s="724"/>
      <c r="M69" s="100"/>
      <c r="N69" s="100"/>
    </row>
    <row r="70" spans="1:14" ht="11.25">
      <c r="A70" s="724"/>
      <c r="M70" s="100"/>
      <c r="N70" s="100"/>
    </row>
    <row r="71" spans="1:14" ht="11.25">
      <c r="A71" s="724"/>
      <c r="M71" s="100"/>
      <c r="N71" s="100"/>
    </row>
    <row r="72" spans="1:14" ht="11.25">
      <c r="A72" s="724"/>
      <c r="M72" s="100"/>
      <c r="N72" s="100"/>
    </row>
    <row r="73" spans="1:14" ht="11.25">
      <c r="A73" s="724"/>
      <c r="M73" s="100"/>
      <c r="N73" s="100"/>
    </row>
    <row r="74" spans="1:14" ht="11.25">
      <c r="A74" s="724"/>
      <c r="M74" s="100"/>
      <c r="N74" s="100"/>
    </row>
    <row r="75" spans="1:14" ht="11.25">
      <c r="A75" s="724"/>
      <c r="M75" s="100"/>
      <c r="N75" s="100"/>
    </row>
    <row r="76" ht="11.25">
      <c r="A76" s="724"/>
    </row>
    <row r="77" ht="11.25">
      <c r="A77" s="724"/>
    </row>
    <row r="78" ht="11.25">
      <c r="A78" s="724"/>
    </row>
    <row r="79" ht="11.25">
      <c r="A79" s="724"/>
    </row>
    <row r="80" ht="11.25">
      <c r="A80" s="724"/>
    </row>
    <row r="81" ht="11.25">
      <c r="A81" s="724"/>
    </row>
    <row r="82" ht="11.25">
      <c r="A82" s="724"/>
    </row>
    <row r="83" ht="11.25">
      <c r="A83" s="724"/>
    </row>
    <row r="84" ht="11.25">
      <c r="A84" s="724"/>
    </row>
    <row r="85" ht="11.25">
      <c r="A85" s="724"/>
    </row>
    <row r="86" ht="11.25">
      <c r="A86" s="724"/>
    </row>
    <row r="87" ht="11.25">
      <c r="A87" s="724"/>
    </row>
    <row r="88" ht="11.25">
      <c r="A88" s="724"/>
    </row>
    <row r="89" ht="11.25">
      <c r="A89" s="724"/>
    </row>
    <row r="90" ht="11.25">
      <c r="A90" s="724"/>
    </row>
    <row r="91" ht="11.25">
      <c r="A91" s="724"/>
    </row>
    <row r="92" ht="11.25">
      <c r="A92" s="724"/>
    </row>
    <row r="93" ht="11.25">
      <c r="A93" s="724"/>
    </row>
    <row r="94" ht="11.25">
      <c r="A94" s="724"/>
    </row>
    <row r="95" ht="11.25">
      <c r="A95" s="724"/>
    </row>
    <row r="96" ht="11.25">
      <c r="A96" s="724"/>
    </row>
    <row r="97" ht="11.25">
      <c r="A97" s="724"/>
    </row>
    <row r="98" ht="11.25">
      <c r="A98" s="724"/>
    </row>
    <row r="99" ht="11.25">
      <c r="A99" s="724"/>
    </row>
    <row r="100" ht="11.25">
      <c r="A100" s="724"/>
    </row>
    <row r="101" ht="11.25">
      <c r="A101" s="724"/>
    </row>
    <row r="102" ht="11.25">
      <c r="A102" s="724"/>
    </row>
    <row r="103" ht="11.25">
      <c r="A103" s="724"/>
    </row>
    <row r="104" ht="11.25">
      <c r="A104" s="724"/>
    </row>
    <row r="105" ht="11.25">
      <c r="A105" s="724"/>
    </row>
    <row r="106" ht="11.25">
      <c r="A106" s="724"/>
    </row>
    <row r="107" ht="11.25">
      <c r="A107" s="724"/>
    </row>
    <row r="108" ht="11.25">
      <c r="A108" s="724"/>
    </row>
    <row r="109" ht="11.25">
      <c r="A109" s="724"/>
    </row>
    <row r="110" ht="11.25">
      <c r="A110" s="724"/>
    </row>
    <row r="111" ht="11.25">
      <c r="A111" s="724"/>
    </row>
    <row r="112" ht="11.25">
      <c r="A112" s="724"/>
    </row>
    <row r="113" ht="11.25">
      <c r="A113" s="724"/>
    </row>
    <row r="114" ht="11.25">
      <c r="A114" s="724"/>
    </row>
    <row r="115" ht="11.25">
      <c r="A115" s="724"/>
    </row>
    <row r="116" ht="11.25">
      <c r="A116" s="724"/>
    </row>
    <row r="117" ht="11.25">
      <c r="A117" s="724"/>
    </row>
    <row r="118" ht="11.25">
      <c r="A118" s="724"/>
    </row>
    <row r="119" ht="11.25">
      <c r="A119" s="724"/>
    </row>
    <row r="120" ht="11.25">
      <c r="A120" s="724"/>
    </row>
    <row r="121" ht="11.25">
      <c r="A121" s="724"/>
    </row>
    <row r="122" ht="11.25">
      <c r="A122" s="724"/>
    </row>
    <row r="123" ht="11.25">
      <c r="A123" s="724"/>
    </row>
    <row r="124" ht="11.25">
      <c r="A124" s="724"/>
    </row>
    <row r="125" ht="11.25">
      <c r="A125" s="724"/>
    </row>
    <row r="126" ht="11.25">
      <c r="A126" s="724"/>
    </row>
    <row r="127" ht="11.25">
      <c r="A127" s="724"/>
    </row>
    <row r="128" ht="11.25">
      <c r="A128" s="724"/>
    </row>
    <row r="129" ht="11.25">
      <c r="A129" s="724"/>
    </row>
    <row r="130" ht="11.25">
      <c r="A130" s="724"/>
    </row>
    <row r="131" ht="11.25">
      <c r="A131" s="724"/>
    </row>
    <row r="132" ht="11.25">
      <c r="A132" s="724"/>
    </row>
    <row r="133" ht="11.25">
      <c r="A133" s="724"/>
    </row>
    <row r="134" ht="11.25">
      <c r="A134" s="724"/>
    </row>
    <row r="135" ht="11.25">
      <c r="A135" s="724"/>
    </row>
    <row r="136" ht="11.25">
      <c r="A136" s="724"/>
    </row>
    <row r="137" ht="11.25">
      <c r="A137" s="724"/>
    </row>
    <row r="138" ht="11.25">
      <c r="A138" s="724"/>
    </row>
    <row r="139" ht="11.25">
      <c r="A139" s="724"/>
    </row>
    <row r="140" ht="11.25">
      <c r="A140" s="724"/>
    </row>
    <row r="141" ht="11.25">
      <c r="A141" s="724"/>
    </row>
    <row r="142" ht="11.25">
      <c r="A142" s="724"/>
    </row>
    <row r="143" ht="11.25">
      <c r="A143" s="724"/>
    </row>
  </sheetData>
  <mergeCells count="23">
    <mergeCell ref="A13:N13"/>
    <mergeCell ref="G8:H8"/>
    <mergeCell ref="I8:J9"/>
    <mergeCell ref="K8:L8"/>
    <mergeCell ref="B9:B10"/>
    <mergeCell ref="C9:C10"/>
    <mergeCell ref="E9:E10"/>
    <mergeCell ref="F9:F10"/>
    <mergeCell ref="G9:G10"/>
    <mergeCell ref="H9:H10"/>
    <mergeCell ref="K9:K10"/>
    <mergeCell ref="A2:L2"/>
    <mergeCell ref="A4:K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0"/>
  <sheetViews>
    <sheetView zoomScaleSheetLayoutView="100" workbookViewId="0" topLeftCell="A1">
      <selection activeCell="O1" sqref="O1"/>
    </sheetView>
  </sheetViews>
  <sheetFormatPr defaultColWidth="12" defaultRowHeight="11.25"/>
  <cols>
    <col min="1" max="1" width="3.16015625" style="713" customWidth="1"/>
    <col min="2" max="3" width="1.0078125" style="713" customWidth="1"/>
    <col min="4" max="4" width="29" style="183" customWidth="1"/>
    <col min="5" max="5" width="1.0078125" style="183" customWidth="1"/>
    <col min="6" max="6" width="8.16015625" style="183" bestFit="1" customWidth="1"/>
    <col min="7" max="7" width="8.16015625" style="183" customWidth="1"/>
    <col min="8" max="9" width="9.16015625" style="183" customWidth="1"/>
    <col min="10" max="11" width="8.16015625" style="183" bestFit="1" customWidth="1"/>
    <col min="12" max="13" width="8.5" style="183" customWidth="1"/>
    <col min="14" max="14" width="7.33203125" style="183" bestFit="1" customWidth="1"/>
    <col min="15" max="26" width="12" style="100" customWidth="1"/>
    <col min="27" max="16384" width="12" style="183" customWidth="1"/>
  </cols>
  <sheetData>
    <row r="1" spans="1:14" ht="12" customHeight="1">
      <c r="A1" s="687"/>
      <c r="B1" s="689"/>
      <c r="C1" s="688"/>
      <c r="D1" s="100"/>
      <c r="E1" s="100"/>
      <c r="F1" s="100"/>
      <c r="G1" s="100"/>
      <c r="H1" s="100"/>
      <c r="I1" s="100"/>
      <c r="J1" s="100"/>
      <c r="K1" s="100"/>
      <c r="L1" s="100"/>
      <c r="M1" s="100"/>
      <c r="N1" s="100"/>
    </row>
    <row r="2" spans="1:14" ht="12.75" customHeight="1">
      <c r="A2" s="1478" t="s">
        <v>710</v>
      </c>
      <c r="B2" s="1478"/>
      <c r="C2" s="1478"/>
      <c r="D2" s="1478"/>
      <c r="E2" s="1478"/>
      <c r="F2" s="1478"/>
      <c r="G2" s="1478"/>
      <c r="H2" s="1478"/>
      <c r="I2" s="1478"/>
      <c r="J2" s="1478"/>
      <c r="K2" s="1478"/>
      <c r="L2" s="1478"/>
      <c r="M2" s="1478"/>
      <c r="N2" s="1478"/>
    </row>
    <row r="3" spans="1:14" ht="3" customHeight="1">
      <c r="A3" s="687"/>
      <c r="B3" s="689"/>
      <c r="C3" s="688"/>
      <c r="D3" s="100"/>
      <c r="E3" s="100"/>
      <c r="F3" s="100"/>
      <c r="G3" s="100"/>
      <c r="H3" s="100"/>
      <c r="I3" s="100"/>
      <c r="J3" s="100"/>
      <c r="K3" s="100"/>
      <c r="L3" s="100"/>
      <c r="M3" s="100"/>
      <c r="N3" s="100"/>
    </row>
    <row r="4" spans="1:14" ht="12.75">
      <c r="A4" s="1472" t="s">
        <v>735</v>
      </c>
      <c r="B4" s="1473"/>
      <c r="C4" s="1473"/>
      <c r="D4" s="1473"/>
      <c r="E4" s="1473"/>
      <c r="F4" s="1473"/>
      <c r="G4" s="1473"/>
      <c r="H4" s="1473"/>
      <c r="I4" s="1473"/>
      <c r="J4" s="1473"/>
      <c r="K4" s="1473"/>
      <c r="L4" s="1473"/>
      <c r="M4" s="1473"/>
      <c r="N4" s="1473"/>
    </row>
    <row r="5" spans="1:14" ht="9" customHeight="1">
      <c r="A5" s="726"/>
      <c r="B5" s="726"/>
      <c r="C5" s="726"/>
      <c r="D5" s="726"/>
      <c r="E5" s="726"/>
      <c r="F5" s="726"/>
      <c r="G5" s="726"/>
      <c r="H5" s="726"/>
      <c r="I5" s="726"/>
      <c r="J5" s="726"/>
      <c r="K5" s="726"/>
      <c r="L5" s="726"/>
      <c r="M5" s="726"/>
      <c r="N5" s="726"/>
    </row>
    <row r="6" spans="1:14" ht="20.1" customHeight="1">
      <c r="A6" s="992" t="s">
        <v>501</v>
      </c>
      <c r="B6" s="993"/>
      <c r="C6" s="1045" t="s">
        <v>227</v>
      </c>
      <c r="D6" s="1039"/>
      <c r="E6" s="1042"/>
      <c r="F6" s="1052" t="s">
        <v>502</v>
      </c>
      <c r="G6" s="1052" t="s">
        <v>5</v>
      </c>
      <c r="H6" s="989" t="s">
        <v>6</v>
      </c>
      <c r="I6" s="990"/>
      <c r="J6" s="990"/>
      <c r="K6" s="990"/>
      <c r="L6" s="990"/>
      <c r="M6" s="1000"/>
      <c r="N6" s="992" t="s">
        <v>503</v>
      </c>
    </row>
    <row r="7" spans="1:14" ht="20.1" customHeight="1">
      <c r="A7" s="994"/>
      <c r="B7" s="995"/>
      <c r="C7" s="1046"/>
      <c r="D7" s="1476"/>
      <c r="E7" s="1043"/>
      <c r="F7" s="1053"/>
      <c r="G7" s="1053"/>
      <c r="H7" s="993" t="s">
        <v>40</v>
      </c>
      <c r="I7" s="992" t="s">
        <v>504</v>
      </c>
      <c r="J7" s="993"/>
      <c r="K7" s="989" t="s">
        <v>49</v>
      </c>
      <c r="L7" s="990"/>
      <c r="M7" s="1000"/>
      <c r="N7" s="994"/>
    </row>
    <row r="8" spans="1:14" ht="21" customHeight="1">
      <c r="A8" s="994"/>
      <c r="B8" s="995"/>
      <c r="C8" s="1046"/>
      <c r="D8" s="1476"/>
      <c r="E8" s="1043"/>
      <c r="F8" s="1053"/>
      <c r="G8" s="1053"/>
      <c r="H8" s="995"/>
      <c r="I8" s="996"/>
      <c r="J8" s="997"/>
      <c r="K8" s="1026" t="s">
        <v>39</v>
      </c>
      <c r="L8" s="1026" t="s">
        <v>505</v>
      </c>
      <c r="M8" s="1026" t="s">
        <v>20</v>
      </c>
      <c r="N8" s="994"/>
    </row>
    <row r="9" spans="1:14" ht="24" customHeight="1">
      <c r="A9" s="994"/>
      <c r="B9" s="995"/>
      <c r="C9" s="1046"/>
      <c r="D9" s="1476"/>
      <c r="E9" s="1043"/>
      <c r="F9" s="1053"/>
      <c r="G9" s="1053"/>
      <c r="H9" s="995"/>
      <c r="I9" s="1026" t="s">
        <v>506</v>
      </c>
      <c r="J9" s="1026" t="s">
        <v>507</v>
      </c>
      <c r="K9" s="1104"/>
      <c r="L9" s="1104"/>
      <c r="M9" s="1104"/>
      <c r="N9" s="994"/>
    </row>
    <row r="10" spans="1:14" ht="24" customHeight="1">
      <c r="A10" s="996"/>
      <c r="B10" s="997"/>
      <c r="C10" s="1047"/>
      <c r="D10" s="1041"/>
      <c r="E10" s="1044"/>
      <c r="F10" s="1027"/>
      <c r="G10" s="1027"/>
      <c r="H10" s="997"/>
      <c r="I10" s="1048"/>
      <c r="J10" s="1048"/>
      <c r="K10" s="1048"/>
      <c r="L10" s="1048"/>
      <c r="M10" s="1048"/>
      <c r="N10" s="996"/>
    </row>
    <row r="11" spans="1:14" ht="11.25">
      <c r="A11" s="694"/>
      <c r="B11" s="694"/>
      <c r="C11" s="694"/>
      <c r="D11" s="695"/>
      <c r="E11" s="695"/>
      <c r="F11" s="695"/>
      <c r="G11" s="695"/>
      <c r="H11" s="253"/>
      <c r="I11" s="253"/>
      <c r="J11" s="253"/>
      <c r="K11" s="253"/>
      <c r="L11" s="253"/>
      <c r="M11" s="253"/>
      <c r="N11" s="253"/>
    </row>
    <row r="12" spans="1:14" ht="11.25">
      <c r="A12" s="690"/>
      <c r="B12" s="690"/>
      <c r="C12" s="690"/>
      <c r="D12" s="100"/>
      <c r="E12" s="100"/>
      <c r="F12" s="100"/>
      <c r="G12" s="100"/>
      <c r="H12" s="100"/>
      <c r="I12" s="100"/>
      <c r="J12" s="100"/>
      <c r="K12" s="100"/>
      <c r="L12" s="100"/>
      <c r="M12" s="100"/>
      <c r="N12" s="100"/>
    </row>
    <row r="13" spans="1:14" ht="12.75" customHeight="1">
      <c r="A13" s="1474" t="s">
        <v>42</v>
      </c>
      <c r="B13" s="1474"/>
      <c r="C13" s="1474"/>
      <c r="D13" s="1474"/>
      <c r="E13" s="1474"/>
      <c r="F13" s="1474"/>
      <c r="G13" s="1474"/>
      <c r="H13" s="1474"/>
      <c r="I13" s="1474"/>
      <c r="J13" s="1474"/>
      <c r="K13" s="1474"/>
      <c r="L13" s="1474"/>
      <c r="M13" s="1474"/>
      <c r="N13" s="1474"/>
    </row>
    <row r="14" spans="1:14" ht="12.75" customHeight="1">
      <c r="A14" s="690"/>
      <c r="B14" s="690"/>
      <c r="C14" s="690"/>
      <c r="D14" s="693"/>
      <c r="E14" s="693"/>
      <c r="F14" s="714"/>
      <c r="G14" s="714"/>
      <c r="H14" s="714"/>
      <c r="I14" s="714"/>
      <c r="J14" s="714"/>
      <c r="K14" s="714"/>
      <c r="L14" s="714"/>
      <c r="M14" s="714"/>
      <c r="N14" s="714"/>
    </row>
    <row r="15" spans="1:14" ht="11.25">
      <c r="A15" s="690"/>
      <c r="B15" s="690"/>
      <c r="C15" s="739"/>
      <c r="D15" s="740" t="s">
        <v>519</v>
      </c>
      <c r="E15" s="730"/>
      <c r="F15" s="100"/>
      <c r="G15" s="169"/>
      <c r="H15" s="169"/>
      <c r="I15" s="169"/>
      <c r="J15" s="169"/>
      <c r="K15" s="169"/>
      <c r="L15" s="169"/>
      <c r="M15" s="169"/>
      <c r="N15" s="100"/>
    </row>
    <row r="16" spans="1:14" ht="9" customHeight="1">
      <c r="A16" s="690"/>
      <c r="B16" s="690"/>
      <c r="C16" s="739"/>
      <c r="D16" s="741"/>
      <c r="E16" s="116"/>
      <c r="F16" s="100"/>
      <c r="G16" s="169"/>
      <c r="H16" s="169"/>
      <c r="I16" s="169"/>
      <c r="J16" s="169"/>
      <c r="K16" s="169"/>
      <c r="L16" s="169"/>
      <c r="M16" s="169"/>
      <c r="N16" s="100"/>
    </row>
    <row r="17" spans="1:14" ht="12" customHeight="1">
      <c r="A17" s="690">
        <v>1</v>
      </c>
      <c r="B17" s="690"/>
      <c r="C17" s="739"/>
      <c r="D17" s="742" t="s">
        <v>540</v>
      </c>
      <c r="E17" s="116"/>
      <c r="F17" s="698">
        <v>11</v>
      </c>
      <c r="G17" s="79">
        <v>160</v>
      </c>
      <c r="H17" s="79">
        <v>3311</v>
      </c>
      <c r="I17" s="79">
        <v>2388</v>
      </c>
      <c r="J17" s="79">
        <v>923</v>
      </c>
      <c r="K17" s="79">
        <v>1578</v>
      </c>
      <c r="L17" s="79">
        <v>1063</v>
      </c>
      <c r="M17" s="79">
        <v>590</v>
      </c>
      <c r="N17" s="942">
        <v>20.69375</v>
      </c>
    </row>
    <row r="18" spans="1:14" ht="12" customHeight="1">
      <c r="A18" s="690">
        <v>2</v>
      </c>
      <c r="B18" s="690"/>
      <c r="C18" s="739"/>
      <c r="D18" s="742" t="s">
        <v>541</v>
      </c>
      <c r="E18" s="116"/>
      <c r="F18" s="698">
        <v>11</v>
      </c>
      <c r="G18" s="79">
        <v>106</v>
      </c>
      <c r="H18" s="79">
        <v>2115</v>
      </c>
      <c r="I18" s="79">
        <v>1502</v>
      </c>
      <c r="J18" s="79">
        <v>613</v>
      </c>
      <c r="K18" s="79">
        <v>1050</v>
      </c>
      <c r="L18" s="79">
        <v>578</v>
      </c>
      <c r="M18" s="79">
        <v>367</v>
      </c>
      <c r="N18" s="942">
        <v>19.9528301886792</v>
      </c>
    </row>
    <row r="19" spans="1:14" ht="12" customHeight="1">
      <c r="A19" s="690">
        <v>3</v>
      </c>
      <c r="B19" s="690"/>
      <c r="C19" s="739"/>
      <c r="D19" s="742" t="s">
        <v>542</v>
      </c>
      <c r="E19" s="116"/>
      <c r="F19" s="698">
        <v>10</v>
      </c>
      <c r="G19" s="79">
        <v>118</v>
      </c>
      <c r="H19" s="79">
        <v>2234</v>
      </c>
      <c r="I19" s="79">
        <v>1310</v>
      </c>
      <c r="J19" s="79">
        <v>924</v>
      </c>
      <c r="K19" s="79">
        <v>1050</v>
      </c>
      <c r="L19" s="79">
        <v>689</v>
      </c>
      <c r="M19" s="79">
        <v>302</v>
      </c>
      <c r="N19" s="942">
        <v>18.9322033898305</v>
      </c>
    </row>
    <row r="20" spans="1:14" ht="12" customHeight="1">
      <c r="A20" s="690"/>
      <c r="B20" s="690"/>
      <c r="C20" s="739"/>
      <c r="D20" s="741"/>
      <c r="E20" s="116"/>
      <c r="F20" s="110"/>
      <c r="G20" s="118"/>
      <c r="H20" s="110"/>
      <c r="I20" s="118"/>
      <c r="J20" s="110"/>
      <c r="K20" s="118"/>
      <c r="L20" s="110"/>
      <c r="M20" s="118"/>
      <c r="N20" s="893"/>
    </row>
    <row r="21" spans="1:14" ht="12" customHeight="1">
      <c r="A21" s="690"/>
      <c r="B21" s="690"/>
      <c r="C21" s="739"/>
      <c r="D21" s="740" t="s">
        <v>173</v>
      </c>
      <c r="E21" s="730"/>
      <c r="F21" s="100"/>
      <c r="G21" s="169"/>
      <c r="H21" s="110"/>
      <c r="I21" s="169"/>
      <c r="J21" s="107"/>
      <c r="K21" s="169"/>
      <c r="L21" s="107"/>
      <c r="M21" s="169"/>
      <c r="N21" s="893"/>
    </row>
    <row r="22" spans="1:14" ht="9" customHeight="1">
      <c r="A22" s="690"/>
      <c r="B22" s="690"/>
      <c r="C22" s="739"/>
      <c r="D22" s="741"/>
      <c r="E22" s="116"/>
      <c r="F22" s="100"/>
      <c r="G22" s="169"/>
      <c r="H22" s="110"/>
      <c r="I22" s="169"/>
      <c r="J22" s="107"/>
      <c r="K22" s="169"/>
      <c r="L22" s="107"/>
      <c r="M22" s="169"/>
      <c r="N22" s="893"/>
    </row>
    <row r="23" spans="1:14" ht="12" customHeight="1">
      <c r="A23" s="690">
        <v>4</v>
      </c>
      <c r="B23" s="690"/>
      <c r="C23" s="739"/>
      <c r="D23" s="742" t="s">
        <v>543</v>
      </c>
      <c r="E23" s="116"/>
      <c r="F23" s="698">
        <v>35</v>
      </c>
      <c r="G23" s="79">
        <v>276</v>
      </c>
      <c r="H23" s="79">
        <v>5621</v>
      </c>
      <c r="I23" s="79">
        <v>3866</v>
      </c>
      <c r="J23" s="79">
        <v>1755</v>
      </c>
      <c r="K23" s="79">
        <v>2709</v>
      </c>
      <c r="L23" s="79">
        <v>788</v>
      </c>
      <c r="M23" s="79">
        <v>938</v>
      </c>
      <c r="N23" s="942">
        <v>20.3659420289855</v>
      </c>
    </row>
    <row r="24" spans="1:15" ht="12" customHeight="1">
      <c r="A24" s="690">
        <v>5</v>
      </c>
      <c r="B24" s="690"/>
      <c r="C24" s="739"/>
      <c r="D24" s="742" t="s">
        <v>544</v>
      </c>
      <c r="E24" s="116"/>
      <c r="F24" s="699">
        <v>25</v>
      </c>
      <c r="G24" s="699">
        <v>241</v>
      </c>
      <c r="H24" s="699">
        <v>5134</v>
      </c>
      <c r="I24" s="699">
        <v>3319</v>
      </c>
      <c r="J24" s="699">
        <v>1815</v>
      </c>
      <c r="K24" s="699">
        <v>2449</v>
      </c>
      <c r="L24" s="699">
        <v>871</v>
      </c>
      <c r="M24" s="699">
        <v>828</v>
      </c>
      <c r="N24" s="893">
        <v>21.3029045643154</v>
      </c>
      <c r="O24" s="107"/>
    </row>
    <row r="25" spans="1:15" ht="12" customHeight="1">
      <c r="A25" s="690">
        <v>6</v>
      </c>
      <c r="B25" s="690"/>
      <c r="C25" s="739"/>
      <c r="D25" s="742" t="s">
        <v>545</v>
      </c>
      <c r="E25" s="116"/>
      <c r="F25" s="699">
        <v>31</v>
      </c>
      <c r="G25" s="699">
        <v>178</v>
      </c>
      <c r="H25" s="699">
        <v>3528</v>
      </c>
      <c r="I25" s="699">
        <v>2385</v>
      </c>
      <c r="J25" s="699">
        <v>1143</v>
      </c>
      <c r="K25" s="699">
        <v>1651</v>
      </c>
      <c r="L25" s="699">
        <v>300</v>
      </c>
      <c r="M25" s="699">
        <v>609</v>
      </c>
      <c r="N25" s="893">
        <v>19.8202247191011</v>
      </c>
      <c r="O25" s="107"/>
    </row>
    <row r="26" spans="1:15" ht="12" customHeight="1">
      <c r="A26" s="690">
        <v>7</v>
      </c>
      <c r="B26" s="690"/>
      <c r="C26" s="739"/>
      <c r="D26" s="742" t="s">
        <v>546</v>
      </c>
      <c r="E26" s="116"/>
      <c r="F26" s="699">
        <v>35</v>
      </c>
      <c r="G26" s="699">
        <v>318</v>
      </c>
      <c r="H26" s="699">
        <v>6745</v>
      </c>
      <c r="I26" s="699">
        <v>4331</v>
      </c>
      <c r="J26" s="699">
        <v>2414</v>
      </c>
      <c r="K26" s="699">
        <v>3217</v>
      </c>
      <c r="L26" s="699">
        <v>1500</v>
      </c>
      <c r="M26" s="699">
        <v>1080</v>
      </c>
      <c r="N26" s="893">
        <v>21.2106918238994</v>
      </c>
      <c r="O26" s="107"/>
    </row>
    <row r="27" spans="1:15" ht="12" customHeight="1">
      <c r="A27" s="690">
        <v>8</v>
      </c>
      <c r="B27" s="690"/>
      <c r="C27" s="739"/>
      <c r="D27" s="742" t="s">
        <v>540</v>
      </c>
      <c r="E27" s="116"/>
      <c r="F27" s="699">
        <v>49</v>
      </c>
      <c r="G27" s="699">
        <v>429</v>
      </c>
      <c r="H27" s="699">
        <v>8953</v>
      </c>
      <c r="I27" s="699">
        <v>6015</v>
      </c>
      <c r="J27" s="699">
        <v>2938</v>
      </c>
      <c r="K27" s="699">
        <v>4279</v>
      </c>
      <c r="L27" s="699">
        <v>1278</v>
      </c>
      <c r="M27" s="699">
        <v>1536</v>
      </c>
      <c r="N27" s="893">
        <v>20.8694638694639</v>
      </c>
      <c r="O27" s="107"/>
    </row>
    <row r="28" spans="1:15" ht="12" customHeight="1">
      <c r="A28" s="690">
        <v>9</v>
      </c>
      <c r="B28" s="690"/>
      <c r="C28" s="739"/>
      <c r="D28" s="742" t="s">
        <v>541</v>
      </c>
      <c r="E28" s="116"/>
      <c r="F28" s="699">
        <v>65</v>
      </c>
      <c r="G28" s="699">
        <v>487</v>
      </c>
      <c r="H28" s="699">
        <v>9916</v>
      </c>
      <c r="I28" s="699">
        <v>6581</v>
      </c>
      <c r="J28" s="699">
        <v>3335</v>
      </c>
      <c r="K28" s="699">
        <v>4702</v>
      </c>
      <c r="L28" s="699">
        <v>1441</v>
      </c>
      <c r="M28" s="699">
        <v>1603</v>
      </c>
      <c r="N28" s="893">
        <v>20.3613963039014</v>
      </c>
      <c r="O28" s="107"/>
    </row>
    <row r="29" spans="1:15" ht="12" customHeight="1">
      <c r="A29" s="690">
        <v>10</v>
      </c>
      <c r="B29" s="690"/>
      <c r="C29" s="739"/>
      <c r="D29" s="742" t="s">
        <v>547</v>
      </c>
      <c r="E29" s="116"/>
      <c r="F29" s="699">
        <v>31</v>
      </c>
      <c r="G29" s="699">
        <v>190</v>
      </c>
      <c r="H29" s="699">
        <v>3711</v>
      </c>
      <c r="I29" s="699">
        <v>2465</v>
      </c>
      <c r="J29" s="699">
        <v>1246</v>
      </c>
      <c r="K29" s="699">
        <v>1731</v>
      </c>
      <c r="L29" s="699">
        <v>478</v>
      </c>
      <c r="M29" s="699">
        <v>660</v>
      </c>
      <c r="N29" s="893">
        <v>19.5315789473684</v>
      </c>
      <c r="O29" s="107"/>
    </row>
    <row r="30" spans="1:15" ht="12" customHeight="1">
      <c r="A30" s="690">
        <v>11</v>
      </c>
      <c r="B30" s="690"/>
      <c r="C30" s="739"/>
      <c r="D30" s="742" t="s">
        <v>548</v>
      </c>
      <c r="E30" s="116"/>
      <c r="F30" s="699">
        <v>42</v>
      </c>
      <c r="G30" s="699">
        <v>279</v>
      </c>
      <c r="H30" s="699">
        <v>6130</v>
      </c>
      <c r="I30" s="699">
        <v>4037</v>
      </c>
      <c r="J30" s="699">
        <v>2093</v>
      </c>
      <c r="K30" s="699">
        <v>2930</v>
      </c>
      <c r="L30" s="699">
        <v>999</v>
      </c>
      <c r="M30" s="699">
        <v>979</v>
      </c>
      <c r="N30" s="893">
        <v>21.9713261648746</v>
      </c>
      <c r="O30" s="107"/>
    </row>
    <row r="31" spans="1:15" ht="12" customHeight="1">
      <c r="A31" s="690">
        <v>12</v>
      </c>
      <c r="B31" s="690"/>
      <c r="C31" s="739"/>
      <c r="D31" s="742" t="s">
        <v>549</v>
      </c>
      <c r="E31" s="116"/>
      <c r="F31" s="699">
        <v>42</v>
      </c>
      <c r="G31" s="699">
        <v>246</v>
      </c>
      <c r="H31" s="699">
        <v>4856</v>
      </c>
      <c r="I31" s="699">
        <v>3485</v>
      </c>
      <c r="J31" s="699">
        <v>1371</v>
      </c>
      <c r="K31" s="699">
        <v>2334</v>
      </c>
      <c r="L31" s="699">
        <v>661</v>
      </c>
      <c r="M31" s="699">
        <v>888</v>
      </c>
      <c r="N31" s="893">
        <v>19.739837398374</v>
      </c>
      <c r="O31" s="107"/>
    </row>
    <row r="32" spans="1:14" ht="12" customHeight="1">
      <c r="A32" s="690"/>
      <c r="B32" s="690"/>
      <c r="C32" s="739"/>
      <c r="D32" s="107"/>
      <c r="E32" s="116"/>
      <c r="F32" s="110"/>
      <c r="G32" s="118"/>
      <c r="H32" s="118"/>
      <c r="I32" s="118"/>
      <c r="J32" s="118"/>
      <c r="K32" s="118"/>
      <c r="L32" s="118"/>
      <c r="M32" s="118"/>
      <c r="N32" s="701"/>
    </row>
    <row r="33" spans="1:14" ht="12" customHeight="1">
      <c r="A33" s="690">
        <v>13</v>
      </c>
      <c r="B33" s="690"/>
      <c r="C33" s="739"/>
      <c r="D33" s="743" t="s">
        <v>42</v>
      </c>
      <c r="E33" s="733"/>
      <c r="F33" s="86">
        <f>SUM(F17:F31)</f>
        <v>387</v>
      </c>
      <c r="G33" s="706">
        <f aca="true" t="shared" si="0" ref="G33:M33">SUM(G17:G31)</f>
        <v>3028</v>
      </c>
      <c r="H33" s="706">
        <f t="shared" si="0"/>
        <v>62254</v>
      </c>
      <c r="I33" s="706">
        <f t="shared" si="0"/>
        <v>41684</v>
      </c>
      <c r="J33" s="706">
        <f t="shared" si="0"/>
        <v>20570</v>
      </c>
      <c r="K33" s="706">
        <f t="shared" si="0"/>
        <v>29680</v>
      </c>
      <c r="L33" s="706">
        <f t="shared" si="0"/>
        <v>10646</v>
      </c>
      <c r="M33" s="706">
        <f t="shared" si="0"/>
        <v>10380</v>
      </c>
      <c r="N33" s="894">
        <f aca="true" t="shared" si="1" ref="N33">H33/G33</f>
        <v>20.559445178335537</v>
      </c>
    </row>
    <row r="34" spans="1:14" ht="12" customHeight="1">
      <c r="A34" s="690"/>
      <c r="B34" s="690"/>
      <c r="C34" s="690"/>
      <c r="D34" s="100"/>
      <c r="E34" s="100"/>
      <c r="F34" s="110"/>
      <c r="G34" s="110"/>
      <c r="H34" s="110"/>
      <c r="I34" s="110"/>
      <c r="J34" s="110"/>
      <c r="K34" s="110"/>
      <c r="L34" s="110"/>
      <c r="M34" s="110"/>
      <c r="N34" s="701"/>
    </row>
    <row r="35" spans="1:14" ht="12" customHeight="1">
      <c r="A35" s="690"/>
      <c r="B35" s="690"/>
      <c r="C35" s="690"/>
      <c r="D35" s="100"/>
      <c r="E35" s="100"/>
      <c r="F35" s="110"/>
      <c r="G35" s="110"/>
      <c r="H35" s="110"/>
      <c r="I35" s="110"/>
      <c r="J35" s="110"/>
      <c r="K35" s="110"/>
      <c r="L35" s="110"/>
      <c r="M35" s="110"/>
      <c r="N35" s="701"/>
    </row>
    <row r="36" spans="1:14" ht="12" customHeight="1">
      <c r="A36" s="1482" t="s">
        <v>43</v>
      </c>
      <c r="B36" s="1482"/>
      <c r="C36" s="1482"/>
      <c r="D36" s="1482"/>
      <c r="E36" s="1482"/>
      <c r="F36" s="1482"/>
      <c r="G36" s="1482"/>
      <c r="H36" s="1482"/>
      <c r="I36" s="1482"/>
      <c r="J36" s="1482"/>
      <c r="K36" s="1482"/>
      <c r="L36" s="1482"/>
      <c r="M36" s="1482"/>
      <c r="N36" s="1482"/>
    </row>
    <row r="37" spans="1:14" ht="12" customHeight="1">
      <c r="A37" s="690"/>
      <c r="B37" s="690"/>
      <c r="C37" s="690"/>
      <c r="D37" s="100"/>
      <c r="E37" s="100"/>
      <c r="F37" s="110"/>
      <c r="G37" s="110"/>
      <c r="H37" s="110"/>
      <c r="I37" s="110"/>
      <c r="J37" s="110"/>
      <c r="K37" s="110"/>
      <c r="L37" s="110"/>
      <c r="M37" s="110"/>
      <c r="N37" s="701"/>
    </row>
    <row r="38" spans="1:14" ht="12" customHeight="1">
      <c r="A38" s="690"/>
      <c r="B38" s="690"/>
      <c r="C38" s="739"/>
      <c r="D38" s="740" t="s">
        <v>519</v>
      </c>
      <c r="E38" s="730"/>
      <c r="F38" s="110"/>
      <c r="G38" s="118"/>
      <c r="H38" s="118"/>
      <c r="I38" s="118"/>
      <c r="J38" s="118"/>
      <c r="K38" s="118"/>
      <c r="L38" s="118"/>
      <c r="M38" s="118"/>
      <c r="N38" s="701"/>
    </row>
    <row r="39" spans="1:14" ht="9" customHeight="1">
      <c r="A39" s="690"/>
      <c r="B39" s="690"/>
      <c r="C39" s="739"/>
      <c r="D39" s="741"/>
      <c r="E39" s="116"/>
      <c r="F39" s="110"/>
      <c r="G39" s="118"/>
      <c r="H39" s="118"/>
      <c r="I39" s="118"/>
      <c r="J39" s="118"/>
      <c r="K39" s="118"/>
      <c r="L39" s="118"/>
      <c r="M39" s="118"/>
      <c r="N39" s="701"/>
    </row>
    <row r="40" spans="1:14" ht="12" customHeight="1">
      <c r="A40" s="690">
        <v>14</v>
      </c>
      <c r="B40" s="690"/>
      <c r="C40" s="739"/>
      <c r="D40" s="742" t="s">
        <v>550</v>
      </c>
      <c r="E40" s="116"/>
      <c r="F40" s="698">
        <v>9</v>
      </c>
      <c r="G40" s="79">
        <v>104</v>
      </c>
      <c r="H40" s="79">
        <v>2097</v>
      </c>
      <c r="I40" s="79">
        <v>1273</v>
      </c>
      <c r="J40" s="79">
        <v>824</v>
      </c>
      <c r="K40" s="79">
        <v>1032</v>
      </c>
      <c r="L40" s="79">
        <v>424</v>
      </c>
      <c r="M40" s="79">
        <v>291</v>
      </c>
      <c r="N40" s="942">
        <v>20.1634615384615</v>
      </c>
    </row>
    <row r="41" spans="1:14" ht="12" customHeight="1">
      <c r="A41" s="690">
        <v>15</v>
      </c>
      <c r="B41" s="690"/>
      <c r="C41" s="739"/>
      <c r="D41" s="742" t="s">
        <v>170</v>
      </c>
      <c r="E41" s="116"/>
      <c r="F41" s="698">
        <v>28</v>
      </c>
      <c r="G41" s="79">
        <v>334</v>
      </c>
      <c r="H41" s="79">
        <v>6974</v>
      </c>
      <c r="I41" s="79">
        <v>4723</v>
      </c>
      <c r="J41" s="79">
        <v>2251</v>
      </c>
      <c r="K41" s="79">
        <v>3394</v>
      </c>
      <c r="L41" s="79">
        <v>1752</v>
      </c>
      <c r="M41" s="79">
        <v>1216</v>
      </c>
      <c r="N41" s="942">
        <v>20.8802395209581</v>
      </c>
    </row>
    <row r="42" spans="1:14" ht="12" customHeight="1">
      <c r="A42" s="690">
        <v>16</v>
      </c>
      <c r="B42" s="690"/>
      <c r="C42" s="739"/>
      <c r="D42" s="742" t="s">
        <v>551</v>
      </c>
      <c r="E42" s="116"/>
      <c r="F42" s="698">
        <v>10</v>
      </c>
      <c r="G42" s="79">
        <v>97</v>
      </c>
      <c r="H42" s="79">
        <v>1959</v>
      </c>
      <c r="I42" s="79">
        <v>1325</v>
      </c>
      <c r="J42" s="79">
        <v>634</v>
      </c>
      <c r="K42" s="79">
        <v>921</v>
      </c>
      <c r="L42" s="79">
        <v>432</v>
      </c>
      <c r="M42" s="79">
        <v>315</v>
      </c>
      <c r="N42" s="942">
        <v>20.1958762886598</v>
      </c>
    </row>
    <row r="43" spans="1:14" ht="12" customHeight="1">
      <c r="A43" s="690"/>
      <c r="B43" s="690"/>
      <c r="C43" s="739"/>
      <c r="D43" s="107"/>
      <c r="E43" s="100"/>
      <c r="F43" s="80"/>
      <c r="G43" s="80"/>
      <c r="H43" s="80"/>
      <c r="I43" s="80"/>
      <c r="J43" s="80"/>
      <c r="K43" s="80"/>
      <c r="L43" s="80"/>
      <c r="M43" s="80"/>
      <c r="N43" s="942"/>
    </row>
    <row r="44" spans="1:14" ht="12" customHeight="1">
      <c r="A44" s="690"/>
      <c r="B44" s="690"/>
      <c r="C44" s="739"/>
      <c r="D44" s="740" t="s">
        <v>173</v>
      </c>
      <c r="E44" s="730"/>
      <c r="F44" s="110"/>
      <c r="G44" s="80"/>
      <c r="H44" s="80"/>
      <c r="I44" s="80"/>
      <c r="J44" s="80"/>
      <c r="K44" s="80"/>
      <c r="L44" s="80"/>
      <c r="M44" s="80"/>
      <c r="N44" s="942"/>
    </row>
    <row r="45" spans="1:14" ht="9" customHeight="1">
      <c r="A45" s="690"/>
      <c r="B45" s="690"/>
      <c r="C45" s="739"/>
      <c r="D45" s="741"/>
      <c r="E45" s="116"/>
      <c r="F45" s="110"/>
      <c r="G45" s="80"/>
      <c r="H45" s="80"/>
      <c r="I45" s="80"/>
      <c r="J45" s="80"/>
      <c r="K45" s="80"/>
      <c r="L45" s="80"/>
      <c r="M45" s="80"/>
      <c r="N45" s="942"/>
    </row>
    <row r="46" spans="1:14" ht="12" customHeight="1">
      <c r="A46" s="690">
        <v>17</v>
      </c>
      <c r="B46" s="690"/>
      <c r="C46" s="739"/>
      <c r="D46" s="742" t="s">
        <v>552</v>
      </c>
      <c r="E46" s="116"/>
      <c r="F46" s="698">
        <v>33</v>
      </c>
      <c r="G46" s="79">
        <v>229</v>
      </c>
      <c r="H46" s="79">
        <v>4815</v>
      </c>
      <c r="I46" s="79">
        <v>3241</v>
      </c>
      <c r="J46" s="79">
        <v>1574</v>
      </c>
      <c r="K46" s="79">
        <v>2345</v>
      </c>
      <c r="L46" s="79">
        <v>468</v>
      </c>
      <c r="M46" s="79">
        <v>858</v>
      </c>
      <c r="N46" s="942">
        <v>21.0262008733624</v>
      </c>
    </row>
    <row r="47" spans="1:14" ht="12" customHeight="1">
      <c r="A47" s="690">
        <v>18</v>
      </c>
      <c r="B47" s="690"/>
      <c r="C47" s="739"/>
      <c r="D47" s="742" t="s">
        <v>553</v>
      </c>
      <c r="E47" s="116"/>
      <c r="F47" s="698">
        <v>48</v>
      </c>
      <c r="G47" s="79">
        <v>316</v>
      </c>
      <c r="H47" s="79">
        <v>6261</v>
      </c>
      <c r="I47" s="79">
        <v>4323</v>
      </c>
      <c r="J47" s="79">
        <v>1938</v>
      </c>
      <c r="K47" s="79">
        <v>2948</v>
      </c>
      <c r="L47" s="79">
        <v>661</v>
      </c>
      <c r="M47" s="79">
        <v>1104</v>
      </c>
      <c r="N47" s="942">
        <v>19.8132911392405</v>
      </c>
    </row>
    <row r="48" spans="1:14" ht="12" customHeight="1">
      <c r="A48" s="690">
        <v>19</v>
      </c>
      <c r="B48" s="690"/>
      <c r="C48" s="739"/>
      <c r="D48" s="742" t="s">
        <v>554</v>
      </c>
      <c r="E48" s="116"/>
      <c r="F48" s="698">
        <v>44</v>
      </c>
      <c r="G48" s="79">
        <v>347</v>
      </c>
      <c r="H48" s="79">
        <v>7287</v>
      </c>
      <c r="I48" s="79">
        <v>4857</v>
      </c>
      <c r="J48" s="79">
        <v>2430</v>
      </c>
      <c r="K48" s="79">
        <v>3493</v>
      </c>
      <c r="L48" s="79">
        <v>895</v>
      </c>
      <c r="M48" s="79">
        <v>1294</v>
      </c>
      <c r="N48" s="942">
        <v>21</v>
      </c>
    </row>
    <row r="49" spans="1:14" ht="12" customHeight="1">
      <c r="A49" s="690">
        <v>20</v>
      </c>
      <c r="B49" s="690"/>
      <c r="C49" s="739"/>
      <c r="D49" s="742" t="s">
        <v>555</v>
      </c>
      <c r="E49" s="116"/>
      <c r="F49" s="698">
        <v>40</v>
      </c>
      <c r="G49" s="79">
        <v>211</v>
      </c>
      <c r="H49" s="79">
        <v>4407</v>
      </c>
      <c r="I49" s="79">
        <v>3078</v>
      </c>
      <c r="J49" s="79">
        <v>1329</v>
      </c>
      <c r="K49" s="79">
        <v>2107</v>
      </c>
      <c r="L49" s="79">
        <v>384</v>
      </c>
      <c r="M49" s="79">
        <v>823</v>
      </c>
      <c r="N49" s="942">
        <v>20.8862559241706</v>
      </c>
    </row>
    <row r="50" spans="1:14" ht="12" customHeight="1">
      <c r="A50" s="690">
        <v>21</v>
      </c>
      <c r="B50" s="690"/>
      <c r="C50" s="739"/>
      <c r="D50" s="742" t="s">
        <v>170</v>
      </c>
      <c r="E50" s="116"/>
      <c r="F50" s="698">
        <v>49</v>
      </c>
      <c r="G50" s="79">
        <v>440</v>
      </c>
      <c r="H50" s="79">
        <v>9407</v>
      </c>
      <c r="I50" s="79">
        <v>7095</v>
      </c>
      <c r="J50" s="79">
        <v>2312</v>
      </c>
      <c r="K50" s="79">
        <v>4598</v>
      </c>
      <c r="L50" s="79">
        <v>1272</v>
      </c>
      <c r="M50" s="79">
        <v>1856</v>
      </c>
      <c r="N50" s="942">
        <v>21.3795454545455</v>
      </c>
    </row>
    <row r="51" spans="1:14" ht="12" customHeight="1">
      <c r="A51" s="690">
        <v>22</v>
      </c>
      <c r="B51" s="690"/>
      <c r="C51" s="739"/>
      <c r="D51" s="742" t="s">
        <v>556</v>
      </c>
      <c r="E51" s="116"/>
      <c r="F51" s="698">
        <v>48</v>
      </c>
      <c r="G51" s="79">
        <v>368</v>
      </c>
      <c r="H51" s="79">
        <v>7619</v>
      </c>
      <c r="I51" s="79">
        <v>4918</v>
      </c>
      <c r="J51" s="79">
        <v>2701</v>
      </c>
      <c r="K51" s="79">
        <v>3639</v>
      </c>
      <c r="L51" s="79">
        <v>1236</v>
      </c>
      <c r="M51" s="79">
        <v>1216</v>
      </c>
      <c r="N51" s="942">
        <v>20.7038043478261</v>
      </c>
    </row>
    <row r="52" spans="1:14" ht="12" customHeight="1">
      <c r="A52" s="690">
        <v>23</v>
      </c>
      <c r="B52" s="690"/>
      <c r="C52" s="739"/>
      <c r="D52" s="742" t="s">
        <v>557</v>
      </c>
      <c r="E52" s="116"/>
      <c r="F52" s="698">
        <v>26</v>
      </c>
      <c r="G52" s="79">
        <v>164</v>
      </c>
      <c r="H52" s="79">
        <v>3331</v>
      </c>
      <c r="I52" s="79">
        <v>2344</v>
      </c>
      <c r="J52" s="79">
        <v>987</v>
      </c>
      <c r="K52" s="79">
        <v>1603</v>
      </c>
      <c r="L52" s="79">
        <v>301</v>
      </c>
      <c r="M52" s="79">
        <v>615</v>
      </c>
      <c r="N52" s="942">
        <v>20.3109756097561</v>
      </c>
    </row>
    <row r="53" spans="1:14" ht="12" customHeight="1">
      <c r="A53" s="690"/>
      <c r="B53" s="690"/>
      <c r="C53" s="739"/>
      <c r="D53" s="107"/>
      <c r="E53" s="116"/>
      <c r="F53" s="110"/>
      <c r="G53" s="118"/>
      <c r="H53" s="118"/>
      <c r="I53" s="118"/>
      <c r="J53" s="118"/>
      <c r="K53" s="118"/>
      <c r="L53" s="118"/>
      <c r="M53" s="118"/>
      <c r="N53" s="701"/>
    </row>
    <row r="54" spans="1:14" ht="12" customHeight="1">
      <c r="A54" s="690">
        <v>24</v>
      </c>
      <c r="B54" s="690"/>
      <c r="C54" s="739"/>
      <c r="D54" s="743" t="s">
        <v>43</v>
      </c>
      <c r="E54" s="733"/>
      <c r="F54" s="86">
        <f>SUM(F40:F52)</f>
        <v>335</v>
      </c>
      <c r="G54" s="706">
        <f aca="true" t="shared" si="2" ref="G54:M54">SUM(G40:G52)</f>
        <v>2610</v>
      </c>
      <c r="H54" s="706">
        <f t="shared" si="2"/>
        <v>54157</v>
      </c>
      <c r="I54" s="706">
        <f t="shared" si="2"/>
        <v>37177</v>
      </c>
      <c r="J54" s="706">
        <f t="shared" si="2"/>
        <v>16980</v>
      </c>
      <c r="K54" s="706">
        <f t="shared" si="2"/>
        <v>26080</v>
      </c>
      <c r="L54" s="706">
        <f t="shared" si="2"/>
        <v>7825</v>
      </c>
      <c r="M54" s="706">
        <f t="shared" si="2"/>
        <v>9588</v>
      </c>
      <c r="N54" s="894">
        <f>H54/G54</f>
        <v>20.749808429118772</v>
      </c>
    </row>
    <row r="55" spans="1:14" ht="12" customHeight="1">
      <c r="A55" s="690"/>
      <c r="B55" s="690"/>
      <c r="C55" s="727"/>
      <c r="D55" s="743"/>
      <c r="E55" s="743"/>
      <c r="F55" s="86"/>
      <c r="G55" s="86"/>
      <c r="H55" s="86"/>
      <c r="I55" s="86"/>
      <c r="J55" s="86"/>
      <c r="K55" s="86"/>
      <c r="L55" s="86"/>
      <c r="M55" s="86"/>
      <c r="N55" s="894"/>
    </row>
    <row r="56" spans="1:14" ht="12" customHeight="1">
      <c r="A56" s="690"/>
      <c r="B56" s="690"/>
      <c r="C56" s="727"/>
      <c r="D56" s="743"/>
      <c r="E56" s="743"/>
      <c r="F56" s="86"/>
      <c r="G56" s="86"/>
      <c r="H56" s="86"/>
      <c r="I56" s="86"/>
      <c r="J56" s="86"/>
      <c r="K56" s="86"/>
      <c r="L56" s="86"/>
      <c r="M56" s="86"/>
      <c r="N56" s="894"/>
    </row>
    <row r="57" spans="1:14" ht="12" customHeight="1">
      <c r="A57" s="690"/>
      <c r="B57" s="690"/>
      <c r="C57" s="727"/>
      <c r="D57" s="743"/>
      <c r="E57" s="743"/>
      <c r="F57" s="86"/>
      <c r="G57" s="86"/>
      <c r="H57" s="86"/>
      <c r="I57" s="86"/>
      <c r="J57" s="86"/>
      <c r="K57" s="86"/>
      <c r="L57" s="86"/>
      <c r="M57" s="86"/>
      <c r="N57" s="894"/>
    </row>
    <row r="58" spans="1:14" ht="6" customHeight="1">
      <c r="A58" s="1246" t="s">
        <v>10</v>
      </c>
      <c r="B58" s="1033"/>
      <c r="C58" s="1033"/>
      <c r="D58" s="1033"/>
      <c r="E58" s="1033"/>
      <c r="F58" s="1033"/>
      <c r="G58" s="1033"/>
      <c r="H58" s="1033"/>
      <c r="I58" s="1033"/>
      <c r="J58" s="1033"/>
      <c r="K58" s="1033"/>
      <c r="L58" s="1033"/>
      <c r="M58" s="1033"/>
      <c r="N58" s="1033"/>
    </row>
    <row r="59" spans="1:14" ht="12" customHeight="1">
      <c r="A59" s="1033" t="s">
        <v>826</v>
      </c>
      <c r="B59" s="1033"/>
      <c r="C59" s="1033"/>
      <c r="D59" s="1033"/>
      <c r="E59" s="1033"/>
      <c r="F59" s="1033"/>
      <c r="G59" s="1033"/>
      <c r="H59" s="1033"/>
      <c r="I59" s="1033"/>
      <c r="J59" s="1033"/>
      <c r="K59" s="1033"/>
      <c r="L59" s="1033"/>
      <c r="M59" s="1033"/>
      <c r="N59" s="1033"/>
    </row>
    <row r="60" spans="1:14" ht="12" customHeight="1">
      <c r="A60" s="690"/>
      <c r="B60" s="690"/>
      <c r="C60" s="690"/>
      <c r="D60" s="100"/>
      <c r="E60" s="100"/>
      <c r="F60" s="100"/>
      <c r="G60" s="100"/>
      <c r="H60" s="100"/>
      <c r="I60" s="100"/>
      <c r="J60" s="100"/>
      <c r="K60" s="100"/>
      <c r="L60" s="100"/>
      <c r="M60" s="100"/>
      <c r="N60" s="100"/>
    </row>
    <row r="61" spans="1:14" ht="12" customHeight="1">
      <c r="A61" s="690"/>
      <c r="B61" s="690"/>
      <c r="C61" s="690"/>
      <c r="D61" s="100"/>
      <c r="E61" s="100"/>
      <c r="F61" s="100"/>
      <c r="G61" s="100"/>
      <c r="H61" s="100"/>
      <c r="I61" s="100"/>
      <c r="J61" s="100"/>
      <c r="K61" s="100"/>
      <c r="L61" s="100"/>
      <c r="M61" s="100"/>
      <c r="N61" s="100"/>
    </row>
    <row r="62" spans="1:14" ht="12" customHeight="1">
      <c r="A62" s="690"/>
      <c r="B62" s="690"/>
      <c r="C62" s="690"/>
      <c r="D62" s="100"/>
      <c r="E62" s="100"/>
      <c r="F62" s="100"/>
      <c r="G62" s="100"/>
      <c r="H62" s="100"/>
      <c r="I62" s="100"/>
      <c r="J62" s="100"/>
      <c r="K62" s="100"/>
      <c r="L62" s="100"/>
      <c r="M62" s="100"/>
      <c r="N62" s="100"/>
    </row>
    <row r="63" spans="1:14" ht="12" customHeight="1">
      <c r="A63" s="690"/>
      <c r="B63" s="690"/>
      <c r="C63" s="690"/>
      <c r="D63" s="100"/>
      <c r="E63" s="100"/>
      <c r="F63" s="100"/>
      <c r="G63" s="100"/>
      <c r="H63" s="100"/>
      <c r="I63" s="100"/>
      <c r="J63" s="100"/>
      <c r="K63" s="100"/>
      <c r="L63" s="100"/>
      <c r="M63" s="100"/>
      <c r="N63" s="100"/>
    </row>
    <row r="64" spans="1:14" ht="12" customHeight="1">
      <c r="A64" s="690"/>
      <c r="B64" s="690"/>
      <c r="C64" s="690"/>
      <c r="D64" s="100"/>
      <c r="E64" s="100"/>
      <c r="F64" s="100"/>
      <c r="G64" s="100"/>
      <c r="H64" s="100"/>
      <c r="I64" s="100"/>
      <c r="J64" s="100"/>
      <c r="K64" s="100"/>
      <c r="L64" s="100"/>
      <c r="M64" s="100"/>
      <c r="N64" s="100"/>
    </row>
    <row r="65" spans="1:14" ht="6" customHeight="1">
      <c r="A65" s="182"/>
      <c r="B65" s="182"/>
      <c r="C65" s="734"/>
      <c r="D65" s="100"/>
      <c r="E65" s="100"/>
      <c r="F65" s="100"/>
      <c r="G65" s="100"/>
      <c r="H65" s="100"/>
      <c r="I65" s="100"/>
      <c r="J65" s="100"/>
      <c r="K65" s="100"/>
      <c r="L65" s="100"/>
      <c r="M65" s="100"/>
      <c r="N65" s="100"/>
    </row>
    <row r="66" spans="1:14" ht="11.25" customHeight="1">
      <c r="A66" s="1030"/>
      <c r="B66" s="1030"/>
      <c r="C66" s="1030"/>
      <c r="D66" s="1031"/>
      <c r="E66" s="1031"/>
      <c r="F66" s="1031"/>
      <c r="G66" s="1031"/>
      <c r="H66" s="1031"/>
      <c r="I66" s="1031"/>
      <c r="J66" s="1031"/>
      <c r="K66" s="1031"/>
      <c r="L66" s="1031"/>
      <c r="M66" s="1031"/>
      <c r="N66" s="1031"/>
    </row>
    <row r="67" spans="1:14" ht="12" customHeight="1">
      <c r="A67" s="690"/>
      <c r="B67" s="690"/>
      <c r="C67" s="690"/>
      <c r="D67" s="100"/>
      <c r="E67" s="100"/>
      <c r="F67" s="100"/>
      <c r="G67" s="100"/>
      <c r="H67" s="100"/>
      <c r="I67" s="100"/>
      <c r="J67" s="100"/>
      <c r="K67" s="100"/>
      <c r="L67" s="100"/>
      <c r="M67" s="100"/>
      <c r="N67" s="100"/>
    </row>
    <row r="68" spans="5:14" ht="6" customHeight="1">
      <c r="E68" s="100"/>
      <c r="F68" s="107"/>
      <c r="G68" s="107"/>
      <c r="H68" s="107"/>
      <c r="I68" s="107"/>
      <c r="J68" s="107"/>
      <c r="K68" s="107"/>
      <c r="L68" s="107"/>
      <c r="M68" s="107"/>
      <c r="N68" s="107"/>
    </row>
    <row r="69" ht="11.25" customHeight="1"/>
    <row r="70" spans="1:14" ht="11.25">
      <c r="A70" s="711"/>
      <c r="B70" s="711"/>
      <c r="C70" s="711"/>
      <c r="D70" s="712"/>
      <c r="E70" s="712"/>
      <c r="F70" s="712"/>
      <c r="G70" s="712"/>
      <c r="H70" s="712"/>
      <c r="I70" s="712"/>
      <c r="J70" s="712"/>
      <c r="K70" s="712"/>
      <c r="L70" s="712"/>
      <c r="M70" s="712"/>
      <c r="N70" s="712"/>
    </row>
  </sheetData>
  <mergeCells count="21">
    <mergeCell ref="A36:N36"/>
    <mergeCell ref="A66:N66"/>
    <mergeCell ref="K8:K10"/>
    <mergeCell ref="L8:L10"/>
    <mergeCell ref="M8:M10"/>
    <mergeCell ref="I9:I10"/>
    <mergeCell ref="J9:J10"/>
    <mergeCell ref="A13:N13"/>
    <mergeCell ref="A58:N58"/>
    <mergeCell ref="A59:N59"/>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142"/>
  <sheetViews>
    <sheetView zoomScaleSheetLayoutView="100" workbookViewId="0" topLeftCell="A1">
      <selection activeCell="O1" sqref="O1"/>
    </sheetView>
  </sheetViews>
  <sheetFormatPr defaultColWidth="12" defaultRowHeight="11.25"/>
  <cols>
    <col min="1" max="1" width="7" style="183" customWidth="1"/>
    <col min="2" max="2" width="12.66015625" style="183" customWidth="1"/>
    <col min="3" max="3" width="10" style="183" customWidth="1"/>
    <col min="4" max="4" width="8" style="183" customWidth="1"/>
    <col min="5" max="5" width="8.33203125" style="183" customWidth="1"/>
    <col min="6" max="10" width="9" style="183" customWidth="1"/>
    <col min="11" max="12" width="7.83203125" style="183" customWidth="1"/>
    <col min="13" max="13" width="0.82421875" style="183" customWidth="1"/>
    <col min="14" max="14" width="3.16015625" style="725" customWidth="1"/>
    <col min="15" max="27" width="12" style="100" customWidth="1"/>
    <col min="28" max="16384" width="12" style="183" customWidth="1"/>
  </cols>
  <sheetData>
    <row r="1" spans="1:14" ht="12">
      <c r="A1" s="100"/>
      <c r="B1" s="100"/>
      <c r="C1" s="100"/>
      <c r="D1" s="100"/>
      <c r="E1" s="100"/>
      <c r="F1" s="100"/>
      <c r="G1" s="100"/>
      <c r="H1" s="100"/>
      <c r="I1" s="100"/>
      <c r="J1" s="100"/>
      <c r="K1" s="100"/>
      <c r="L1" s="100"/>
      <c r="M1" s="100"/>
      <c r="N1" s="715"/>
    </row>
    <row r="2" spans="1:14" ht="12.75" customHeight="1">
      <c r="A2" s="1246" t="s">
        <v>711</v>
      </c>
      <c r="B2" s="1033"/>
      <c r="C2" s="1033"/>
      <c r="D2" s="1033"/>
      <c r="E2" s="1033"/>
      <c r="F2" s="1033"/>
      <c r="G2" s="1033"/>
      <c r="H2" s="1033"/>
      <c r="I2" s="1033"/>
      <c r="J2" s="1033"/>
      <c r="K2" s="1033"/>
      <c r="L2" s="1033"/>
      <c r="M2" s="100"/>
      <c r="N2" s="715"/>
    </row>
    <row r="3" spans="1:14" ht="3" customHeight="1">
      <c r="A3" s="100"/>
      <c r="B3" s="100"/>
      <c r="C3" s="100"/>
      <c r="D3" s="100"/>
      <c r="E3" s="100"/>
      <c r="F3" s="100"/>
      <c r="G3" s="100"/>
      <c r="H3" s="100"/>
      <c r="I3" s="100"/>
      <c r="J3" s="100"/>
      <c r="K3" s="100"/>
      <c r="L3" s="100"/>
      <c r="M3" s="100"/>
      <c r="N3" s="715"/>
    </row>
    <row r="4" spans="1:27" s="68" customFormat="1" ht="12.75">
      <c r="A4" s="1475" t="s">
        <v>828</v>
      </c>
      <c r="B4" s="1475"/>
      <c r="C4" s="1475"/>
      <c r="D4" s="1475"/>
      <c r="E4" s="1475"/>
      <c r="F4" s="1475"/>
      <c r="G4" s="1475"/>
      <c r="H4" s="1475"/>
      <c r="I4" s="1475"/>
      <c r="J4" s="1475"/>
      <c r="K4" s="1475"/>
      <c r="L4" s="1475"/>
      <c r="M4" s="1475"/>
      <c r="N4" s="1475"/>
      <c r="O4" s="72"/>
      <c r="P4" s="72"/>
      <c r="Q4" s="72"/>
      <c r="R4" s="72"/>
      <c r="S4" s="72"/>
      <c r="T4" s="72"/>
      <c r="U4" s="72"/>
      <c r="V4" s="72"/>
      <c r="W4" s="72"/>
      <c r="X4" s="72"/>
      <c r="Y4" s="72"/>
      <c r="Z4" s="72"/>
      <c r="AA4" s="72"/>
    </row>
    <row r="5" spans="1:14" ht="9" customHeight="1">
      <c r="A5" s="717"/>
      <c r="B5" s="692"/>
      <c r="C5" s="692"/>
      <c r="D5" s="692"/>
      <c r="E5" s="692"/>
      <c r="F5" s="692"/>
      <c r="G5" s="692"/>
      <c r="H5" s="692"/>
      <c r="I5" s="692"/>
      <c r="J5" s="692"/>
      <c r="K5" s="692"/>
      <c r="L5" s="692"/>
      <c r="M5" s="692"/>
      <c r="N5" s="691"/>
    </row>
    <row r="6" spans="1:14" ht="20.1" customHeight="1">
      <c r="A6" s="992" t="s">
        <v>669</v>
      </c>
      <c r="B6" s="992"/>
      <c r="C6" s="993"/>
      <c r="D6" s="990" t="s">
        <v>511</v>
      </c>
      <c r="E6" s="990"/>
      <c r="F6" s="990"/>
      <c r="G6" s="990"/>
      <c r="H6" s="990"/>
      <c r="I6" s="990"/>
      <c r="J6" s="990"/>
      <c r="K6" s="990"/>
      <c r="L6" s="719"/>
      <c r="M6" s="998" t="s">
        <v>501</v>
      </c>
      <c r="N6" s="992"/>
    </row>
    <row r="7" spans="1:14" ht="20.1" customHeight="1">
      <c r="A7" s="996"/>
      <c r="B7" s="996"/>
      <c r="C7" s="997"/>
      <c r="D7" s="994" t="s">
        <v>40</v>
      </c>
      <c r="E7" s="989" t="s">
        <v>79</v>
      </c>
      <c r="F7" s="990"/>
      <c r="G7" s="990"/>
      <c r="H7" s="1000"/>
      <c r="I7" s="990" t="s">
        <v>49</v>
      </c>
      <c r="J7" s="990"/>
      <c r="K7" s="990"/>
      <c r="L7" s="1000"/>
      <c r="M7" s="1025"/>
      <c r="N7" s="994"/>
    </row>
    <row r="8" spans="1:14" ht="21" customHeight="1">
      <c r="A8" s="994" t="s">
        <v>40</v>
      </c>
      <c r="B8" s="989" t="s">
        <v>512</v>
      </c>
      <c r="C8" s="1000"/>
      <c r="D8" s="1476"/>
      <c r="E8" s="989" t="s">
        <v>462</v>
      </c>
      <c r="F8" s="1000"/>
      <c r="G8" s="990" t="s">
        <v>472</v>
      </c>
      <c r="H8" s="1000"/>
      <c r="I8" s="998" t="s">
        <v>513</v>
      </c>
      <c r="J8" s="993"/>
      <c r="K8" s="990" t="s">
        <v>514</v>
      </c>
      <c r="L8" s="1000"/>
      <c r="M8" s="1025"/>
      <c r="N8" s="994"/>
    </row>
    <row r="9" spans="1:14" ht="24" customHeight="1">
      <c r="A9" s="994"/>
      <c r="B9" s="1026" t="s">
        <v>539</v>
      </c>
      <c r="C9" s="1026" t="s">
        <v>516</v>
      </c>
      <c r="D9" s="1476"/>
      <c r="E9" s="1026" t="s">
        <v>441</v>
      </c>
      <c r="F9" s="995" t="s">
        <v>517</v>
      </c>
      <c r="G9" s="1026" t="s">
        <v>441</v>
      </c>
      <c r="H9" s="995" t="s">
        <v>517</v>
      </c>
      <c r="I9" s="999"/>
      <c r="J9" s="997"/>
      <c r="K9" s="993" t="s">
        <v>441</v>
      </c>
      <c r="L9" s="995" t="s">
        <v>517</v>
      </c>
      <c r="M9" s="1025"/>
      <c r="N9" s="994"/>
    </row>
    <row r="10" spans="1:14" ht="24" customHeight="1">
      <c r="A10" s="996"/>
      <c r="B10" s="1048"/>
      <c r="C10" s="1048"/>
      <c r="D10" s="1041"/>
      <c r="E10" s="1048"/>
      <c r="F10" s="997"/>
      <c r="G10" s="1048"/>
      <c r="H10" s="997"/>
      <c r="I10" s="720" t="s">
        <v>441</v>
      </c>
      <c r="J10" s="720" t="s">
        <v>517</v>
      </c>
      <c r="K10" s="997"/>
      <c r="L10" s="997"/>
      <c r="M10" s="999"/>
      <c r="N10" s="996"/>
    </row>
    <row r="11" spans="1:14" s="100" customFormat="1" ht="11.25">
      <c r="A11" s="253"/>
      <c r="B11" s="695"/>
      <c r="C11" s="695"/>
      <c r="D11" s="695"/>
      <c r="E11" s="253"/>
      <c r="F11" s="253"/>
      <c r="G11" s="253"/>
      <c r="H11" s="253"/>
      <c r="I11" s="253"/>
      <c r="J11" s="253"/>
      <c r="K11" s="253"/>
      <c r="N11" s="693"/>
    </row>
    <row r="12" spans="1:14" s="100" customFormat="1" ht="11.25">
      <c r="A12" s="714"/>
      <c r="N12" s="693"/>
    </row>
    <row r="13" spans="1:14" s="100" customFormat="1" ht="12.75" customHeight="1">
      <c r="A13" s="1474" t="s">
        <v>42</v>
      </c>
      <c r="B13" s="1474"/>
      <c r="C13" s="1474"/>
      <c r="D13" s="1474"/>
      <c r="E13" s="1474"/>
      <c r="F13" s="1474"/>
      <c r="G13" s="1474"/>
      <c r="H13" s="1474"/>
      <c r="I13" s="1474"/>
      <c r="J13" s="1474"/>
      <c r="K13" s="1474"/>
      <c r="L13" s="1474"/>
      <c r="M13" s="1474"/>
      <c r="N13" s="1474"/>
    </row>
    <row r="14" spans="1:14" s="100" customFormat="1" ht="12.75" customHeight="1">
      <c r="A14" s="714"/>
      <c r="B14" s="693"/>
      <c r="C14" s="714"/>
      <c r="D14" s="714"/>
      <c r="E14" s="714"/>
      <c r="F14" s="714"/>
      <c r="G14" s="714"/>
      <c r="H14" s="714"/>
      <c r="I14" s="714"/>
      <c r="J14" s="714"/>
      <c r="K14" s="714"/>
      <c r="N14" s="693"/>
    </row>
    <row r="15" spans="1:14" s="100" customFormat="1" ht="11.25">
      <c r="A15" s="714"/>
      <c r="B15" s="169"/>
      <c r="C15" s="169"/>
      <c r="D15" s="169"/>
      <c r="E15" s="169"/>
      <c r="F15" s="169"/>
      <c r="G15" s="169"/>
      <c r="H15" s="169"/>
      <c r="I15" s="169"/>
      <c r="J15" s="169"/>
      <c r="K15" s="169"/>
      <c r="M15" s="108"/>
      <c r="N15" s="722"/>
    </row>
    <row r="16" spans="1:14" s="100" customFormat="1" ht="9" customHeight="1">
      <c r="A16" s="714"/>
      <c r="B16" s="169"/>
      <c r="C16" s="169"/>
      <c r="D16" s="169"/>
      <c r="E16" s="169"/>
      <c r="F16" s="169"/>
      <c r="G16" s="169"/>
      <c r="H16" s="169"/>
      <c r="I16" s="169"/>
      <c r="J16" s="169"/>
      <c r="K16" s="169"/>
      <c r="M16" s="108"/>
      <c r="N16" s="722"/>
    </row>
    <row r="17" spans="1:14" ht="12" customHeight="1">
      <c r="A17" s="698">
        <v>135</v>
      </c>
      <c r="B17" s="79">
        <v>94</v>
      </c>
      <c r="C17" s="79">
        <v>37</v>
      </c>
      <c r="D17" s="79">
        <v>230</v>
      </c>
      <c r="E17" s="79">
        <v>208</v>
      </c>
      <c r="F17" s="79">
        <v>170</v>
      </c>
      <c r="G17" s="79">
        <v>22</v>
      </c>
      <c r="H17" s="79">
        <v>19</v>
      </c>
      <c r="I17" s="79">
        <v>148</v>
      </c>
      <c r="J17" s="79">
        <v>139</v>
      </c>
      <c r="K17" s="79">
        <v>90</v>
      </c>
      <c r="L17" s="699">
        <v>86</v>
      </c>
      <c r="M17" s="80"/>
      <c r="N17" s="722">
        <v>1</v>
      </c>
    </row>
    <row r="18" spans="1:14" ht="12" customHeight="1">
      <c r="A18" s="698">
        <v>125</v>
      </c>
      <c r="B18" s="79">
        <v>75</v>
      </c>
      <c r="C18" s="79">
        <v>39</v>
      </c>
      <c r="D18" s="79">
        <v>156</v>
      </c>
      <c r="E18" s="79">
        <v>141</v>
      </c>
      <c r="F18" s="79">
        <v>124</v>
      </c>
      <c r="G18" s="79">
        <v>15</v>
      </c>
      <c r="H18" s="79">
        <v>12</v>
      </c>
      <c r="I18" s="79">
        <v>101</v>
      </c>
      <c r="J18" s="79">
        <v>94</v>
      </c>
      <c r="K18" s="79">
        <v>92</v>
      </c>
      <c r="L18" s="699">
        <v>85</v>
      </c>
      <c r="M18" s="80"/>
      <c r="N18" s="722">
        <v>2</v>
      </c>
    </row>
    <row r="19" spans="1:14" ht="12" customHeight="1">
      <c r="A19" s="698">
        <v>174</v>
      </c>
      <c r="B19" s="79">
        <v>85</v>
      </c>
      <c r="C19" s="79">
        <v>56</v>
      </c>
      <c r="D19" s="79">
        <v>177</v>
      </c>
      <c r="E19" s="79">
        <v>161</v>
      </c>
      <c r="F19" s="79">
        <v>119</v>
      </c>
      <c r="G19" s="79">
        <v>16</v>
      </c>
      <c r="H19" s="79">
        <v>13</v>
      </c>
      <c r="I19" s="79">
        <v>88</v>
      </c>
      <c r="J19" s="79">
        <v>82</v>
      </c>
      <c r="K19" s="79">
        <v>78</v>
      </c>
      <c r="L19" s="699">
        <v>77</v>
      </c>
      <c r="M19" s="80"/>
      <c r="N19" s="722">
        <v>3</v>
      </c>
    </row>
    <row r="20" spans="1:14" ht="12" customHeight="1">
      <c r="A20" s="714"/>
      <c r="B20" s="108"/>
      <c r="C20" s="80"/>
      <c r="D20" s="80"/>
      <c r="E20" s="80"/>
      <c r="F20" s="80"/>
      <c r="G20" s="80"/>
      <c r="H20" s="80"/>
      <c r="I20" s="80"/>
      <c r="J20" s="80"/>
      <c r="K20" s="943"/>
      <c r="L20" s="169"/>
      <c r="M20" s="108"/>
      <c r="N20" s="722"/>
    </row>
    <row r="21" spans="1:14" ht="12" customHeight="1">
      <c r="A21" s="714"/>
      <c r="B21" s="108"/>
      <c r="C21" s="108"/>
      <c r="D21" s="108"/>
      <c r="E21" s="108"/>
      <c r="F21" s="108"/>
      <c r="G21" s="108"/>
      <c r="H21" s="108"/>
      <c r="I21" s="108"/>
      <c r="J21" s="108"/>
      <c r="K21" s="108"/>
      <c r="L21" s="169"/>
      <c r="M21" s="108"/>
      <c r="N21" s="722"/>
    </row>
    <row r="22" spans="1:14" ht="9" customHeight="1">
      <c r="A22" s="714"/>
      <c r="B22" s="108"/>
      <c r="C22" s="108"/>
      <c r="D22" s="108"/>
      <c r="E22" s="108"/>
      <c r="F22" s="108"/>
      <c r="G22" s="108"/>
      <c r="H22" s="108"/>
      <c r="I22" s="108"/>
      <c r="J22" s="108"/>
      <c r="K22" s="108"/>
      <c r="L22" s="169"/>
      <c r="M22" s="108"/>
      <c r="N22" s="722"/>
    </row>
    <row r="23" spans="1:14" ht="12" customHeight="1">
      <c r="A23" s="698">
        <v>322</v>
      </c>
      <c r="B23" s="79">
        <v>203</v>
      </c>
      <c r="C23" s="79">
        <v>92</v>
      </c>
      <c r="D23" s="79">
        <v>403</v>
      </c>
      <c r="E23" s="79">
        <v>354</v>
      </c>
      <c r="F23" s="79">
        <v>291</v>
      </c>
      <c r="G23" s="79">
        <v>49</v>
      </c>
      <c r="H23" s="79">
        <v>42</v>
      </c>
      <c r="I23" s="79">
        <v>250</v>
      </c>
      <c r="J23" s="79">
        <v>231</v>
      </c>
      <c r="K23" s="79">
        <v>202</v>
      </c>
      <c r="L23" s="699">
        <v>197</v>
      </c>
      <c r="M23" s="80"/>
      <c r="N23" s="722">
        <v>4</v>
      </c>
    </row>
    <row r="24" spans="1:14" ht="12" customHeight="1">
      <c r="A24" s="698">
        <v>361</v>
      </c>
      <c r="B24" s="79">
        <v>241</v>
      </c>
      <c r="C24" s="79">
        <v>107</v>
      </c>
      <c r="D24" s="79">
        <v>360</v>
      </c>
      <c r="E24" s="79">
        <v>327</v>
      </c>
      <c r="F24" s="79">
        <v>244</v>
      </c>
      <c r="G24" s="79">
        <v>33</v>
      </c>
      <c r="H24" s="79">
        <v>31</v>
      </c>
      <c r="I24" s="79">
        <v>197</v>
      </c>
      <c r="J24" s="79">
        <v>182</v>
      </c>
      <c r="K24" s="79">
        <v>139</v>
      </c>
      <c r="L24" s="699">
        <v>134</v>
      </c>
      <c r="M24" s="80"/>
      <c r="N24" s="722">
        <v>5</v>
      </c>
    </row>
    <row r="25" spans="1:14" ht="12" customHeight="1">
      <c r="A25" s="698">
        <v>236</v>
      </c>
      <c r="B25" s="699">
        <v>130</v>
      </c>
      <c r="C25" s="698">
        <v>100</v>
      </c>
      <c r="D25" s="699">
        <v>246</v>
      </c>
      <c r="E25" s="698">
        <v>212</v>
      </c>
      <c r="F25" s="699">
        <v>173</v>
      </c>
      <c r="G25" s="700">
        <v>34</v>
      </c>
      <c r="H25" s="698">
        <v>30</v>
      </c>
      <c r="I25" s="699">
        <v>141</v>
      </c>
      <c r="J25" s="700">
        <v>131</v>
      </c>
      <c r="K25" s="700">
        <v>124</v>
      </c>
      <c r="L25" s="700">
        <v>120</v>
      </c>
      <c r="M25" s="80"/>
      <c r="N25" s="722">
        <v>6</v>
      </c>
    </row>
    <row r="26" spans="1:14" ht="12" customHeight="1">
      <c r="A26" s="700">
        <v>403</v>
      </c>
      <c r="B26" s="700">
        <v>219</v>
      </c>
      <c r="C26" s="700">
        <v>155</v>
      </c>
      <c r="D26" s="700">
        <v>473</v>
      </c>
      <c r="E26" s="700">
        <v>424</v>
      </c>
      <c r="F26" s="700">
        <v>334</v>
      </c>
      <c r="G26" s="700">
        <v>49</v>
      </c>
      <c r="H26" s="698">
        <v>44</v>
      </c>
      <c r="I26" s="699">
        <v>266</v>
      </c>
      <c r="J26" s="700">
        <v>246</v>
      </c>
      <c r="K26" s="700">
        <v>230</v>
      </c>
      <c r="L26" s="700">
        <v>221</v>
      </c>
      <c r="M26" s="80"/>
      <c r="N26" s="722">
        <v>7</v>
      </c>
    </row>
    <row r="27" spans="1:14" ht="12" customHeight="1">
      <c r="A27" s="700">
        <v>544</v>
      </c>
      <c r="B27" s="700">
        <v>333</v>
      </c>
      <c r="C27" s="700">
        <v>186</v>
      </c>
      <c r="D27" s="700">
        <v>639</v>
      </c>
      <c r="E27" s="700">
        <v>572</v>
      </c>
      <c r="F27" s="700">
        <v>472</v>
      </c>
      <c r="G27" s="700">
        <v>67</v>
      </c>
      <c r="H27" s="700">
        <v>57</v>
      </c>
      <c r="I27" s="700">
        <v>383</v>
      </c>
      <c r="J27" s="700">
        <v>359</v>
      </c>
      <c r="K27" s="700">
        <v>282</v>
      </c>
      <c r="L27" s="700">
        <v>264</v>
      </c>
      <c r="M27" s="80"/>
      <c r="N27" s="722">
        <v>8</v>
      </c>
    </row>
    <row r="28" spans="1:14" ht="12" customHeight="1">
      <c r="A28" s="700">
        <v>708</v>
      </c>
      <c r="B28" s="700">
        <v>353</v>
      </c>
      <c r="C28" s="700">
        <v>323</v>
      </c>
      <c r="D28" s="700">
        <v>712</v>
      </c>
      <c r="E28" s="700">
        <v>638</v>
      </c>
      <c r="F28" s="700">
        <v>499</v>
      </c>
      <c r="G28" s="700">
        <v>74</v>
      </c>
      <c r="H28" s="700">
        <v>71</v>
      </c>
      <c r="I28" s="700">
        <v>397</v>
      </c>
      <c r="J28" s="700">
        <v>363</v>
      </c>
      <c r="K28" s="700">
        <v>405</v>
      </c>
      <c r="L28" s="700">
        <v>392</v>
      </c>
      <c r="M28" s="80"/>
      <c r="N28" s="722">
        <v>9</v>
      </c>
    </row>
    <row r="29" spans="1:14" ht="12" customHeight="1">
      <c r="A29" s="700">
        <v>274</v>
      </c>
      <c r="B29" s="700">
        <v>130</v>
      </c>
      <c r="C29" s="700">
        <v>113</v>
      </c>
      <c r="D29" s="700">
        <v>266</v>
      </c>
      <c r="E29" s="700">
        <v>234</v>
      </c>
      <c r="F29" s="700">
        <v>168</v>
      </c>
      <c r="G29" s="700">
        <v>32</v>
      </c>
      <c r="H29" s="700">
        <v>28</v>
      </c>
      <c r="I29" s="700">
        <v>157</v>
      </c>
      <c r="J29" s="700">
        <v>140</v>
      </c>
      <c r="K29" s="700">
        <v>128</v>
      </c>
      <c r="L29" s="700">
        <v>125</v>
      </c>
      <c r="M29" s="80"/>
      <c r="N29" s="722">
        <v>10</v>
      </c>
    </row>
    <row r="30" spans="1:14" ht="12" customHeight="1">
      <c r="A30" s="700">
        <v>425</v>
      </c>
      <c r="B30" s="700">
        <v>263</v>
      </c>
      <c r="C30" s="700">
        <v>132</v>
      </c>
      <c r="D30" s="700">
        <v>393</v>
      </c>
      <c r="E30" s="700">
        <v>349</v>
      </c>
      <c r="F30" s="700">
        <v>285</v>
      </c>
      <c r="G30" s="700">
        <v>44</v>
      </c>
      <c r="H30" s="700">
        <v>38</v>
      </c>
      <c r="I30" s="700">
        <v>227</v>
      </c>
      <c r="J30" s="700">
        <v>208</v>
      </c>
      <c r="K30" s="700">
        <v>188</v>
      </c>
      <c r="L30" s="700">
        <v>178</v>
      </c>
      <c r="M30" s="80"/>
      <c r="N30" s="722">
        <v>11</v>
      </c>
    </row>
    <row r="31" spans="1:14" ht="12" customHeight="1">
      <c r="A31" s="700">
        <v>326</v>
      </c>
      <c r="B31" s="700">
        <v>213</v>
      </c>
      <c r="C31" s="700">
        <v>109</v>
      </c>
      <c r="D31" s="700">
        <v>338</v>
      </c>
      <c r="E31" s="700">
        <v>299</v>
      </c>
      <c r="F31" s="700">
        <v>237</v>
      </c>
      <c r="G31" s="700">
        <v>39</v>
      </c>
      <c r="H31" s="700">
        <v>31</v>
      </c>
      <c r="I31" s="700">
        <v>213</v>
      </c>
      <c r="J31" s="700">
        <v>195</v>
      </c>
      <c r="K31" s="700">
        <v>184</v>
      </c>
      <c r="L31" s="700">
        <v>180</v>
      </c>
      <c r="M31" s="80"/>
      <c r="N31" s="722">
        <v>12</v>
      </c>
    </row>
    <row r="32" spans="1:14" ht="12" customHeight="1">
      <c r="A32" s="714"/>
      <c r="B32" s="169"/>
      <c r="C32" s="118"/>
      <c r="D32" s="118"/>
      <c r="E32" s="118"/>
      <c r="F32" s="118"/>
      <c r="G32" s="118"/>
      <c r="H32" s="118"/>
      <c r="I32" s="118"/>
      <c r="J32" s="118"/>
      <c r="K32" s="738"/>
      <c r="L32" s="100"/>
      <c r="M32" s="108"/>
      <c r="N32" s="722"/>
    </row>
    <row r="33" spans="1:14" ht="12" customHeight="1">
      <c r="A33" s="86">
        <f>SUM(A17:A31)</f>
        <v>4033</v>
      </c>
      <c r="B33" s="706">
        <f>SUM(B17:B31)</f>
        <v>2339</v>
      </c>
      <c r="C33" s="706">
        <f>SUM(C17:C31)</f>
        <v>1449</v>
      </c>
      <c r="D33" s="706">
        <f aca="true" t="shared" si="0" ref="D33:K33">SUM(D17:D31)</f>
        <v>4393</v>
      </c>
      <c r="E33" s="706">
        <f t="shared" si="0"/>
        <v>3919</v>
      </c>
      <c r="F33" s="706">
        <f t="shared" si="0"/>
        <v>3116</v>
      </c>
      <c r="G33" s="706">
        <f t="shared" si="0"/>
        <v>474</v>
      </c>
      <c r="H33" s="706">
        <f t="shared" si="0"/>
        <v>416</v>
      </c>
      <c r="I33" s="706">
        <f t="shared" si="0"/>
        <v>2568</v>
      </c>
      <c r="J33" s="706">
        <f t="shared" si="0"/>
        <v>2370</v>
      </c>
      <c r="K33" s="706">
        <f t="shared" si="0"/>
        <v>2142</v>
      </c>
      <c r="L33" s="86">
        <f>SUM(L17:L31)</f>
        <v>2059</v>
      </c>
      <c r="M33" s="85"/>
      <c r="N33" s="722">
        <v>13</v>
      </c>
    </row>
    <row r="34" spans="1:14" ht="12" customHeight="1">
      <c r="A34" s="714"/>
      <c r="B34" s="100"/>
      <c r="C34" s="110"/>
      <c r="D34" s="110"/>
      <c r="E34" s="110"/>
      <c r="F34" s="110"/>
      <c r="G34" s="110"/>
      <c r="H34" s="110"/>
      <c r="I34" s="110"/>
      <c r="J34" s="110"/>
      <c r="K34" s="701"/>
      <c r="L34" s="100"/>
      <c r="M34" s="100"/>
      <c r="N34" s="693"/>
    </row>
    <row r="35" spans="1:14" ht="12" customHeight="1">
      <c r="A35" s="714"/>
      <c r="B35" s="100"/>
      <c r="C35" s="110"/>
      <c r="D35" s="110"/>
      <c r="E35" s="110"/>
      <c r="F35" s="110"/>
      <c r="G35" s="110"/>
      <c r="H35" s="110"/>
      <c r="I35" s="110"/>
      <c r="J35" s="110"/>
      <c r="K35" s="701"/>
      <c r="L35" s="100"/>
      <c r="M35" s="100"/>
      <c r="N35" s="693"/>
    </row>
    <row r="36" spans="1:14" ht="12" customHeight="1">
      <c r="A36" s="1482" t="s">
        <v>43</v>
      </c>
      <c r="B36" s="1482"/>
      <c r="C36" s="1482"/>
      <c r="D36" s="1482"/>
      <c r="E36" s="1482"/>
      <c r="F36" s="1482"/>
      <c r="G36" s="1482"/>
      <c r="H36" s="1482"/>
      <c r="I36" s="1482"/>
      <c r="J36" s="1482"/>
      <c r="K36" s="1482"/>
      <c r="L36" s="1482"/>
      <c r="M36" s="1482"/>
      <c r="N36" s="1482"/>
    </row>
    <row r="37" spans="1:14" ht="12" customHeight="1">
      <c r="A37" s="714"/>
      <c r="B37" s="100"/>
      <c r="C37" s="110"/>
      <c r="D37" s="110"/>
      <c r="E37" s="110"/>
      <c r="F37" s="110"/>
      <c r="G37" s="110"/>
      <c r="H37" s="110"/>
      <c r="I37" s="110"/>
      <c r="J37" s="110"/>
      <c r="K37" s="701"/>
      <c r="L37" s="100"/>
      <c r="M37" s="100"/>
      <c r="N37" s="693"/>
    </row>
    <row r="38" spans="1:14" ht="12" customHeight="1">
      <c r="A38" s="714"/>
      <c r="B38" s="169"/>
      <c r="C38" s="118"/>
      <c r="D38" s="118"/>
      <c r="E38" s="118"/>
      <c r="F38" s="118"/>
      <c r="G38" s="118"/>
      <c r="H38" s="118"/>
      <c r="I38" s="118"/>
      <c r="J38" s="118"/>
      <c r="K38" s="738"/>
      <c r="L38" s="100"/>
      <c r="M38" s="108"/>
      <c r="N38" s="722"/>
    </row>
    <row r="39" spans="1:14" ht="9" customHeight="1">
      <c r="A39" s="714"/>
      <c r="B39" s="169"/>
      <c r="C39" s="118"/>
      <c r="D39" s="118"/>
      <c r="E39" s="118"/>
      <c r="F39" s="118"/>
      <c r="G39" s="118"/>
      <c r="H39" s="118"/>
      <c r="I39" s="118"/>
      <c r="J39" s="118"/>
      <c r="K39" s="738"/>
      <c r="L39" s="100"/>
      <c r="M39" s="108"/>
      <c r="N39" s="722"/>
    </row>
    <row r="40" spans="1:14" ht="12" customHeight="1">
      <c r="A40" s="698">
        <v>141</v>
      </c>
      <c r="B40" s="79">
        <v>80</v>
      </c>
      <c r="C40" s="79">
        <v>37</v>
      </c>
      <c r="D40" s="79">
        <v>147</v>
      </c>
      <c r="E40" s="79">
        <v>125</v>
      </c>
      <c r="F40" s="79">
        <v>99</v>
      </c>
      <c r="G40" s="79">
        <v>22</v>
      </c>
      <c r="H40" s="79">
        <v>16</v>
      </c>
      <c r="I40" s="79">
        <v>70</v>
      </c>
      <c r="J40" s="79">
        <v>68</v>
      </c>
      <c r="K40" s="79">
        <v>66</v>
      </c>
      <c r="L40" s="699">
        <v>57</v>
      </c>
      <c r="M40" s="80"/>
      <c r="N40" s="722">
        <v>14</v>
      </c>
    </row>
    <row r="41" spans="1:14" ht="12" customHeight="1">
      <c r="A41" s="698">
        <v>367</v>
      </c>
      <c r="B41" s="79">
        <v>176</v>
      </c>
      <c r="C41" s="79">
        <v>177</v>
      </c>
      <c r="D41" s="79">
        <v>514</v>
      </c>
      <c r="E41" s="79">
        <v>461</v>
      </c>
      <c r="F41" s="79">
        <v>365</v>
      </c>
      <c r="G41" s="79">
        <v>53</v>
      </c>
      <c r="H41" s="79">
        <v>39</v>
      </c>
      <c r="I41" s="79">
        <v>288</v>
      </c>
      <c r="J41" s="79">
        <v>264</v>
      </c>
      <c r="K41" s="79">
        <v>266</v>
      </c>
      <c r="L41" s="699">
        <v>245</v>
      </c>
      <c r="M41" s="80"/>
      <c r="N41" s="722">
        <v>15</v>
      </c>
    </row>
    <row r="42" spans="1:14" ht="12" customHeight="1">
      <c r="A42" s="698">
        <v>157</v>
      </c>
      <c r="B42" s="79">
        <v>73</v>
      </c>
      <c r="C42" s="79">
        <v>74</v>
      </c>
      <c r="D42" s="79">
        <v>149</v>
      </c>
      <c r="E42" s="79">
        <v>124</v>
      </c>
      <c r="F42" s="79">
        <v>96</v>
      </c>
      <c r="G42" s="79">
        <v>25</v>
      </c>
      <c r="H42" s="79">
        <v>20</v>
      </c>
      <c r="I42" s="79">
        <v>85</v>
      </c>
      <c r="J42" s="79">
        <v>79</v>
      </c>
      <c r="K42" s="79">
        <v>63</v>
      </c>
      <c r="L42" s="699">
        <v>61</v>
      </c>
      <c r="M42" s="80"/>
      <c r="N42" s="722">
        <v>16</v>
      </c>
    </row>
    <row r="43" spans="1:14" ht="12" customHeight="1">
      <c r="A43" s="714"/>
      <c r="B43" s="108"/>
      <c r="C43" s="80"/>
      <c r="D43" s="80"/>
      <c r="E43" s="80"/>
      <c r="F43" s="80"/>
      <c r="G43" s="80"/>
      <c r="H43" s="80"/>
      <c r="I43" s="80"/>
      <c r="J43" s="80"/>
      <c r="K43" s="943"/>
      <c r="L43" s="169"/>
      <c r="M43" s="108"/>
      <c r="N43" s="722"/>
    </row>
    <row r="44" spans="1:14" ht="12" customHeight="1">
      <c r="A44" s="714"/>
      <c r="B44" s="108"/>
      <c r="C44" s="80"/>
      <c r="D44" s="80"/>
      <c r="E44" s="80"/>
      <c r="F44" s="80"/>
      <c r="G44" s="80"/>
      <c r="H44" s="80"/>
      <c r="I44" s="80"/>
      <c r="J44" s="80"/>
      <c r="K44" s="943"/>
      <c r="L44" s="169"/>
      <c r="M44" s="108"/>
      <c r="N44" s="722"/>
    </row>
    <row r="45" spans="1:14" ht="9" customHeight="1">
      <c r="A45" s="714"/>
      <c r="B45" s="108"/>
      <c r="C45" s="80"/>
      <c r="D45" s="80"/>
      <c r="E45" s="80"/>
      <c r="F45" s="80"/>
      <c r="G45" s="80"/>
      <c r="H45" s="80"/>
      <c r="I45" s="80"/>
      <c r="J45" s="80"/>
      <c r="K45" s="108"/>
      <c r="L45" s="169"/>
      <c r="M45" s="108"/>
      <c r="N45" s="722"/>
    </row>
    <row r="46" spans="1:14" ht="12" customHeight="1">
      <c r="A46" s="698">
        <v>322</v>
      </c>
      <c r="B46" s="79">
        <v>162</v>
      </c>
      <c r="C46" s="79">
        <v>143</v>
      </c>
      <c r="D46" s="79">
        <v>322</v>
      </c>
      <c r="E46" s="79">
        <v>273</v>
      </c>
      <c r="F46" s="79">
        <v>211</v>
      </c>
      <c r="G46" s="79">
        <v>49</v>
      </c>
      <c r="H46" s="79">
        <v>43</v>
      </c>
      <c r="I46" s="79">
        <v>185</v>
      </c>
      <c r="J46" s="79">
        <v>178</v>
      </c>
      <c r="K46" s="79">
        <v>154</v>
      </c>
      <c r="L46" s="699">
        <v>146</v>
      </c>
      <c r="M46" s="80"/>
      <c r="N46" s="722">
        <v>17</v>
      </c>
    </row>
    <row r="47" spans="1:14" ht="12" customHeight="1">
      <c r="A47" s="698">
        <v>401</v>
      </c>
      <c r="B47" s="79">
        <v>225</v>
      </c>
      <c r="C47" s="79">
        <v>168</v>
      </c>
      <c r="D47" s="79">
        <v>424</v>
      </c>
      <c r="E47" s="79">
        <v>377</v>
      </c>
      <c r="F47" s="79">
        <v>274</v>
      </c>
      <c r="G47" s="79">
        <v>47</v>
      </c>
      <c r="H47" s="79">
        <v>40</v>
      </c>
      <c r="I47" s="79">
        <v>249</v>
      </c>
      <c r="J47" s="79">
        <v>230</v>
      </c>
      <c r="K47" s="79">
        <v>219</v>
      </c>
      <c r="L47" s="699">
        <v>206</v>
      </c>
      <c r="M47" s="80"/>
      <c r="N47" s="722">
        <v>18</v>
      </c>
    </row>
    <row r="48" spans="1:14" ht="12" customHeight="1">
      <c r="A48" s="698">
        <v>464</v>
      </c>
      <c r="B48" s="79">
        <v>290</v>
      </c>
      <c r="C48" s="79">
        <v>158</v>
      </c>
      <c r="D48" s="79">
        <v>503</v>
      </c>
      <c r="E48" s="79">
        <v>446</v>
      </c>
      <c r="F48" s="79">
        <v>346</v>
      </c>
      <c r="G48" s="79">
        <v>57</v>
      </c>
      <c r="H48" s="79">
        <v>47</v>
      </c>
      <c r="I48" s="79">
        <v>292</v>
      </c>
      <c r="J48" s="79">
        <v>268</v>
      </c>
      <c r="K48" s="79">
        <v>236</v>
      </c>
      <c r="L48" s="699">
        <v>227</v>
      </c>
      <c r="M48" s="80"/>
      <c r="N48" s="722">
        <v>19</v>
      </c>
    </row>
    <row r="49" spans="1:14" ht="12" customHeight="1">
      <c r="A49" s="698">
        <v>260</v>
      </c>
      <c r="B49" s="79">
        <v>176</v>
      </c>
      <c r="C49" s="79">
        <v>72</v>
      </c>
      <c r="D49" s="79">
        <v>315</v>
      </c>
      <c r="E49" s="79">
        <v>274</v>
      </c>
      <c r="F49" s="79">
        <v>220</v>
      </c>
      <c r="G49" s="79">
        <v>41</v>
      </c>
      <c r="H49" s="79">
        <v>37</v>
      </c>
      <c r="I49" s="79">
        <v>177</v>
      </c>
      <c r="J49" s="79">
        <v>161</v>
      </c>
      <c r="K49" s="79">
        <v>142</v>
      </c>
      <c r="L49" s="699">
        <v>141</v>
      </c>
      <c r="M49" s="80"/>
      <c r="N49" s="722">
        <v>20</v>
      </c>
    </row>
    <row r="50" spans="1:14" ht="12" customHeight="1">
      <c r="A50" s="698">
        <v>476</v>
      </c>
      <c r="B50" s="79">
        <v>264</v>
      </c>
      <c r="C50" s="79">
        <v>180</v>
      </c>
      <c r="D50" s="79">
        <v>600</v>
      </c>
      <c r="E50" s="79">
        <v>537</v>
      </c>
      <c r="F50" s="79">
        <v>450</v>
      </c>
      <c r="G50" s="79">
        <v>63</v>
      </c>
      <c r="H50" s="79">
        <v>53</v>
      </c>
      <c r="I50" s="79">
        <v>386</v>
      </c>
      <c r="J50" s="79">
        <v>364</v>
      </c>
      <c r="K50" s="79">
        <v>301</v>
      </c>
      <c r="L50" s="699">
        <v>291</v>
      </c>
      <c r="M50" s="80"/>
      <c r="N50" s="722">
        <v>21</v>
      </c>
    </row>
    <row r="51" spans="1:14" ht="12" customHeight="1">
      <c r="A51" s="698">
        <v>479</v>
      </c>
      <c r="B51" s="79">
        <v>251</v>
      </c>
      <c r="C51" s="79">
        <v>184</v>
      </c>
      <c r="D51" s="79">
        <v>522</v>
      </c>
      <c r="E51" s="79">
        <v>457</v>
      </c>
      <c r="F51" s="79">
        <v>356</v>
      </c>
      <c r="G51" s="79">
        <v>65</v>
      </c>
      <c r="H51" s="79">
        <v>55</v>
      </c>
      <c r="I51" s="79">
        <v>284</v>
      </c>
      <c r="J51" s="79">
        <v>264</v>
      </c>
      <c r="K51" s="79">
        <v>204</v>
      </c>
      <c r="L51" s="699">
        <v>191</v>
      </c>
      <c r="M51" s="80"/>
      <c r="N51" s="722">
        <v>22</v>
      </c>
    </row>
    <row r="52" spans="1:14" ht="12" customHeight="1">
      <c r="A52" s="698">
        <v>163</v>
      </c>
      <c r="B52" s="699">
        <v>101</v>
      </c>
      <c r="C52" s="79">
        <v>60</v>
      </c>
      <c r="D52" s="79">
        <v>230</v>
      </c>
      <c r="E52" s="699">
        <v>200</v>
      </c>
      <c r="F52" s="699">
        <v>154</v>
      </c>
      <c r="G52" s="79">
        <v>30</v>
      </c>
      <c r="H52" s="79">
        <v>26</v>
      </c>
      <c r="I52" s="79">
        <v>137</v>
      </c>
      <c r="J52" s="79">
        <v>125</v>
      </c>
      <c r="K52" s="79">
        <v>97</v>
      </c>
      <c r="L52" s="699">
        <v>92</v>
      </c>
      <c r="M52" s="80"/>
      <c r="N52" s="722">
        <v>23</v>
      </c>
    </row>
    <row r="53" spans="1:14" ht="12" customHeight="1">
      <c r="A53" s="714"/>
      <c r="B53" s="169"/>
      <c r="C53" s="118"/>
      <c r="D53" s="118"/>
      <c r="E53" s="118"/>
      <c r="F53" s="118"/>
      <c r="G53" s="118"/>
      <c r="H53" s="118"/>
      <c r="I53" s="118"/>
      <c r="J53" s="118"/>
      <c r="K53" s="738"/>
      <c r="L53" s="100"/>
      <c r="M53" s="108"/>
      <c r="N53" s="722"/>
    </row>
    <row r="54" spans="1:14" ht="12" customHeight="1">
      <c r="A54" s="86">
        <f>SUM(A40:A52)</f>
        <v>3230</v>
      </c>
      <c r="B54" s="706">
        <f>SUM(B40:B52)</f>
        <v>1798</v>
      </c>
      <c r="C54" s="706">
        <f>SUM(C40:C52)</f>
        <v>1253</v>
      </c>
      <c r="D54" s="706">
        <f aca="true" t="shared" si="1" ref="D54:L54">SUM(D40:D52)</f>
        <v>3726</v>
      </c>
      <c r="E54" s="706">
        <f t="shared" si="1"/>
        <v>3274</v>
      </c>
      <c r="F54" s="706">
        <f t="shared" si="1"/>
        <v>2571</v>
      </c>
      <c r="G54" s="706">
        <f t="shared" si="1"/>
        <v>452</v>
      </c>
      <c r="H54" s="706">
        <f t="shared" si="1"/>
        <v>376</v>
      </c>
      <c r="I54" s="706">
        <f t="shared" si="1"/>
        <v>2153</v>
      </c>
      <c r="J54" s="706">
        <f t="shared" si="1"/>
        <v>2001</v>
      </c>
      <c r="K54" s="706">
        <f t="shared" si="1"/>
        <v>1748</v>
      </c>
      <c r="L54" s="86">
        <f t="shared" si="1"/>
        <v>1657</v>
      </c>
      <c r="M54" s="85"/>
      <c r="N54" s="722">
        <v>24</v>
      </c>
    </row>
    <row r="55" spans="1:14" ht="12" customHeight="1">
      <c r="A55" s="714"/>
      <c r="B55" s="100"/>
      <c r="C55" s="100"/>
      <c r="D55" s="100"/>
      <c r="E55" s="100"/>
      <c r="F55" s="100"/>
      <c r="G55" s="100"/>
      <c r="H55" s="100"/>
      <c r="I55" s="100"/>
      <c r="J55" s="100"/>
      <c r="K55" s="100"/>
      <c r="L55" s="100"/>
      <c r="M55" s="100"/>
      <c r="N55" s="693"/>
    </row>
    <row r="56" spans="1:14" ht="12" customHeight="1">
      <c r="A56" s="714"/>
      <c r="B56" s="100"/>
      <c r="C56" s="100"/>
      <c r="D56" s="100"/>
      <c r="E56" s="100"/>
      <c r="F56" s="100"/>
      <c r="G56" s="100"/>
      <c r="H56" s="100"/>
      <c r="I56" s="100"/>
      <c r="J56" s="100"/>
      <c r="K56" s="100"/>
      <c r="L56" s="100"/>
      <c r="M56" s="100"/>
      <c r="N56" s="693"/>
    </row>
    <row r="57" spans="1:14" ht="12" customHeight="1">
      <c r="A57" s="714"/>
      <c r="B57" s="100"/>
      <c r="C57" s="100"/>
      <c r="D57" s="100"/>
      <c r="E57" s="100"/>
      <c r="F57" s="100"/>
      <c r="G57" s="100"/>
      <c r="H57" s="100"/>
      <c r="I57" s="100"/>
      <c r="J57" s="100"/>
      <c r="K57" s="100"/>
      <c r="L57" s="100"/>
      <c r="M57" s="100"/>
      <c r="N57" s="693"/>
    </row>
    <row r="58" spans="1:14" ht="12" customHeight="1">
      <c r="A58" s="714"/>
      <c r="B58" s="100"/>
      <c r="C58" s="100"/>
      <c r="D58" s="100"/>
      <c r="E58" s="100"/>
      <c r="F58" s="100"/>
      <c r="G58" s="100"/>
      <c r="H58" s="100"/>
      <c r="I58" s="100"/>
      <c r="J58" s="100"/>
      <c r="K58" s="100"/>
      <c r="L58" s="100"/>
      <c r="M58" s="100"/>
      <c r="N58" s="693"/>
    </row>
    <row r="59" spans="1:14" ht="12" customHeight="1">
      <c r="A59" s="714"/>
      <c r="B59" s="100"/>
      <c r="C59" s="100"/>
      <c r="D59" s="100"/>
      <c r="E59" s="100"/>
      <c r="F59" s="100"/>
      <c r="G59" s="100"/>
      <c r="H59" s="100"/>
      <c r="I59" s="100"/>
      <c r="J59" s="100"/>
      <c r="K59" s="100"/>
      <c r="L59" s="100"/>
      <c r="M59" s="100"/>
      <c r="N59" s="693"/>
    </row>
    <row r="60" spans="1:14" ht="12" customHeight="1">
      <c r="A60" s="714"/>
      <c r="B60" s="100"/>
      <c r="C60" s="100"/>
      <c r="D60" s="100"/>
      <c r="E60" s="100"/>
      <c r="F60" s="100"/>
      <c r="G60" s="100"/>
      <c r="H60" s="100"/>
      <c r="I60" s="100"/>
      <c r="J60" s="100"/>
      <c r="K60" s="100"/>
      <c r="L60" s="100"/>
      <c r="M60" s="100"/>
      <c r="N60" s="693"/>
    </row>
    <row r="61" spans="1:14" ht="12" customHeight="1">
      <c r="A61" s="714"/>
      <c r="B61" s="100"/>
      <c r="C61" s="100"/>
      <c r="D61" s="100"/>
      <c r="E61" s="100"/>
      <c r="F61" s="100"/>
      <c r="G61" s="100"/>
      <c r="H61" s="100"/>
      <c r="I61" s="100"/>
      <c r="J61" s="100"/>
      <c r="K61" s="100"/>
      <c r="L61" s="100"/>
      <c r="M61" s="100"/>
      <c r="N61" s="693"/>
    </row>
    <row r="62" spans="1:14" ht="12" customHeight="1">
      <c r="A62" s="714"/>
      <c r="B62" s="100"/>
      <c r="C62" s="100"/>
      <c r="D62" s="100"/>
      <c r="E62" s="100"/>
      <c r="F62" s="100"/>
      <c r="G62" s="100"/>
      <c r="H62" s="100"/>
      <c r="I62" s="100"/>
      <c r="J62" s="100"/>
      <c r="K62" s="100"/>
      <c r="L62" s="100"/>
      <c r="M62" s="100"/>
      <c r="N62" s="693"/>
    </row>
    <row r="63" spans="1:14" ht="11.25">
      <c r="A63" s="714"/>
      <c r="B63" s="100"/>
      <c r="C63" s="100"/>
      <c r="D63" s="100"/>
      <c r="E63" s="100"/>
      <c r="F63" s="100"/>
      <c r="G63" s="100"/>
      <c r="H63" s="100"/>
      <c r="I63" s="100"/>
      <c r="J63" s="100"/>
      <c r="K63" s="100"/>
      <c r="L63" s="100"/>
      <c r="M63" s="100"/>
      <c r="N63" s="693"/>
    </row>
    <row r="64" ht="11.25">
      <c r="A64" s="724"/>
    </row>
    <row r="65" ht="11.25">
      <c r="A65" s="724"/>
    </row>
    <row r="66" ht="11.25">
      <c r="A66" s="724"/>
    </row>
    <row r="67" ht="11.25">
      <c r="A67" s="724"/>
    </row>
    <row r="68" ht="11.25">
      <c r="A68" s="724"/>
    </row>
    <row r="69" ht="11.25">
      <c r="A69" s="724"/>
    </row>
    <row r="70" ht="11.25">
      <c r="A70" s="724"/>
    </row>
    <row r="71" ht="11.25">
      <c r="A71" s="724"/>
    </row>
    <row r="72" ht="11.25">
      <c r="A72" s="724"/>
    </row>
    <row r="73" ht="11.25">
      <c r="A73" s="724"/>
    </row>
    <row r="74" ht="11.25">
      <c r="A74" s="724"/>
    </row>
    <row r="75" ht="11.25">
      <c r="A75" s="724"/>
    </row>
    <row r="76" ht="11.25">
      <c r="A76" s="724"/>
    </row>
    <row r="77" ht="11.25">
      <c r="A77" s="724"/>
    </row>
    <row r="78" ht="11.25">
      <c r="A78" s="724"/>
    </row>
    <row r="79" ht="11.25">
      <c r="A79" s="724"/>
    </row>
    <row r="80" ht="11.25">
      <c r="A80" s="724"/>
    </row>
    <row r="81" ht="11.25">
      <c r="A81" s="724"/>
    </row>
    <row r="82" ht="11.25">
      <c r="A82" s="724"/>
    </row>
    <row r="83" ht="11.25">
      <c r="A83" s="724"/>
    </row>
    <row r="84" ht="11.25">
      <c r="A84" s="724"/>
    </row>
    <row r="85" ht="11.25">
      <c r="A85" s="724"/>
    </row>
    <row r="86" ht="11.25">
      <c r="A86" s="724"/>
    </row>
    <row r="87" ht="11.25">
      <c r="A87" s="724"/>
    </row>
    <row r="88" ht="11.25">
      <c r="A88" s="724"/>
    </row>
    <row r="89" ht="11.25">
      <c r="A89" s="724"/>
    </row>
    <row r="90" ht="11.25">
      <c r="A90" s="724"/>
    </row>
    <row r="91" ht="11.25">
      <c r="A91" s="724"/>
    </row>
    <row r="92" ht="11.25">
      <c r="A92" s="724"/>
    </row>
    <row r="93" ht="11.25">
      <c r="A93" s="724"/>
    </row>
    <row r="94" ht="11.25">
      <c r="A94" s="724"/>
    </row>
    <row r="95" ht="11.25">
      <c r="A95" s="724"/>
    </row>
    <row r="96" ht="11.25">
      <c r="A96" s="724"/>
    </row>
    <row r="97" ht="11.25">
      <c r="A97" s="724"/>
    </row>
    <row r="98" ht="11.25">
      <c r="A98" s="724"/>
    </row>
    <row r="99" ht="11.25">
      <c r="A99" s="724"/>
    </row>
    <row r="100" ht="11.25">
      <c r="A100" s="724"/>
    </row>
    <row r="101" ht="11.25">
      <c r="A101" s="724"/>
    </row>
    <row r="102" ht="11.25">
      <c r="A102" s="724"/>
    </row>
    <row r="103" ht="11.25">
      <c r="A103" s="724"/>
    </row>
    <row r="104" ht="11.25">
      <c r="A104" s="724"/>
    </row>
    <row r="105" ht="11.25">
      <c r="A105" s="724"/>
    </row>
    <row r="106" ht="11.25">
      <c r="A106" s="724"/>
    </row>
    <row r="107" ht="11.25">
      <c r="A107" s="724"/>
    </row>
    <row r="108" ht="11.25">
      <c r="A108" s="724"/>
    </row>
    <row r="109" ht="11.25">
      <c r="A109" s="724"/>
    </row>
    <row r="110" ht="11.25">
      <c r="A110" s="724"/>
    </row>
    <row r="111" ht="11.25">
      <c r="A111" s="724"/>
    </row>
    <row r="112" ht="11.25">
      <c r="A112" s="724"/>
    </row>
    <row r="113" ht="11.25">
      <c r="A113" s="724"/>
    </row>
    <row r="114" ht="11.25">
      <c r="A114" s="724"/>
    </row>
    <row r="115" ht="11.25">
      <c r="A115" s="724"/>
    </row>
    <row r="116" ht="11.25">
      <c r="A116" s="724"/>
    </row>
    <row r="117" ht="11.25">
      <c r="A117" s="724"/>
    </row>
    <row r="118" ht="11.25">
      <c r="A118" s="724"/>
    </row>
    <row r="119" ht="11.25">
      <c r="A119" s="724"/>
    </row>
    <row r="120" ht="11.25">
      <c r="A120" s="724"/>
    </row>
    <row r="121" ht="11.25">
      <c r="A121" s="724"/>
    </row>
    <row r="122" ht="11.25">
      <c r="A122" s="724"/>
    </row>
    <row r="123" ht="11.25">
      <c r="A123" s="724"/>
    </row>
    <row r="124" ht="11.25">
      <c r="A124" s="724"/>
    </row>
    <row r="125" ht="11.25">
      <c r="A125" s="724"/>
    </row>
    <row r="126" ht="11.25">
      <c r="A126" s="724"/>
    </row>
    <row r="127" ht="11.25">
      <c r="A127" s="724"/>
    </row>
    <row r="128" ht="11.25">
      <c r="A128" s="724"/>
    </row>
    <row r="129" ht="11.25">
      <c r="A129" s="724"/>
    </row>
    <row r="130" ht="11.25">
      <c r="A130" s="724"/>
    </row>
    <row r="131" ht="11.25">
      <c r="A131" s="724"/>
    </row>
    <row r="132" ht="11.25">
      <c r="A132" s="724"/>
    </row>
    <row r="133" ht="11.25">
      <c r="A133" s="724"/>
    </row>
    <row r="134" ht="11.25">
      <c r="A134" s="724"/>
    </row>
    <row r="135" ht="11.25">
      <c r="A135" s="724"/>
    </row>
    <row r="136" ht="11.25">
      <c r="A136" s="724"/>
    </row>
    <row r="137" ht="11.25">
      <c r="A137" s="724"/>
    </row>
    <row r="138" ht="11.25">
      <c r="A138" s="724"/>
    </row>
    <row r="139" ht="11.25">
      <c r="A139" s="724"/>
    </row>
    <row r="140" ht="11.25">
      <c r="A140" s="724"/>
    </row>
    <row r="141" ht="11.25">
      <c r="A141" s="724"/>
    </row>
    <row r="142" ht="11.25">
      <c r="A142" s="724"/>
    </row>
  </sheetData>
  <mergeCells count="24">
    <mergeCell ref="A13:N13"/>
    <mergeCell ref="A36:N36"/>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67"/>
  <sheetViews>
    <sheetView zoomScaleSheetLayoutView="100" workbookViewId="0" topLeftCell="A1">
      <selection activeCell="O1" sqref="O1"/>
    </sheetView>
  </sheetViews>
  <sheetFormatPr defaultColWidth="12" defaultRowHeight="11.25"/>
  <cols>
    <col min="1" max="1" width="3.16015625" style="713" customWidth="1"/>
    <col min="2" max="3" width="1.0078125" style="713" customWidth="1"/>
    <col min="4" max="4" width="29" style="183" customWidth="1"/>
    <col min="5" max="5" width="1.0078125" style="183" customWidth="1"/>
    <col min="6" max="7" width="8.33203125" style="183" customWidth="1"/>
    <col min="8" max="10" width="9" style="183" customWidth="1"/>
    <col min="11" max="11" width="8.33203125" style="183" customWidth="1"/>
    <col min="12" max="13" width="8.5" style="183" customWidth="1"/>
    <col min="14" max="14" width="6.83203125" style="183" customWidth="1"/>
    <col min="15" max="16384" width="12" style="183" customWidth="1"/>
  </cols>
  <sheetData>
    <row r="1" spans="1:14" ht="12">
      <c r="A1" s="687"/>
      <c r="B1" s="688"/>
      <c r="C1" s="688"/>
      <c r="D1" s="100"/>
      <c r="E1" s="100"/>
      <c r="F1" s="100"/>
      <c r="G1" s="100"/>
      <c r="H1" s="100"/>
      <c r="I1" s="100"/>
      <c r="J1" s="100"/>
      <c r="K1" s="100"/>
      <c r="L1" s="100"/>
      <c r="M1" s="100"/>
      <c r="N1" s="100"/>
    </row>
    <row r="2" spans="1:14" ht="12.75" customHeight="1">
      <c r="A2" s="1478" t="s">
        <v>710</v>
      </c>
      <c r="B2" s="1478"/>
      <c r="C2" s="1478"/>
      <c r="D2" s="1478"/>
      <c r="E2" s="1478"/>
      <c r="F2" s="1478"/>
      <c r="G2" s="1478"/>
      <c r="H2" s="1478"/>
      <c r="I2" s="1478"/>
      <c r="J2" s="1478"/>
      <c r="K2" s="1478"/>
      <c r="L2" s="1478"/>
      <c r="M2" s="1478"/>
      <c r="N2" s="1478"/>
    </row>
    <row r="3" spans="1:14" ht="3" customHeight="1">
      <c r="A3" s="687"/>
      <c r="B3" s="688"/>
      <c r="C3" s="688"/>
      <c r="D3" s="100"/>
      <c r="E3" s="100"/>
      <c r="F3" s="100"/>
      <c r="G3" s="100"/>
      <c r="H3" s="100"/>
      <c r="I3" s="100"/>
      <c r="J3" s="100"/>
      <c r="K3" s="100"/>
      <c r="L3" s="100"/>
      <c r="M3" s="100"/>
      <c r="N3" s="100"/>
    </row>
    <row r="4" spans="1:15" ht="12.75">
      <c r="A4" s="1472" t="s">
        <v>735</v>
      </c>
      <c r="B4" s="1473"/>
      <c r="C4" s="1473"/>
      <c r="D4" s="1473"/>
      <c r="E4" s="1473"/>
      <c r="F4" s="1473"/>
      <c r="G4" s="1473"/>
      <c r="H4" s="1473"/>
      <c r="I4" s="1473"/>
      <c r="J4" s="1473"/>
      <c r="K4" s="1473"/>
      <c r="L4" s="1473"/>
      <c r="M4" s="1473"/>
      <c r="N4" s="1473"/>
      <c r="O4" s="744"/>
    </row>
    <row r="5" spans="1:14" ht="9" customHeight="1">
      <c r="A5" s="691"/>
      <c r="B5" s="691"/>
      <c r="C5" s="691"/>
      <c r="D5" s="692"/>
      <c r="E5" s="692"/>
      <c r="F5" s="692"/>
      <c r="G5" s="692"/>
      <c r="H5" s="692"/>
      <c r="I5" s="692"/>
      <c r="J5" s="692"/>
      <c r="K5" s="692"/>
      <c r="L5" s="692"/>
      <c r="M5" s="692"/>
      <c r="N5" s="692"/>
    </row>
    <row r="6" spans="1:14" ht="20.1" customHeight="1">
      <c r="A6" s="992" t="s">
        <v>501</v>
      </c>
      <c r="B6" s="993"/>
      <c r="C6" s="1039" t="s">
        <v>227</v>
      </c>
      <c r="D6" s="1039"/>
      <c r="E6" s="1042"/>
      <c r="F6" s="1052" t="s">
        <v>502</v>
      </c>
      <c r="G6" s="1052" t="s">
        <v>5</v>
      </c>
      <c r="H6" s="989" t="s">
        <v>6</v>
      </c>
      <c r="I6" s="990"/>
      <c r="J6" s="990"/>
      <c r="K6" s="990"/>
      <c r="L6" s="990"/>
      <c r="M6" s="1000"/>
      <c r="N6" s="992" t="s">
        <v>503</v>
      </c>
    </row>
    <row r="7" spans="1:14" ht="20.1" customHeight="1">
      <c r="A7" s="994"/>
      <c r="B7" s="995"/>
      <c r="C7" s="1476"/>
      <c r="D7" s="1476"/>
      <c r="E7" s="1043"/>
      <c r="F7" s="1053"/>
      <c r="G7" s="1053"/>
      <c r="H7" s="993" t="s">
        <v>40</v>
      </c>
      <c r="I7" s="992" t="s">
        <v>504</v>
      </c>
      <c r="J7" s="993"/>
      <c r="K7" s="989" t="s">
        <v>49</v>
      </c>
      <c r="L7" s="990"/>
      <c r="M7" s="1000"/>
      <c r="N7" s="994"/>
    </row>
    <row r="8" spans="1:14" ht="21" customHeight="1">
      <c r="A8" s="994"/>
      <c r="B8" s="995"/>
      <c r="C8" s="1476"/>
      <c r="D8" s="1476"/>
      <c r="E8" s="1043"/>
      <c r="F8" s="1053"/>
      <c r="G8" s="1053"/>
      <c r="H8" s="995"/>
      <c r="I8" s="996"/>
      <c r="J8" s="997"/>
      <c r="K8" s="1026" t="s">
        <v>39</v>
      </c>
      <c r="L8" s="1026" t="s">
        <v>505</v>
      </c>
      <c r="M8" s="1026" t="s">
        <v>20</v>
      </c>
      <c r="N8" s="994"/>
    </row>
    <row r="9" spans="1:14" ht="24" customHeight="1">
      <c r="A9" s="994"/>
      <c r="B9" s="995"/>
      <c r="C9" s="1476"/>
      <c r="D9" s="1476"/>
      <c r="E9" s="1043"/>
      <c r="F9" s="1053"/>
      <c r="G9" s="1053"/>
      <c r="H9" s="995"/>
      <c r="I9" s="1026" t="s">
        <v>506</v>
      </c>
      <c r="J9" s="1026" t="s">
        <v>507</v>
      </c>
      <c r="K9" s="1104"/>
      <c r="L9" s="1104"/>
      <c r="M9" s="1104"/>
      <c r="N9" s="994"/>
    </row>
    <row r="10" spans="1:14" ht="24" customHeight="1">
      <c r="A10" s="996"/>
      <c r="B10" s="997"/>
      <c r="C10" s="1041"/>
      <c r="D10" s="1041"/>
      <c r="E10" s="1044"/>
      <c r="F10" s="1027"/>
      <c r="G10" s="1027"/>
      <c r="H10" s="997"/>
      <c r="I10" s="1048"/>
      <c r="J10" s="1048"/>
      <c r="K10" s="1048"/>
      <c r="L10" s="1048"/>
      <c r="M10" s="1048"/>
      <c r="N10" s="996"/>
    </row>
    <row r="11" spans="1:14" ht="11.25">
      <c r="A11" s="694"/>
      <c r="B11" s="694"/>
      <c r="C11" s="694"/>
      <c r="D11" s="695"/>
      <c r="E11" s="695"/>
      <c r="F11" s="695"/>
      <c r="G11" s="695"/>
      <c r="H11" s="253"/>
      <c r="I11" s="253"/>
      <c r="J11" s="253"/>
      <c r="K11" s="253"/>
      <c r="L11" s="253"/>
      <c r="M11" s="253"/>
      <c r="N11" s="253"/>
    </row>
    <row r="12" spans="1:14" ht="11.25">
      <c r="A12" s="690"/>
      <c r="B12" s="690"/>
      <c r="C12" s="690"/>
      <c r="D12" s="100"/>
      <c r="E12" s="100"/>
      <c r="F12" s="100"/>
      <c r="G12" s="100"/>
      <c r="H12" s="100"/>
      <c r="I12" s="100"/>
      <c r="J12" s="100"/>
      <c r="K12" s="100"/>
      <c r="L12" s="100"/>
      <c r="M12" s="100"/>
      <c r="N12" s="100"/>
    </row>
    <row r="13" spans="1:14" ht="12.75" customHeight="1">
      <c r="A13" s="1474" t="s">
        <v>44</v>
      </c>
      <c r="B13" s="1474"/>
      <c r="C13" s="1474"/>
      <c r="D13" s="1474"/>
      <c r="E13" s="1474"/>
      <c r="F13" s="1474"/>
      <c r="G13" s="1474"/>
      <c r="H13" s="1474"/>
      <c r="I13" s="1474"/>
      <c r="J13" s="1474"/>
      <c r="K13" s="1474"/>
      <c r="L13" s="1474"/>
      <c r="M13" s="1474"/>
      <c r="N13" s="1474"/>
    </row>
    <row r="14" spans="1:14" ht="12.75" customHeight="1">
      <c r="A14" s="690"/>
      <c r="B14" s="690"/>
      <c r="C14" s="690"/>
      <c r="D14" s="693"/>
      <c r="E14" s="693"/>
      <c r="F14" s="714"/>
      <c r="G14" s="714"/>
      <c r="H14" s="714"/>
      <c r="I14" s="714"/>
      <c r="J14" s="714"/>
      <c r="K14" s="714"/>
      <c r="L14" s="714"/>
      <c r="M14" s="714"/>
      <c r="N14" s="714"/>
    </row>
    <row r="15" spans="1:14" ht="11.25">
      <c r="A15" s="690"/>
      <c r="B15" s="690"/>
      <c r="C15" s="739"/>
      <c r="D15" s="740" t="s">
        <v>519</v>
      </c>
      <c r="E15" s="116"/>
      <c r="F15" s="169"/>
      <c r="G15" s="169"/>
      <c r="H15" s="169"/>
      <c r="I15" s="169"/>
      <c r="J15" s="169"/>
      <c r="K15" s="169"/>
      <c r="L15" s="169"/>
      <c r="M15" s="169"/>
      <c r="N15" s="100"/>
    </row>
    <row r="16" spans="1:14" ht="9" customHeight="1">
      <c r="A16" s="690"/>
      <c r="B16" s="690"/>
      <c r="C16" s="739"/>
      <c r="D16" s="741"/>
      <c r="E16" s="116"/>
      <c r="F16" s="169"/>
      <c r="G16" s="169"/>
      <c r="H16" s="169"/>
      <c r="I16" s="169"/>
      <c r="J16" s="169"/>
      <c r="K16" s="169"/>
      <c r="L16" s="169"/>
      <c r="M16" s="169"/>
      <c r="N16" s="100"/>
    </row>
    <row r="17" spans="1:15" ht="12" customHeight="1">
      <c r="A17" s="690">
        <v>1</v>
      </c>
      <c r="B17" s="690"/>
      <c r="C17" s="739"/>
      <c r="D17" s="742" t="s">
        <v>558</v>
      </c>
      <c r="E17" s="116"/>
      <c r="F17" s="699">
        <v>17</v>
      </c>
      <c r="G17" s="699">
        <v>155</v>
      </c>
      <c r="H17" s="699">
        <v>3127</v>
      </c>
      <c r="I17" s="699">
        <v>2248</v>
      </c>
      <c r="J17" s="699">
        <v>879</v>
      </c>
      <c r="K17" s="699">
        <v>1532</v>
      </c>
      <c r="L17" s="699">
        <v>617</v>
      </c>
      <c r="M17" s="699">
        <v>546</v>
      </c>
      <c r="N17" s="893">
        <v>20.1741935483871</v>
      </c>
      <c r="O17" s="895"/>
    </row>
    <row r="18" spans="1:15" ht="12" customHeight="1">
      <c r="A18" s="690">
        <v>2</v>
      </c>
      <c r="B18" s="690"/>
      <c r="C18" s="739"/>
      <c r="D18" s="742" t="s">
        <v>559</v>
      </c>
      <c r="E18" s="116"/>
      <c r="F18" s="699">
        <v>15</v>
      </c>
      <c r="G18" s="699">
        <v>143</v>
      </c>
      <c r="H18" s="699">
        <v>2889</v>
      </c>
      <c r="I18" s="699">
        <v>1981</v>
      </c>
      <c r="J18" s="699">
        <v>908</v>
      </c>
      <c r="K18" s="699">
        <v>1423</v>
      </c>
      <c r="L18" s="699">
        <v>538</v>
      </c>
      <c r="M18" s="699">
        <v>518</v>
      </c>
      <c r="N18" s="893">
        <v>20.2027972027972</v>
      </c>
      <c r="O18" s="895"/>
    </row>
    <row r="19" spans="1:15" ht="12" customHeight="1">
      <c r="A19" s="690">
        <v>3</v>
      </c>
      <c r="B19" s="690"/>
      <c r="C19" s="739"/>
      <c r="D19" s="742" t="s">
        <v>560</v>
      </c>
      <c r="E19" s="116"/>
      <c r="F19" s="699">
        <v>10</v>
      </c>
      <c r="G19" s="699">
        <v>80</v>
      </c>
      <c r="H19" s="699">
        <v>1692</v>
      </c>
      <c r="I19" s="699">
        <v>1144</v>
      </c>
      <c r="J19" s="699">
        <v>548</v>
      </c>
      <c r="K19" s="699">
        <v>838</v>
      </c>
      <c r="L19" s="699">
        <v>300</v>
      </c>
      <c r="M19" s="699">
        <v>303</v>
      </c>
      <c r="N19" s="893">
        <v>21.15</v>
      </c>
      <c r="O19" s="895"/>
    </row>
    <row r="20" spans="1:15" ht="12" customHeight="1">
      <c r="A20" s="690">
        <v>4</v>
      </c>
      <c r="B20" s="690"/>
      <c r="C20" s="739"/>
      <c r="D20" s="742" t="s">
        <v>561</v>
      </c>
      <c r="E20" s="116"/>
      <c r="F20" s="699">
        <v>11</v>
      </c>
      <c r="G20" s="699">
        <v>124</v>
      </c>
      <c r="H20" s="699">
        <v>2480</v>
      </c>
      <c r="I20" s="699">
        <v>1579</v>
      </c>
      <c r="J20" s="699">
        <v>901</v>
      </c>
      <c r="K20" s="699">
        <v>1221</v>
      </c>
      <c r="L20" s="699">
        <v>864</v>
      </c>
      <c r="M20" s="699">
        <v>415</v>
      </c>
      <c r="N20" s="893">
        <v>20</v>
      </c>
      <c r="O20" s="895"/>
    </row>
    <row r="21" spans="1:15" s="100" customFormat="1" ht="12" customHeight="1">
      <c r="A21" s="690"/>
      <c r="B21" s="690"/>
      <c r="C21" s="739"/>
      <c r="D21" s="107"/>
      <c r="F21" s="118"/>
      <c r="G21" s="118"/>
      <c r="H21" s="118"/>
      <c r="I21" s="118"/>
      <c r="J21" s="118"/>
      <c r="K21" s="118"/>
      <c r="L21" s="118"/>
      <c r="M21" s="118"/>
      <c r="N21" s="893"/>
      <c r="O21" s="107"/>
    </row>
    <row r="22" spans="1:15" s="100" customFormat="1" ht="12" customHeight="1">
      <c r="A22" s="690"/>
      <c r="B22" s="690"/>
      <c r="C22" s="739"/>
      <c r="D22" s="740" t="s">
        <v>173</v>
      </c>
      <c r="E22" s="116"/>
      <c r="F22" s="169"/>
      <c r="G22" s="169"/>
      <c r="H22" s="118"/>
      <c r="I22" s="169"/>
      <c r="J22" s="169"/>
      <c r="K22" s="169"/>
      <c r="L22" s="169"/>
      <c r="M22" s="169"/>
      <c r="N22" s="893"/>
      <c r="O22" s="107"/>
    </row>
    <row r="23" spans="1:15" s="100" customFormat="1" ht="9" customHeight="1">
      <c r="A23" s="690"/>
      <c r="B23" s="690"/>
      <c r="C23" s="739"/>
      <c r="D23" s="741"/>
      <c r="E23" s="116"/>
      <c r="F23" s="169"/>
      <c r="G23" s="169"/>
      <c r="H23" s="118"/>
      <c r="I23" s="169"/>
      <c r="J23" s="169"/>
      <c r="K23" s="169"/>
      <c r="L23" s="169"/>
      <c r="M23" s="169"/>
      <c r="N23" s="893"/>
      <c r="O23" s="107"/>
    </row>
    <row r="24" spans="1:15" ht="12" customHeight="1">
      <c r="A24" s="690">
        <v>5</v>
      </c>
      <c r="B24" s="690"/>
      <c r="C24" s="739"/>
      <c r="D24" s="742" t="s">
        <v>558</v>
      </c>
      <c r="E24" s="116"/>
      <c r="F24" s="699">
        <v>45</v>
      </c>
      <c r="G24" s="699">
        <v>367</v>
      </c>
      <c r="H24" s="699">
        <v>7365</v>
      </c>
      <c r="I24" s="699">
        <v>5283</v>
      </c>
      <c r="J24" s="699">
        <v>2082</v>
      </c>
      <c r="K24" s="699">
        <v>3537</v>
      </c>
      <c r="L24" s="699">
        <v>578</v>
      </c>
      <c r="M24" s="699">
        <v>1321</v>
      </c>
      <c r="N24" s="893">
        <v>20.0681198910082</v>
      </c>
      <c r="O24" s="895"/>
    </row>
    <row r="25" spans="1:15" ht="12" customHeight="1">
      <c r="A25" s="690">
        <v>6</v>
      </c>
      <c r="B25" s="690"/>
      <c r="C25" s="739"/>
      <c r="D25" s="742" t="s">
        <v>559</v>
      </c>
      <c r="E25" s="116"/>
      <c r="F25" s="699">
        <v>30</v>
      </c>
      <c r="G25" s="699">
        <v>221</v>
      </c>
      <c r="H25" s="699">
        <v>4454</v>
      </c>
      <c r="I25" s="699">
        <v>3295</v>
      </c>
      <c r="J25" s="699">
        <v>1159</v>
      </c>
      <c r="K25" s="699">
        <v>2153</v>
      </c>
      <c r="L25" s="699">
        <v>304</v>
      </c>
      <c r="M25" s="699">
        <v>798</v>
      </c>
      <c r="N25" s="893">
        <v>20.1538461538462</v>
      </c>
      <c r="O25" s="895"/>
    </row>
    <row r="26" spans="1:15" ht="12" customHeight="1">
      <c r="A26" s="690">
        <v>7</v>
      </c>
      <c r="B26" s="690"/>
      <c r="C26" s="739"/>
      <c r="D26" s="742" t="s">
        <v>560</v>
      </c>
      <c r="E26" s="116"/>
      <c r="F26" s="699">
        <v>26</v>
      </c>
      <c r="G26" s="699">
        <v>191</v>
      </c>
      <c r="H26" s="699">
        <v>3863</v>
      </c>
      <c r="I26" s="699">
        <v>2797</v>
      </c>
      <c r="J26" s="699">
        <v>1066</v>
      </c>
      <c r="K26" s="699">
        <v>1832</v>
      </c>
      <c r="L26" s="699">
        <v>355</v>
      </c>
      <c r="M26" s="699">
        <v>696</v>
      </c>
      <c r="N26" s="893">
        <v>20.2251308900524</v>
      </c>
      <c r="O26" s="895"/>
    </row>
    <row r="27" spans="1:15" ht="12" customHeight="1">
      <c r="A27" s="690">
        <v>8</v>
      </c>
      <c r="B27" s="690"/>
      <c r="C27" s="739"/>
      <c r="D27" s="742" t="s">
        <v>562</v>
      </c>
      <c r="E27" s="116"/>
      <c r="F27" s="699">
        <v>40</v>
      </c>
      <c r="G27" s="699">
        <v>304</v>
      </c>
      <c r="H27" s="699">
        <v>6097</v>
      </c>
      <c r="I27" s="699">
        <v>4295</v>
      </c>
      <c r="J27" s="699">
        <v>1802</v>
      </c>
      <c r="K27" s="699">
        <v>2991</v>
      </c>
      <c r="L27" s="699">
        <v>623</v>
      </c>
      <c r="M27" s="699">
        <v>1105</v>
      </c>
      <c r="N27" s="893">
        <v>20.0559210526316</v>
      </c>
      <c r="O27" s="895"/>
    </row>
    <row r="28" spans="1:15" ht="12" customHeight="1">
      <c r="A28" s="690">
        <v>9</v>
      </c>
      <c r="B28" s="690"/>
      <c r="C28" s="739"/>
      <c r="D28" s="742" t="s">
        <v>561</v>
      </c>
      <c r="E28" s="116"/>
      <c r="F28" s="699">
        <v>31</v>
      </c>
      <c r="G28" s="699">
        <v>207</v>
      </c>
      <c r="H28" s="699">
        <v>4234</v>
      </c>
      <c r="I28" s="699">
        <v>2816</v>
      </c>
      <c r="J28" s="699">
        <v>1418</v>
      </c>
      <c r="K28" s="699">
        <v>2006</v>
      </c>
      <c r="L28" s="699">
        <v>455</v>
      </c>
      <c r="M28" s="699">
        <v>721</v>
      </c>
      <c r="N28" s="893">
        <v>20.4541062801932</v>
      </c>
      <c r="O28" s="895"/>
    </row>
    <row r="29" spans="1:15" ht="12" customHeight="1">
      <c r="A29" s="690">
        <v>10</v>
      </c>
      <c r="B29" s="690"/>
      <c r="C29" s="739"/>
      <c r="D29" s="742" t="s">
        <v>563</v>
      </c>
      <c r="E29" s="116"/>
      <c r="F29" s="699">
        <v>21</v>
      </c>
      <c r="G29" s="699">
        <v>157</v>
      </c>
      <c r="H29" s="699">
        <v>3111</v>
      </c>
      <c r="I29" s="699">
        <v>2014</v>
      </c>
      <c r="J29" s="699">
        <v>1097</v>
      </c>
      <c r="K29" s="699">
        <v>1514</v>
      </c>
      <c r="L29" s="699">
        <v>268</v>
      </c>
      <c r="M29" s="699">
        <v>516</v>
      </c>
      <c r="N29" s="893">
        <v>19.8152866242038</v>
      </c>
      <c r="O29" s="895"/>
    </row>
    <row r="30" spans="1:15" ht="12" customHeight="1">
      <c r="A30" s="690">
        <v>11</v>
      </c>
      <c r="B30" s="690"/>
      <c r="C30" s="739"/>
      <c r="D30" s="742" t="s">
        <v>564</v>
      </c>
      <c r="E30" s="116"/>
      <c r="F30" s="699">
        <v>27</v>
      </c>
      <c r="G30" s="699">
        <v>143</v>
      </c>
      <c r="H30" s="699">
        <v>2870</v>
      </c>
      <c r="I30" s="699">
        <v>1974</v>
      </c>
      <c r="J30" s="699">
        <v>896</v>
      </c>
      <c r="K30" s="699">
        <v>1366</v>
      </c>
      <c r="L30" s="699">
        <v>302</v>
      </c>
      <c r="M30" s="699">
        <v>499</v>
      </c>
      <c r="N30" s="893">
        <v>20.0699300699301</v>
      </c>
      <c r="O30" s="895"/>
    </row>
    <row r="31" spans="1:15" ht="12" customHeight="1">
      <c r="A31" s="690">
        <v>12</v>
      </c>
      <c r="B31" s="690"/>
      <c r="C31" s="739"/>
      <c r="D31" s="742" t="s">
        <v>565</v>
      </c>
      <c r="E31" s="116"/>
      <c r="F31" s="699">
        <v>20</v>
      </c>
      <c r="G31" s="699">
        <v>149</v>
      </c>
      <c r="H31" s="699">
        <v>3032</v>
      </c>
      <c r="I31" s="699">
        <v>2117</v>
      </c>
      <c r="J31" s="699">
        <v>915</v>
      </c>
      <c r="K31" s="699">
        <v>1489</v>
      </c>
      <c r="L31" s="699">
        <v>321</v>
      </c>
      <c r="M31" s="699">
        <v>566</v>
      </c>
      <c r="N31" s="893">
        <v>20.3489932885906</v>
      </c>
      <c r="O31" s="895"/>
    </row>
    <row r="32" spans="1:15" ht="12" customHeight="1">
      <c r="A32" s="690">
        <v>13</v>
      </c>
      <c r="B32" s="690"/>
      <c r="C32" s="739"/>
      <c r="D32" s="742" t="s">
        <v>566</v>
      </c>
      <c r="E32" s="116"/>
      <c r="F32" s="699">
        <v>21</v>
      </c>
      <c r="G32" s="699">
        <v>163</v>
      </c>
      <c r="H32" s="699">
        <v>3174</v>
      </c>
      <c r="I32" s="699">
        <v>2075</v>
      </c>
      <c r="J32" s="699">
        <v>1099</v>
      </c>
      <c r="K32" s="699">
        <v>1470</v>
      </c>
      <c r="L32" s="699">
        <v>575</v>
      </c>
      <c r="M32" s="699">
        <v>491</v>
      </c>
      <c r="N32" s="893">
        <v>19.4723926380368</v>
      </c>
      <c r="O32" s="895"/>
    </row>
    <row r="33" spans="1:14" s="100" customFormat="1" ht="12" customHeight="1">
      <c r="A33" s="690"/>
      <c r="B33" s="690"/>
      <c r="C33" s="739"/>
      <c r="D33" s="107"/>
      <c r="E33" s="116"/>
      <c r="F33" s="118"/>
      <c r="G33" s="118"/>
      <c r="H33" s="118"/>
      <c r="I33" s="118"/>
      <c r="J33" s="118"/>
      <c r="K33" s="118"/>
      <c r="L33" s="118"/>
      <c r="M33" s="118"/>
      <c r="N33" s="701"/>
    </row>
    <row r="34" spans="1:14" s="100" customFormat="1" ht="12" customHeight="1">
      <c r="A34" s="690">
        <v>14</v>
      </c>
      <c r="B34" s="690"/>
      <c r="C34" s="739"/>
      <c r="D34" s="743" t="s">
        <v>44</v>
      </c>
      <c r="E34" s="745"/>
      <c r="F34" s="706">
        <f>SUM(F17:F32)</f>
        <v>314</v>
      </c>
      <c r="G34" s="706">
        <f aca="true" t="shared" si="0" ref="G34:M34">SUM(G17:G32)</f>
        <v>2404</v>
      </c>
      <c r="H34" s="706">
        <f t="shared" si="0"/>
        <v>48388</v>
      </c>
      <c r="I34" s="706">
        <f t="shared" si="0"/>
        <v>33618</v>
      </c>
      <c r="J34" s="706">
        <f t="shared" si="0"/>
        <v>14770</v>
      </c>
      <c r="K34" s="706">
        <f t="shared" si="0"/>
        <v>23372</v>
      </c>
      <c r="L34" s="706">
        <f t="shared" si="0"/>
        <v>6100</v>
      </c>
      <c r="M34" s="706">
        <f t="shared" si="0"/>
        <v>8495</v>
      </c>
      <c r="N34" s="894">
        <f aca="true" t="shared" si="1" ref="N34">H34/G34</f>
        <v>20.12811980033278</v>
      </c>
    </row>
    <row r="35" spans="1:14" s="100" customFormat="1" ht="12" customHeight="1">
      <c r="A35" s="690"/>
      <c r="B35" s="690"/>
      <c r="C35" s="690"/>
      <c r="F35" s="110"/>
      <c r="G35" s="110"/>
      <c r="H35" s="110"/>
      <c r="I35" s="110"/>
      <c r="J35" s="110"/>
      <c r="K35" s="110"/>
      <c r="L35" s="110"/>
      <c r="M35" s="110"/>
      <c r="N35" s="701"/>
    </row>
    <row r="36" spans="1:14" s="100" customFormat="1" ht="12" customHeight="1">
      <c r="A36" s="690"/>
      <c r="B36" s="690"/>
      <c r="C36" s="690"/>
      <c r="F36" s="110"/>
      <c r="G36" s="110"/>
      <c r="H36" s="110"/>
      <c r="I36" s="110"/>
      <c r="J36" s="110"/>
      <c r="K36" s="110"/>
      <c r="L36" s="110"/>
      <c r="M36" s="110"/>
      <c r="N36" s="701"/>
    </row>
    <row r="37" spans="1:14" s="100" customFormat="1" ht="12" customHeight="1">
      <c r="A37" s="1482" t="s">
        <v>45</v>
      </c>
      <c r="B37" s="1482"/>
      <c r="C37" s="1482"/>
      <c r="D37" s="1482"/>
      <c r="E37" s="1482"/>
      <c r="F37" s="1482"/>
      <c r="G37" s="1482"/>
      <c r="H37" s="1482"/>
      <c r="I37" s="1482"/>
      <c r="J37" s="1482"/>
      <c r="K37" s="1482"/>
      <c r="L37" s="1482"/>
      <c r="M37" s="1482"/>
      <c r="N37" s="1482"/>
    </row>
    <row r="38" spans="1:14" s="100" customFormat="1" ht="12" customHeight="1">
      <c r="A38" s="690"/>
      <c r="B38" s="690"/>
      <c r="C38" s="690"/>
      <c r="F38" s="110"/>
      <c r="G38" s="110"/>
      <c r="H38" s="110"/>
      <c r="I38" s="110"/>
      <c r="J38" s="110"/>
      <c r="K38" s="110"/>
      <c r="L38" s="110"/>
      <c r="M38" s="110"/>
      <c r="N38" s="701"/>
    </row>
    <row r="39" spans="1:14" s="100" customFormat="1" ht="12" customHeight="1">
      <c r="A39" s="690"/>
      <c r="B39" s="690"/>
      <c r="C39" s="739"/>
      <c r="D39" s="740" t="s">
        <v>519</v>
      </c>
      <c r="E39" s="116"/>
      <c r="F39" s="118"/>
      <c r="G39" s="118"/>
      <c r="H39" s="118"/>
      <c r="I39" s="118"/>
      <c r="J39" s="118"/>
      <c r="K39" s="118"/>
      <c r="L39" s="118"/>
      <c r="M39" s="118"/>
      <c r="N39" s="701"/>
    </row>
    <row r="40" spans="1:14" s="100" customFormat="1" ht="9" customHeight="1">
      <c r="A40" s="690"/>
      <c r="B40" s="690"/>
      <c r="C40" s="739"/>
      <c r="D40" s="741"/>
      <c r="E40" s="116"/>
      <c r="F40" s="118"/>
      <c r="G40" s="118"/>
      <c r="H40" s="118"/>
      <c r="I40" s="118"/>
      <c r="J40" s="118"/>
      <c r="K40" s="118"/>
      <c r="L40" s="118"/>
      <c r="M40" s="118"/>
      <c r="N40" s="701"/>
    </row>
    <row r="41" spans="1:15" ht="12" customHeight="1">
      <c r="A41" s="690">
        <v>15</v>
      </c>
      <c r="B41" s="690"/>
      <c r="C41" s="739"/>
      <c r="D41" s="742" t="s">
        <v>567</v>
      </c>
      <c r="E41" s="116"/>
      <c r="F41" s="699">
        <v>14</v>
      </c>
      <c r="G41" s="699">
        <v>113</v>
      </c>
      <c r="H41" s="699">
        <v>2273</v>
      </c>
      <c r="I41" s="699">
        <v>1416</v>
      </c>
      <c r="J41" s="699">
        <v>857</v>
      </c>
      <c r="K41" s="699">
        <v>1132</v>
      </c>
      <c r="L41" s="699">
        <v>508</v>
      </c>
      <c r="M41" s="699">
        <v>348</v>
      </c>
      <c r="N41" s="893">
        <v>20.1150442477876</v>
      </c>
      <c r="O41" s="895"/>
    </row>
    <row r="42" spans="1:15" ht="12" customHeight="1">
      <c r="A42" s="690">
        <v>16</v>
      </c>
      <c r="B42" s="690"/>
      <c r="C42" s="739"/>
      <c r="D42" s="742" t="s">
        <v>165</v>
      </c>
      <c r="E42" s="116"/>
      <c r="F42" s="699">
        <v>20</v>
      </c>
      <c r="G42" s="699">
        <v>239</v>
      </c>
      <c r="H42" s="699">
        <v>5085</v>
      </c>
      <c r="I42" s="699">
        <v>3851</v>
      </c>
      <c r="J42" s="699">
        <v>1234</v>
      </c>
      <c r="K42" s="699">
        <v>2526</v>
      </c>
      <c r="L42" s="699">
        <v>1296</v>
      </c>
      <c r="M42" s="699">
        <v>951</v>
      </c>
      <c r="N42" s="893">
        <v>21.2761506276151</v>
      </c>
      <c r="O42" s="895"/>
    </row>
    <row r="43" spans="1:15" ht="12" customHeight="1">
      <c r="A43" s="690">
        <v>17</v>
      </c>
      <c r="B43" s="690"/>
      <c r="C43" s="739"/>
      <c r="D43" s="742" t="s">
        <v>166</v>
      </c>
      <c r="E43" s="116"/>
      <c r="F43" s="699">
        <v>24</v>
      </c>
      <c r="G43" s="699">
        <v>298</v>
      </c>
      <c r="H43" s="699">
        <v>6108</v>
      </c>
      <c r="I43" s="699">
        <v>4281</v>
      </c>
      <c r="J43" s="699">
        <v>1827</v>
      </c>
      <c r="K43" s="699">
        <v>2891</v>
      </c>
      <c r="L43" s="699">
        <v>1545</v>
      </c>
      <c r="M43" s="699">
        <v>1111</v>
      </c>
      <c r="N43" s="893">
        <v>20.496644295302</v>
      </c>
      <c r="O43" s="895"/>
    </row>
    <row r="44" spans="1:15" ht="12" customHeight="1">
      <c r="A44" s="690">
        <v>18</v>
      </c>
      <c r="B44" s="690"/>
      <c r="C44" s="739"/>
      <c r="D44" s="742" t="s">
        <v>169</v>
      </c>
      <c r="E44" s="116"/>
      <c r="F44" s="699">
        <v>84</v>
      </c>
      <c r="G44" s="699">
        <v>1193</v>
      </c>
      <c r="H44" s="699">
        <v>25105</v>
      </c>
      <c r="I44" s="699">
        <v>16890</v>
      </c>
      <c r="J44" s="699">
        <v>8215</v>
      </c>
      <c r="K44" s="699">
        <v>12225</v>
      </c>
      <c r="L44" s="699">
        <v>6654</v>
      </c>
      <c r="M44" s="699">
        <v>4218</v>
      </c>
      <c r="N44" s="893">
        <v>21.0435875943001</v>
      </c>
      <c r="O44" s="895"/>
    </row>
    <row r="45" spans="1:15" ht="12" customHeight="1">
      <c r="A45" s="690">
        <v>19</v>
      </c>
      <c r="B45" s="690"/>
      <c r="C45" s="739"/>
      <c r="D45" s="742" t="s">
        <v>568</v>
      </c>
      <c r="E45" s="116"/>
      <c r="F45" s="699">
        <v>6</v>
      </c>
      <c r="G45" s="699">
        <v>99</v>
      </c>
      <c r="H45" s="699">
        <v>2108</v>
      </c>
      <c r="I45" s="699">
        <v>1413</v>
      </c>
      <c r="J45" s="699">
        <v>695</v>
      </c>
      <c r="K45" s="699">
        <v>1003</v>
      </c>
      <c r="L45" s="699">
        <v>426</v>
      </c>
      <c r="M45" s="699">
        <v>377</v>
      </c>
      <c r="N45" s="893">
        <v>21.2929292929293</v>
      </c>
      <c r="O45" s="895"/>
    </row>
    <row r="46" spans="1:15" s="100" customFormat="1" ht="12" customHeight="1">
      <c r="A46" s="690"/>
      <c r="B46" s="690"/>
      <c r="C46" s="739"/>
      <c r="D46" s="107"/>
      <c r="F46" s="118"/>
      <c r="G46" s="118"/>
      <c r="H46" s="118"/>
      <c r="I46" s="118"/>
      <c r="J46" s="118"/>
      <c r="K46" s="118"/>
      <c r="L46" s="118"/>
      <c r="M46" s="118"/>
      <c r="N46" s="893"/>
      <c r="O46" s="107"/>
    </row>
    <row r="47" spans="1:15" s="100" customFormat="1" ht="12" customHeight="1">
      <c r="A47" s="690"/>
      <c r="B47" s="690"/>
      <c r="C47" s="739"/>
      <c r="D47" s="740" t="s">
        <v>173</v>
      </c>
      <c r="E47" s="116"/>
      <c r="F47" s="118"/>
      <c r="G47" s="118"/>
      <c r="H47" s="118"/>
      <c r="I47" s="118"/>
      <c r="J47" s="118"/>
      <c r="K47" s="118"/>
      <c r="L47" s="118"/>
      <c r="M47" s="118"/>
      <c r="N47" s="893"/>
      <c r="O47" s="107"/>
    </row>
    <row r="48" spans="1:15" s="100" customFormat="1" ht="9" customHeight="1">
      <c r="A48" s="690"/>
      <c r="B48" s="690"/>
      <c r="C48" s="739"/>
      <c r="D48" s="741"/>
      <c r="E48" s="116"/>
      <c r="F48" s="118"/>
      <c r="G48" s="118"/>
      <c r="H48" s="118"/>
      <c r="I48" s="118"/>
      <c r="J48" s="118"/>
      <c r="K48" s="118"/>
      <c r="L48" s="118"/>
      <c r="M48" s="118"/>
      <c r="N48" s="893"/>
      <c r="O48" s="107"/>
    </row>
    <row r="49" spans="1:15" ht="12" customHeight="1">
      <c r="A49" s="690">
        <v>20</v>
      </c>
      <c r="B49" s="690"/>
      <c r="C49" s="739"/>
      <c r="D49" s="742" t="s">
        <v>567</v>
      </c>
      <c r="E49" s="116"/>
      <c r="F49" s="699">
        <v>62</v>
      </c>
      <c r="G49" s="699">
        <v>466</v>
      </c>
      <c r="H49" s="699">
        <v>9400</v>
      </c>
      <c r="I49" s="699">
        <v>6366</v>
      </c>
      <c r="J49" s="699">
        <v>3034</v>
      </c>
      <c r="K49" s="699">
        <v>4485</v>
      </c>
      <c r="L49" s="699">
        <v>1314</v>
      </c>
      <c r="M49" s="699">
        <v>1651</v>
      </c>
      <c r="N49" s="893">
        <v>20.1716738197425</v>
      </c>
      <c r="O49" s="895"/>
    </row>
    <row r="50" spans="1:15" ht="12" customHeight="1">
      <c r="A50" s="690">
        <v>21</v>
      </c>
      <c r="B50" s="690"/>
      <c r="C50" s="739"/>
      <c r="D50" s="742" t="s">
        <v>569</v>
      </c>
      <c r="E50" s="116"/>
      <c r="F50" s="699">
        <v>33</v>
      </c>
      <c r="G50" s="699">
        <v>360</v>
      </c>
      <c r="H50" s="699">
        <v>7459</v>
      </c>
      <c r="I50" s="699">
        <v>5144</v>
      </c>
      <c r="J50" s="699">
        <v>2315</v>
      </c>
      <c r="K50" s="699">
        <v>3600</v>
      </c>
      <c r="L50" s="699">
        <v>1020</v>
      </c>
      <c r="M50" s="699">
        <v>1347</v>
      </c>
      <c r="N50" s="893">
        <v>20.7194444444444</v>
      </c>
      <c r="O50" s="895"/>
    </row>
    <row r="51" spans="1:15" ht="12" customHeight="1">
      <c r="A51" s="690">
        <v>22</v>
      </c>
      <c r="B51" s="690"/>
      <c r="C51" s="739"/>
      <c r="D51" s="742" t="s">
        <v>166</v>
      </c>
      <c r="E51" s="116"/>
      <c r="F51" s="699">
        <v>20</v>
      </c>
      <c r="G51" s="699">
        <v>253</v>
      </c>
      <c r="H51" s="699">
        <v>5724</v>
      </c>
      <c r="I51" s="699">
        <v>4191</v>
      </c>
      <c r="J51" s="699">
        <v>1533</v>
      </c>
      <c r="K51" s="699">
        <v>2789</v>
      </c>
      <c r="L51" s="699">
        <v>528</v>
      </c>
      <c r="M51" s="699">
        <v>1103</v>
      </c>
      <c r="N51" s="893">
        <v>22.6245059288538</v>
      </c>
      <c r="O51" s="895"/>
    </row>
    <row r="52" spans="1:15" ht="12" customHeight="1">
      <c r="A52" s="690">
        <v>23</v>
      </c>
      <c r="B52" s="690"/>
      <c r="C52" s="739"/>
      <c r="D52" s="742" t="s">
        <v>570</v>
      </c>
      <c r="E52" s="116"/>
      <c r="F52" s="699">
        <v>30</v>
      </c>
      <c r="G52" s="699">
        <v>239</v>
      </c>
      <c r="H52" s="699">
        <v>4875</v>
      </c>
      <c r="I52" s="699">
        <v>3502</v>
      </c>
      <c r="J52" s="699">
        <v>1373</v>
      </c>
      <c r="K52" s="699">
        <v>2318</v>
      </c>
      <c r="L52" s="699">
        <v>656</v>
      </c>
      <c r="M52" s="699">
        <v>895</v>
      </c>
      <c r="N52" s="893">
        <v>20.397489539749</v>
      </c>
      <c r="O52" s="895"/>
    </row>
    <row r="53" spans="1:15" ht="12" customHeight="1">
      <c r="A53" s="690">
        <v>24</v>
      </c>
      <c r="B53" s="690"/>
      <c r="C53" s="739"/>
      <c r="D53" s="742" t="s">
        <v>571</v>
      </c>
      <c r="E53" s="116"/>
      <c r="F53" s="699">
        <v>39</v>
      </c>
      <c r="G53" s="699">
        <v>407</v>
      </c>
      <c r="H53" s="699">
        <v>8583</v>
      </c>
      <c r="I53" s="699">
        <v>6029</v>
      </c>
      <c r="J53" s="699">
        <v>2554</v>
      </c>
      <c r="K53" s="699">
        <v>4120</v>
      </c>
      <c r="L53" s="699">
        <v>1042</v>
      </c>
      <c r="M53" s="699">
        <v>1549</v>
      </c>
      <c r="N53" s="893">
        <v>21.0884520884521</v>
      </c>
      <c r="O53" s="895"/>
    </row>
    <row r="54" spans="1:15" ht="12" customHeight="1">
      <c r="A54" s="690">
        <v>25</v>
      </c>
      <c r="B54" s="690"/>
      <c r="C54" s="739"/>
      <c r="D54" s="742" t="s">
        <v>572</v>
      </c>
      <c r="E54" s="116"/>
      <c r="F54" s="699">
        <v>34</v>
      </c>
      <c r="G54" s="699">
        <v>293</v>
      </c>
      <c r="H54" s="699">
        <v>6246</v>
      </c>
      <c r="I54" s="699">
        <v>4368</v>
      </c>
      <c r="J54" s="699">
        <v>1878</v>
      </c>
      <c r="K54" s="699">
        <v>3014</v>
      </c>
      <c r="L54" s="699">
        <v>557</v>
      </c>
      <c r="M54" s="699">
        <v>1108</v>
      </c>
      <c r="N54" s="893">
        <v>21.3174061433447</v>
      </c>
      <c r="O54" s="895"/>
    </row>
    <row r="55" spans="1:15" ht="12" customHeight="1">
      <c r="A55" s="690">
        <v>26</v>
      </c>
      <c r="B55" s="690"/>
      <c r="C55" s="739"/>
      <c r="D55" s="742" t="s">
        <v>573</v>
      </c>
      <c r="E55" s="116"/>
      <c r="F55" s="699">
        <v>26</v>
      </c>
      <c r="G55" s="699">
        <v>240</v>
      </c>
      <c r="H55" s="699">
        <v>5116</v>
      </c>
      <c r="I55" s="699">
        <v>3203</v>
      </c>
      <c r="J55" s="699">
        <v>1913</v>
      </c>
      <c r="K55" s="699">
        <v>2474</v>
      </c>
      <c r="L55" s="699">
        <v>905</v>
      </c>
      <c r="M55" s="699">
        <v>866</v>
      </c>
      <c r="N55" s="893">
        <v>21.3166666666667</v>
      </c>
      <c r="O55" s="895"/>
    </row>
    <row r="56" spans="1:14" s="100" customFormat="1" ht="12" customHeight="1">
      <c r="A56" s="690"/>
      <c r="B56" s="690"/>
      <c r="C56" s="739"/>
      <c r="D56" s="107"/>
      <c r="E56" s="116"/>
      <c r="F56" s="118"/>
      <c r="G56" s="118"/>
      <c r="H56" s="118"/>
      <c r="I56" s="118"/>
      <c r="J56" s="118"/>
      <c r="K56" s="118"/>
      <c r="L56" s="118"/>
      <c r="M56" s="118"/>
      <c r="N56" s="701"/>
    </row>
    <row r="57" spans="1:14" s="100" customFormat="1" ht="12" customHeight="1">
      <c r="A57" s="690">
        <v>27</v>
      </c>
      <c r="B57" s="690"/>
      <c r="C57" s="739"/>
      <c r="D57" s="743" t="s">
        <v>45</v>
      </c>
      <c r="E57" s="745"/>
      <c r="F57" s="706">
        <f>SUM(F41:F55)</f>
        <v>392</v>
      </c>
      <c r="G57" s="706">
        <f aca="true" t="shared" si="2" ref="G57:M57">SUM(G41:G55)</f>
        <v>4200</v>
      </c>
      <c r="H57" s="706">
        <f t="shared" si="2"/>
        <v>88082</v>
      </c>
      <c r="I57" s="706">
        <f t="shared" si="2"/>
        <v>60654</v>
      </c>
      <c r="J57" s="706">
        <f t="shared" si="2"/>
        <v>27428</v>
      </c>
      <c r="K57" s="706">
        <f t="shared" si="2"/>
        <v>42577</v>
      </c>
      <c r="L57" s="706">
        <f t="shared" si="2"/>
        <v>16451</v>
      </c>
      <c r="M57" s="706">
        <f t="shared" si="2"/>
        <v>15524</v>
      </c>
      <c r="N57" s="894">
        <f>H57/G57</f>
        <v>20.971904761904764</v>
      </c>
    </row>
    <row r="58" spans="1:14" ht="12" customHeight="1">
      <c r="A58" s="690"/>
      <c r="B58" s="690"/>
      <c r="C58" s="690"/>
      <c r="D58" s="100"/>
      <c r="E58" s="100"/>
      <c r="F58" s="100"/>
      <c r="G58" s="100"/>
      <c r="H58" s="100"/>
      <c r="I58" s="100"/>
      <c r="J58" s="100"/>
      <c r="K58" s="100"/>
      <c r="L58" s="100"/>
      <c r="M58" s="100"/>
      <c r="N58" s="100"/>
    </row>
    <row r="59" spans="1:14" ht="12" customHeight="1">
      <c r="A59" s="690"/>
      <c r="B59" s="690"/>
      <c r="C59" s="690"/>
      <c r="D59" s="100"/>
      <c r="E59" s="100"/>
      <c r="F59" s="100"/>
      <c r="G59" s="100"/>
      <c r="H59" s="100"/>
      <c r="I59" s="100"/>
      <c r="J59" s="100"/>
      <c r="K59" s="100"/>
      <c r="L59" s="100"/>
      <c r="M59" s="100"/>
      <c r="N59" s="100"/>
    </row>
    <row r="60" spans="1:14" ht="12" customHeight="1">
      <c r="A60" s="690"/>
      <c r="B60" s="690"/>
      <c r="C60" s="690"/>
      <c r="D60" s="100"/>
      <c r="E60" s="100"/>
      <c r="F60" s="100"/>
      <c r="G60" s="100"/>
      <c r="H60" s="100"/>
      <c r="I60" s="100"/>
      <c r="J60" s="100"/>
      <c r="K60" s="100"/>
      <c r="L60" s="100"/>
      <c r="M60" s="100"/>
      <c r="N60" s="100"/>
    </row>
    <row r="61" spans="1:14" ht="12" customHeight="1">
      <c r="A61" s="690"/>
      <c r="B61" s="690"/>
      <c r="C61" s="690"/>
      <c r="D61" s="100"/>
      <c r="E61" s="100"/>
      <c r="F61" s="100"/>
      <c r="G61" s="100"/>
      <c r="H61" s="100"/>
      <c r="I61" s="100"/>
      <c r="J61" s="100"/>
      <c r="K61" s="100"/>
      <c r="L61" s="100"/>
      <c r="M61" s="100"/>
      <c r="N61" s="100"/>
    </row>
    <row r="62" spans="1:14" ht="6" customHeight="1">
      <c r="A62" s="182" t="s">
        <v>10</v>
      </c>
      <c r="B62" s="734"/>
      <c r="C62" s="734"/>
      <c r="D62" s="100"/>
      <c r="E62" s="100"/>
      <c r="F62" s="100"/>
      <c r="G62" s="100"/>
      <c r="H62" s="100"/>
      <c r="I62" s="100"/>
      <c r="J62" s="100"/>
      <c r="K62" s="100"/>
      <c r="L62" s="100"/>
      <c r="M62" s="100"/>
      <c r="N62" s="100"/>
    </row>
    <row r="63" spans="1:14" ht="11.25" customHeight="1">
      <c r="A63" s="1030" t="s">
        <v>826</v>
      </c>
      <c r="B63" s="1030"/>
      <c r="C63" s="1030"/>
      <c r="D63" s="1031"/>
      <c r="E63" s="1031"/>
      <c r="F63" s="1031"/>
      <c r="G63" s="1031"/>
      <c r="H63" s="1031"/>
      <c r="I63" s="1031"/>
      <c r="J63" s="1031"/>
      <c r="K63" s="1031"/>
      <c r="L63" s="1031"/>
      <c r="M63" s="1031"/>
      <c r="N63" s="1031"/>
    </row>
    <row r="64" spans="1:14" ht="12" customHeight="1">
      <c r="A64" s="690"/>
      <c r="B64" s="690"/>
      <c r="C64" s="690"/>
      <c r="D64" s="100"/>
      <c r="E64" s="100"/>
      <c r="F64" s="100"/>
      <c r="G64" s="100"/>
      <c r="H64" s="100"/>
      <c r="I64" s="100"/>
      <c r="J64" s="100"/>
      <c r="K64" s="100"/>
      <c r="L64" s="100"/>
      <c r="M64" s="100"/>
      <c r="N64" s="100"/>
    </row>
    <row r="65" spans="5:25" s="101" customFormat="1" ht="6" customHeight="1">
      <c r="E65" s="100"/>
      <c r="F65" s="107"/>
      <c r="G65" s="107"/>
      <c r="H65" s="107"/>
      <c r="I65" s="107"/>
      <c r="J65" s="107"/>
      <c r="K65" s="107"/>
      <c r="L65" s="107"/>
      <c r="M65" s="107"/>
      <c r="N65" s="107"/>
      <c r="O65" s="183"/>
      <c r="P65" s="183"/>
      <c r="Q65" s="183"/>
      <c r="R65" s="183"/>
      <c r="S65" s="183"/>
      <c r="T65" s="183"/>
      <c r="U65" s="183"/>
      <c r="V65" s="183"/>
      <c r="W65" s="183"/>
      <c r="X65" s="183"/>
      <c r="Y65" s="183"/>
    </row>
    <row r="66" ht="11.25" customHeight="1"/>
    <row r="67" spans="1:14" ht="11.25">
      <c r="A67" s="711"/>
      <c r="B67" s="711"/>
      <c r="C67" s="711"/>
      <c r="D67" s="712"/>
      <c r="E67" s="712"/>
      <c r="F67" s="712"/>
      <c r="G67" s="712"/>
      <c r="H67" s="712"/>
      <c r="I67" s="712"/>
      <c r="J67" s="712"/>
      <c r="K67" s="712"/>
      <c r="L67" s="712"/>
      <c r="M67" s="712"/>
      <c r="N67" s="712"/>
    </row>
  </sheetData>
  <mergeCells count="19">
    <mergeCell ref="A37:N37"/>
    <mergeCell ref="A63:N63"/>
    <mergeCell ref="K8:K10"/>
    <mergeCell ref="L8:L10"/>
    <mergeCell ref="M8:M10"/>
    <mergeCell ref="I9:I10"/>
    <mergeCell ref="J9:J10"/>
    <mergeCell ref="A13:N13"/>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40"/>
  <sheetViews>
    <sheetView zoomScaleSheetLayoutView="100" workbookViewId="0" topLeftCell="A1">
      <selection activeCell="O1" sqref="O1"/>
    </sheetView>
  </sheetViews>
  <sheetFormatPr defaultColWidth="12" defaultRowHeight="11.25"/>
  <cols>
    <col min="1" max="1" width="7.66015625" style="183" customWidth="1"/>
    <col min="2" max="2" width="12.66015625" style="183" customWidth="1"/>
    <col min="3" max="3" width="10.16015625" style="183" customWidth="1"/>
    <col min="4" max="4" width="8.66015625" style="183" customWidth="1"/>
    <col min="5" max="10" width="8.33203125" style="183" customWidth="1"/>
    <col min="11" max="12" width="8.66015625" style="183" customWidth="1"/>
    <col min="13" max="13" width="1.0078125" style="183" customWidth="1"/>
    <col min="14" max="14" width="3.16015625" style="725" customWidth="1"/>
    <col min="15" max="16384" width="12" style="183" customWidth="1"/>
  </cols>
  <sheetData>
    <row r="1" spans="1:14" ht="12">
      <c r="A1" s="100"/>
      <c r="B1" s="100"/>
      <c r="C1" s="100"/>
      <c r="D1" s="100"/>
      <c r="E1" s="100"/>
      <c r="F1" s="100"/>
      <c r="G1" s="100"/>
      <c r="H1" s="100"/>
      <c r="I1" s="100"/>
      <c r="J1" s="100"/>
      <c r="K1" s="100"/>
      <c r="L1" s="100"/>
      <c r="M1" s="100"/>
      <c r="N1" s="746"/>
    </row>
    <row r="2" spans="1:14" ht="12.75" customHeight="1">
      <c r="A2" s="1246" t="s">
        <v>711</v>
      </c>
      <c r="B2" s="1033"/>
      <c r="C2" s="1033"/>
      <c r="D2" s="1033"/>
      <c r="E2" s="1033"/>
      <c r="F2" s="1033"/>
      <c r="G2" s="1033"/>
      <c r="H2" s="1033"/>
      <c r="I2" s="1033"/>
      <c r="J2" s="1033"/>
      <c r="K2" s="1033"/>
      <c r="L2" s="1033"/>
      <c r="M2" s="100"/>
      <c r="N2" s="746"/>
    </row>
    <row r="3" spans="1:14" ht="3" customHeight="1">
      <c r="A3" s="100"/>
      <c r="B3" s="100"/>
      <c r="C3" s="100"/>
      <c r="D3" s="100"/>
      <c r="E3" s="100"/>
      <c r="F3" s="100"/>
      <c r="G3" s="100"/>
      <c r="H3" s="100"/>
      <c r="I3" s="100"/>
      <c r="J3" s="100"/>
      <c r="K3" s="100"/>
      <c r="L3" s="100"/>
      <c r="M3" s="100"/>
      <c r="N3" s="746"/>
    </row>
    <row r="4" spans="1:14" s="68" customFormat="1" ht="12.75">
      <c r="A4" s="1475" t="s">
        <v>828</v>
      </c>
      <c r="B4" s="1475"/>
      <c r="C4" s="1475"/>
      <c r="D4" s="1475"/>
      <c r="E4" s="1475"/>
      <c r="F4" s="1475"/>
      <c r="G4" s="1475"/>
      <c r="H4" s="1475"/>
      <c r="I4" s="1475"/>
      <c r="J4" s="1475"/>
      <c r="K4" s="1475"/>
      <c r="L4" s="1475"/>
      <c r="M4" s="1475"/>
      <c r="N4" s="1475"/>
    </row>
    <row r="5" spans="1:14" ht="9" customHeight="1">
      <c r="A5" s="717"/>
      <c r="B5" s="692"/>
      <c r="C5" s="692"/>
      <c r="D5" s="692"/>
      <c r="E5" s="692"/>
      <c r="F5" s="692"/>
      <c r="G5" s="692"/>
      <c r="H5" s="692"/>
      <c r="I5" s="692"/>
      <c r="J5" s="692"/>
      <c r="K5" s="692"/>
      <c r="L5" s="692"/>
      <c r="M5" s="692"/>
      <c r="N5" s="718"/>
    </row>
    <row r="6" spans="1:14" ht="20.1" customHeight="1">
      <c r="A6" s="992" t="s">
        <v>669</v>
      </c>
      <c r="B6" s="992"/>
      <c r="C6" s="993"/>
      <c r="D6" s="990" t="s">
        <v>511</v>
      </c>
      <c r="E6" s="990"/>
      <c r="F6" s="990"/>
      <c r="G6" s="990"/>
      <c r="H6" s="990"/>
      <c r="I6" s="990"/>
      <c r="J6" s="990"/>
      <c r="K6" s="990"/>
      <c r="L6" s="719"/>
      <c r="M6" s="998" t="s">
        <v>501</v>
      </c>
      <c r="N6" s="992"/>
    </row>
    <row r="7" spans="1:14" ht="20.1" customHeight="1">
      <c r="A7" s="996"/>
      <c r="B7" s="996"/>
      <c r="C7" s="997"/>
      <c r="D7" s="994" t="s">
        <v>40</v>
      </c>
      <c r="E7" s="989" t="s">
        <v>79</v>
      </c>
      <c r="F7" s="990"/>
      <c r="G7" s="990"/>
      <c r="H7" s="1000"/>
      <c r="I7" s="990" t="s">
        <v>49</v>
      </c>
      <c r="J7" s="990"/>
      <c r="K7" s="990"/>
      <c r="L7" s="1000"/>
      <c r="M7" s="1025"/>
      <c r="N7" s="994"/>
    </row>
    <row r="8" spans="1:14" ht="21" customHeight="1">
      <c r="A8" s="994" t="s">
        <v>40</v>
      </c>
      <c r="B8" s="989" t="s">
        <v>512</v>
      </c>
      <c r="C8" s="1000"/>
      <c r="D8" s="1476"/>
      <c r="E8" s="989" t="s">
        <v>462</v>
      </c>
      <c r="F8" s="1000"/>
      <c r="G8" s="990" t="s">
        <v>472</v>
      </c>
      <c r="H8" s="1000"/>
      <c r="I8" s="998" t="s">
        <v>513</v>
      </c>
      <c r="J8" s="993"/>
      <c r="K8" s="990" t="s">
        <v>514</v>
      </c>
      <c r="L8" s="1000"/>
      <c r="M8" s="1025"/>
      <c r="N8" s="994"/>
    </row>
    <row r="9" spans="1:14" ht="24" customHeight="1">
      <c r="A9" s="994"/>
      <c r="B9" s="1026" t="s">
        <v>539</v>
      </c>
      <c r="C9" s="1026" t="s">
        <v>516</v>
      </c>
      <c r="D9" s="1476"/>
      <c r="E9" s="1026" t="s">
        <v>441</v>
      </c>
      <c r="F9" s="995" t="s">
        <v>517</v>
      </c>
      <c r="G9" s="1026" t="s">
        <v>441</v>
      </c>
      <c r="H9" s="995" t="s">
        <v>517</v>
      </c>
      <c r="I9" s="999"/>
      <c r="J9" s="997"/>
      <c r="K9" s="993" t="s">
        <v>441</v>
      </c>
      <c r="L9" s="995" t="s">
        <v>517</v>
      </c>
      <c r="M9" s="1025"/>
      <c r="N9" s="994"/>
    </row>
    <row r="10" spans="1:14" ht="24" customHeight="1">
      <c r="A10" s="996"/>
      <c r="B10" s="1048"/>
      <c r="C10" s="1048"/>
      <c r="D10" s="1041"/>
      <c r="E10" s="1048"/>
      <c r="F10" s="997"/>
      <c r="G10" s="1048"/>
      <c r="H10" s="997"/>
      <c r="I10" s="720" t="s">
        <v>441</v>
      </c>
      <c r="J10" s="720" t="s">
        <v>517</v>
      </c>
      <c r="K10" s="997"/>
      <c r="L10" s="997"/>
      <c r="M10" s="999"/>
      <c r="N10" s="996"/>
    </row>
    <row r="11" spans="1:14" ht="11.25">
      <c r="A11" s="253"/>
      <c r="B11" s="695"/>
      <c r="C11" s="695"/>
      <c r="D11" s="695"/>
      <c r="E11" s="253"/>
      <c r="F11" s="253"/>
      <c r="G11" s="253"/>
      <c r="H11" s="253"/>
      <c r="I11" s="253"/>
      <c r="J11" s="253"/>
      <c r="K11" s="253"/>
      <c r="L11" s="100"/>
      <c r="M11" s="100"/>
      <c r="N11" s="693"/>
    </row>
    <row r="12" spans="1:14" ht="11.25">
      <c r="A12" s="714"/>
      <c r="B12" s="100"/>
      <c r="C12" s="100"/>
      <c r="D12" s="100"/>
      <c r="E12" s="100"/>
      <c r="F12" s="100"/>
      <c r="G12" s="100"/>
      <c r="H12" s="100"/>
      <c r="I12" s="100"/>
      <c r="J12" s="100"/>
      <c r="K12" s="100"/>
      <c r="L12" s="100"/>
      <c r="M12" s="100"/>
      <c r="N12" s="693"/>
    </row>
    <row r="13" spans="1:14" ht="12.75" customHeight="1">
      <c r="A13" s="1474" t="s">
        <v>44</v>
      </c>
      <c r="B13" s="1474"/>
      <c r="C13" s="1474"/>
      <c r="D13" s="1474"/>
      <c r="E13" s="1474"/>
      <c r="F13" s="1474"/>
      <c r="G13" s="1474"/>
      <c r="H13" s="1474"/>
      <c r="I13" s="1474"/>
      <c r="J13" s="1474"/>
      <c r="K13" s="1474"/>
      <c r="L13" s="1474"/>
      <c r="M13" s="1474"/>
      <c r="N13" s="1474"/>
    </row>
    <row r="14" spans="1:14" ht="12.75" customHeight="1">
      <c r="A14" s="714"/>
      <c r="B14" s="693"/>
      <c r="C14" s="714"/>
      <c r="D14" s="714"/>
      <c r="E14" s="714"/>
      <c r="F14" s="714"/>
      <c r="G14" s="714"/>
      <c r="H14" s="714"/>
      <c r="I14" s="714"/>
      <c r="J14" s="714"/>
      <c r="K14" s="714"/>
      <c r="L14" s="100"/>
      <c r="M14" s="100"/>
      <c r="N14" s="693"/>
    </row>
    <row r="15" spans="1:14" ht="11.25">
      <c r="A15" s="737"/>
      <c r="B15" s="116"/>
      <c r="C15" s="169"/>
      <c r="D15" s="169"/>
      <c r="E15" s="169"/>
      <c r="F15" s="169"/>
      <c r="G15" s="169"/>
      <c r="H15" s="169"/>
      <c r="I15" s="169"/>
      <c r="J15" s="169"/>
      <c r="K15" s="169"/>
      <c r="L15" s="169"/>
      <c r="M15" s="108"/>
      <c r="N15" s="722"/>
    </row>
    <row r="16" spans="1:14" ht="9" customHeight="1">
      <c r="A16" s="737"/>
      <c r="B16" s="116"/>
      <c r="C16" s="169"/>
      <c r="D16" s="169"/>
      <c r="E16" s="169"/>
      <c r="F16" s="169"/>
      <c r="G16" s="169"/>
      <c r="H16" s="169"/>
      <c r="I16" s="169"/>
      <c r="J16" s="169"/>
      <c r="K16" s="169"/>
      <c r="L16" s="169"/>
      <c r="M16" s="108"/>
      <c r="N16" s="722"/>
    </row>
    <row r="17" spans="1:14" ht="12" customHeight="1">
      <c r="A17" s="700">
        <v>138</v>
      </c>
      <c r="B17" s="700">
        <v>87</v>
      </c>
      <c r="C17" s="700">
        <v>39</v>
      </c>
      <c r="D17" s="700">
        <v>220</v>
      </c>
      <c r="E17" s="700">
        <v>199</v>
      </c>
      <c r="F17" s="700">
        <v>154</v>
      </c>
      <c r="G17" s="700">
        <v>21</v>
      </c>
      <c r="H17" s="700">
        <v>18</v>
      </c>
      <c r="I17" s="700">
        <v>142</v>
      </c>
      <c r="J17" s="700">
        <v>128</v>
      </c>
      <c r="K17" s="700">
        <v>122</v>
      </c>
      <c r="L17" s="700">
        <v>116</v>
      </c>
      <c r="M17" s="80"/>
      <c r="N17" s="722">
        <v>1</v>
      </c>
    </row>
    <row r="18" spans="1:14" ht="12" customHeight="1">
      <c r="A18" s="700">
        <v>180</v>
      </c>
      <c r="B18" s="700">
        <v>99</v>
      </c>
      <c r="C18" s="700">
        <v>56</v>
      </c>
      <c r="D18" s="700">
        <v>207</v>
      </c>
      <c r="E18" s="700">
        <v>181</v>
      </c>
      <c r="F18" s="700">
        <v>150</v>
      </c>
      <c r="G18" s="700">
        <v>26</v>
      </c>
      <c r="H18" s="700">
        <v>21</v>
      </c>
      <c r="I18" s="700">
        <v>129</v>
      </c>
      <c r="J18" s="700">
        <v>124</v>
      </c>
      <c r="K18" s="700">
        <v>107</v>
      </c>
      <c r="L18" s="700">
        <v>100</v>
      </c>
      <c r="M18" s="80"/>
      <c r="N18" s="722">
        <v>2</v>
      </c>
    </row>
    <row r="19" spans="1:14" ht="12" customHeight="1">
      <c r="A19" s="700">
        <v>95</v>
      </c>
      <c r="B19" s="700">
        <v>65</v>
      </c>
      <c r="C19" s="700">
        <v>18</v>
      </c>
      <c r="D19" s="700">
        <v>115</v>
      </c>
      <c r="E19" s="700">
        <v>103</v>
      </c>
      <c r="F19" s="700">
        <v>85</v>
      </c>
      <c r="G19" s="700">
        <v>12</v>
      </c>
      <c r="H19" s="700">
        <v>8</v>
      </c>
      <c r="I19" s="700">
        <v>70</v>
      </c>
      <c r="J19" s="700">
        <v>64</v>
      </c>
      <c r="K19" s="700">
        <v>57</v>
      </c>
      <c r="L19" s="700">
        <v>55</v>
      </c>
      <c r="M19" s="80"/>
      <c r="N19" s="722">
        <v>3</v>
      </c>
    </row>
    <row r="20" spans="1:14" ht="12" customHeight="1">
      <c r="A20" s="700">
        <v>176</v>
      </c>
      <c r="B20" s="700">
        <v>76</v>
      </c>
      <c r="C20" s="700">
        <v>63</v>
      </c>
      <c r="D20" s="700">
        <v>172</v>
      </c>
      <c r="E20" s="700">
        <v>153</v>
      </c>
      <c r="F20" s="700">
        <v>128</v>
      </c>
      <c r="G20" s="700">
        <v>19</v>
      </c>
      <c r="H20" s="700">
        <v>17</v>
      </c>
      <c r="I20" s="700">
        <v>101</v>
      </c>
      <c r="J20" s="700">
        <v>98</v>
      </c>
      <c r="K20" s="700">
        <v>69</v>
      </c>
      <c r="L20" s="700">
        <v>68</v>
      </c>
      <c r="M20" s="80"/>
      <c r="N20" s="722">
        <v>4</v>
      </c>
    </row>
    <row r="21" spans="1:14" s="100" customFormat="1" ht="12" customHeight="1">
      <c r="A21" s="737"/>
      <c r="B21" s="116"/>
      <c r="C21" s="118"/>
      <c r="D21" s="118"/>
      <c r="E21" s="118"/>
      <c r="F21" s="118"/>
      <c r="G21" s="118"/>
      <c r="H21" s="118"/>
      <c r="I21" s="118"/>
      <c r="J21" s="118"/>
      <c r="K21" s="738"/>
      <c r="L21" s="169"/>
      <c r="M21" s="108"/>
      <c r="N21" s="722"/>
    </row>
    <row r="22" spans="1:14" s="100" customFormat="1" ht="12" customHeight="1">
      <c r="A22" s="737"/>
      <c r="B22" s="116"/>
      <c r="C22" s="169"/>
      <c r="D22" s="169"/>
      <c r="E22" s="169"/>
      <c r="F22" s="169"/>
      <c r="G22" s="169"/>
      <c r="H22" s="169"/>
      <c r="I22" s="169"/>
      <c r="J22" s="169"/>
      <c r="K22" s="169"/>
      <c r="L22" s="169"/>
      <c r="M22" s="108"/>
      <c r="N22" s="722"/>
    </row>
    <row r="23" spans="1:14" s="100" customFormat="1" ht="9" customHeight="1">
      <c r="A23" s="737"/>
      <c r="B23" s="116"/>
      <c r="C23" s="169"/>
      <c r="D23" s="169"/>
      <c r="E23" s="169"/>
      <c r="F23" s="169"/>
      <c r="G23" s="169"/>
      <c r="H23" s="169"/>
      <c r="I23" s="169"/>
      <c r="J23" s="169"/>
      <c r="K23" s="169"/>
      <c r="L23" s="169"/>
      <c r="M23" s="108"/>
      <c r="N23" s="722"/>
    </row>
    <row r="24" spans="1:14" ht="12" customHeight="1">
      <c r="A24" s="700">
        <v>367</v>
      </c>
      <c r="B24" s="700">
        <v>179</v>
      </c>
      <c r="C24" s="700">
        <v>164</v>
      </c>
      <c r="D24" s="700">
        <v>509</v>
      </c>
      <c r="E24" s="700">
        <v>447</v>
      </c>
      <c r="F24" s="700">
        <v>355</v>
      </c>
      <c r="G24" s="700">
        <v>62</v>
      </c>
      <c r="H24" s="700">
        <v>55</v>
      </c>
      <c r="I24" s="700">
        <v>310</v>
      </c>
      <c r="J24" s="700">
        <v>288</v>
      </c>
      <c r="K24" s="700">
        <v>269</v>
      </c>
      <c r="L24" s="700">
        <v>257</v>
      </c>
      <c r="M24" s="80"/>
      <c r="N24" s="722">
        <v>5</v>
      </c>
    </row>
    <row r="25" spans="1:14" ht="12" customHeight="1">
      <c r="A25" s="700">
        <v>216</v>
      </c>
      <c r="B25" s="700">
        <v>122</v>
      </c>
      <c r="C25" s="700">
        <v>90</v>
      </c>
      <c r="D25" s="700">
        <v>303</v>
      </c>
      <c r="E25" s="700">
        <v>261</v>
      </c>
      <c r="F25" s="700">
        <v>204</v>
      </c>
      <c r="G25" s="700">
        <v>42</v>
      </c>
      <c r="H25" s="700">
        <v>34</v>
      </c>
      <c r="I25" s="700">
        <v>193</v>
      </c>
      <c r="J25" s="700">
        <v>172</v>
      </c>
      <c r="K25" s="700">
        <v>155</v>
      </c>
      <c r="L25" s="700">
        <v>145</v>
      </c>
      <c r="M25" s="80"/>
      <c r="N25" s="722">
        <v>6</v>
      </c>
    </row>
    <row r="26" spans="1:14" ht="12" customHeight="1">
      <c r="A26" s="700">
        <v>178</v>
      </c>
      <c r="B26" s="700">
        <v>120</v>
      </c>
      <c r="C26" s="700">
        <v>42</v>
      </c>
      <c r="D26" s="700">
        <v>263</v>
      </c>
      <c r="E26" s="700">
        <v>233</v>
      </c>
      <c r="F26" s="700">
        <v>179</v>
      </c>
      <c r="G26" s="700">
        <v>30</v>
      </c>
      <c r="H26" s="700">
        <v>23</v>
      </c>
      <c r="I26" s="700">
        <v>162</v>
      </c>
      <c r="J26" s="700">
        <v>146</v>
      </c>
      <c r="K26" s="700">
        <v>106</v>
      </c>
      <c r="L26" s="700">
        <v>103</v>
      </c>
      <c r="M26" s="80"/>
      <c r="N26" s="722">
        <v>7</v>
      </c>
    </row>
    <row r="27" spans="1:14" ht="12" customHeight="1">
      <c r="A27" s="700">
        <v>315</v>
      </c>
      <c r="B27" s="700">
        <v>138</v>
      </c>
      <c r="C27" s="700">
        <v>166</v>
      </c>
      <c r="D27" s="700">
        <v>418</v>
      </c>
      <c r="E27" s="700">
        <v>374</v>
      </c>
      <c r="F27" s="700">
        <v>309</v>
      </c>
      <c r="G27" s="700">
        <v>44</v>
      </c>
      <c r="H27" s="700">
        <v>39</v>
      </c>
      <c r="I27" s="700">
        <v>262</v>
      </c>
      <c r="J27" s="700">
        <v>244</v>
      </c>
      <c r="K27" s="700">
        <v>214</v>
      </c>
      <c r="L27" s="700">
        <v>211</v>
      </c>
      <c r="M27" s="80"/>
      <c r="N27" s="722">
        <v>8</v>
      </c>
    </row>
    <row r="28" spans="1:14" ht="12" customHeight="1">
      <c r="A28" s="700">
        <v>286</v>
      </c>
      <c r="B28" s="700">
        <v>114</v>
      </c>
      <c r="C28" s="700">
        <v>146</v>
      </c>
      <c r="D28" s="700">
        <v>273</v>
      </c>
      <c r="E28" s="700">
        <v>228</v>
      </c>
      <c r="F28" s="700">
        <v>184</v>
      </c>
      <c r="G28" s="700">
        <v>45</v>
      </c>
      <c r="H28" s="700">
        <v>34</v>
      </c>
      <c r="I28" s="700">
        <v>164</v>
      </c>
      <c r="J28" s="700">
        <v>150</v>
      </c>
      <c r="K28" s="700">
        <v>118</v>
      </c>
      <c r="L28" s="700">
        <v>113</v>
      </c>
      <c r="M28" s="80"/>
      <c r="N28" s="722">
        <v>9</v>
      </c>
    </row>
    <row r="29" spans="1:14" ht="12" customHeight="1">
      <c r="A29" s="700">
        <v>209</v>
      </c>
      <c r="B29" s="700">
        <v>106</v>
      </c>
      <c r="C29" s="700">
        <v>93</v>
      </c>
      <c r="D29" s="700">
        <v>221</v>
      </c>
      <c r="E29" s="700">
        <v>192</v>
      </c>
      <c r="F29" s="700">
        <v>144</v>
      </c>
      <c r="G29" s="700">
        <v>29</v>
      </c>
      <c r="H29" s="700">
        <v>23</v>
      </c>
      <c r="I29" s="700">
        <v>134</v>
      </c>
      <c r="J29" s="700">
        <v>122</v>
      </c>
      <c r="K29" s="700">
        <v>81</v>
      </c>
      <c r="L29" s="700">
        <v>77</v>
      </c>
      <c r="M29" s="80"/>
      <c r="N29" s="722">
        <v>10</v>
      </c>
    </row>
    <row r="30" spans="1:14" ht="12" customHeight="1">
      <c r="A30" s="700">
        <v>194</v>
      </c>
      <c r="B30" s="700">
        <v>114</v>
      </c>
      <c r="C30" s="700">
        <v>65</v>
      </c>
      <c r="D30" s="700">
        <v>209</v>
      </c>
      <c r="E30" s="700">
        <v>178</v>
      </c>
      <c r="F30" s="700">
        <v>147</v>
      </c>
      <c r="G30" s="700">
        <v>31</v>
      </c>
      <c r="H30" s="700">
        <v>28</v>
      </c>
      <c r="I30" s="700">
        <v>120</v>
      </c>
      <c r="J30" s="700">
        <v>108</v>
      </c>
      <c r="K30" s="700">
        <v>105</v>
      </c>
      <c r="L30" s="700">
        <v>98</v>
      </c>
      <c r="M30" s="80"/>
      <c r="N30" s="722">
        <v>11</v>
      </c>
    </row>
    <row r="31" spans="1:14" ht="12" customHeight="1">
      <c r="A31" s="700">
        <v>171</v>
      </c>
      <c r="B31" s="700">
        <v>78</v>
      </c>
      <c r="C31" s="700">
        <v>76</v>
      </c>
      <c r="D31" s="700">
        <v>216</v>
      </c>
      <c r="E31" s="700">
        <v>186</v>
      </c>
      <c r="F31" s="700">
        <v>143</v>
      </c>
      <c r="G31" s="700">
        <v>30</v>
      </c>
      <c r="H31" s="700">
        <v>24</v>
      </c>
      <c r="I31" s="700">
        <v>132</v>
      </c>
      <c r="J31" s="700">
        <v>120</v>
      </c>
      <c r="K31" s="700">
        <v>93</v>
      </c>
      <c r="L31" s="700">
        <v>84</v>
      </c>
      <c r="M31" s="80"/>
      <c r="N31" s="722">
        <v>12</v>
      </c>
    </row>
    <row r="32" spans="1:14" ht="12" customHeight="1">
      <c r="A32" s="700">
        <v>223</v>
      </c>
      <c r="B32" s="700">
        <v>141</v>
      </c>
      <c r="C32" s="700">
        <v>57</v>
      </c>
      <c r="D32" s="700">
        <v>236</v>
      </c>
      <c r="E32" s="700">
        <v>210</v>
      </c>
      <c r="F32" s="700">
        <v>161</v>
      </c>
      <c r="G32" s="700">
        <v>26</v>
      </c>
      <c r="H32" s="700">
        <v>19</v>
      </c>
      <c r="I32" s="700">
        <v>140</v>
      </c>
      <c r="J32" s="700">
        <v>127</v>
      </c>
      <c r="K32" s="700">
        <v>79</v>
      </c>
      <c r="L32" s="700">
        <v>79</v>
      </c>
      <c r="M32" s="80"/>
      <c r="N32" s="722">
        <v>13</v>
      </c>
    </row>
    <row r="33" spans="1:14" s="100" customFormat="1" ht="12" customHeight="1">
      <c r="A33" s="737"/>
      <c r="B33" s="116"/>
      <c r="C33" s="118"/>
      <c r="D33" s="118"/>
      <c r="E33" s="118"/>
      <c r="F33" s="118"/>
      <c r="G33" s="118"/>
      <c r="H33" s="118"/>
      <c r="I33" s="118"/>
      <c r="J33" s="118"/>
      <c r="K33" s="738"/>
      <c r="L33" s="169"/>
      <c r="M33" s="108"/>
      <c r="N33" s="722"/>
    </row>
    <row r="34" spans="1:14" s="100" customFormat="1" ht="12" customHeight="1">
      <c r="A34" s="910">
        <f>SUM(A17:A32)</f>
        <v>2748</v>
      </c>
      <c r="B34" s="910">
        <f>SUM(B17:B32)</f>
        <v>1439</v>
      </c>
      <c r="C34" s="706">
        <f>SUM(C17:C32)</f>
        <v>1075</v>
      </c>
      <c r="D34" s="706">
        <f aca="true" t="shared" si="0" ref="D34:L34">SUM(D17:D32)</f>
        <v>3362</v>
      </c>
      <c r="E34" s="706">
        <f t="shared" si="0"/>
        <v>2945</v>
      </c>
      <c r="F34" s="706">
        <f t="shared" si="0"/>
        <v>2343</v>
      </c>
      <c r="G34" s="706">
        <f t="shared" si="0"/>
        <v>417</v>
      </c>
      <c r="H34" s="706">
        <f t="shared" si="0"/>
        <v>343</v>
      </c>
      <c r="I34" s="706">
        <f t="shared" si="0"/>
        <v>2059</v>
      </c>
      <c r="J34" s="706">
        <f t="shared" si="0"/>
        <v>1891</v>
      </c>
      <c r="K34" s="706">
        <f t="shared" si="0"/>
        <v>1575</v>
      </c>
      <c r="L34" s="706">
        <f t="shared" si="0"/>
        <v>1506</v>
      </c>
      <c r="M34" s="85"/>
      <c r="N34" s="722">
        <v>14</v>
      </c>
    </row>
    <row r="35" spans="1:14" s="100" customFormat="1" ht="12" customHeight="1">
      <c r="A35" s="714"/>
      <c r="C35" s="110"/>
      <c r="D35" s="110"/>
      <c r="E35" s="110"/>
      <c r="F35" s="110"/>
      <c r="G35" s="110"/>
      <c r="H35" s="110"/>
      <c r="I35" s="110"/>
      <c r="J35" s="110"/>
      <c r="K35" s="701"/>
      <c r="N35" s="693"/>
    </row>
    <row r="36" spans="1:14" s="100" customFormat="1" ht="12" customHeight="1">
      <c r="A36" s="714"/>
      <c r="C36" s="110"/>
      <c r="D36" s="110"/>
      <c r="E36" s="110"/>
      <c r="F36" s="110"/>
      <c r="G36" s="110"/>
      <c r="H36" s="110"/>
      <c r="I36" s="110"/>
      <c r="J36" s="110"/>
      <c r="K36" s="701"/>
      <c r="N36" s="693"/>
    </row>
    <row r="37" spans="1:14" s="100" customFormat="1" ht="12" customHeight="1">
      <c r="A37" s="1482" t="s">
        <v>45</v>
      </c>
      <c r="B37" s="1482"/>
      <c r="C37" s="1482"/>
      <c r="D37" s="1482"/>
      <c r="E37" s="1482"/>
      <c r="F37" s="1482"/>
      <c r="G37" s="1482"/>
      <c r="H37" s="1482"/>
      <c r="I37" s="1482"/>
      <c r="J37" s="1482"/>
      <c r="K37" s="1482"/>
      <c r="L37" s="1482"/>
      <c r="M37" s="1482"/>
      <c r="N37" s="1482"/>
    </row>
    <row r="38" spans="1:14" s="100" customFormat="1" ht="12" customHeight="1">
      <c r="A38" s="714"/>
      <c r="C38" s="110"/>
      <c r="D38" s="110"/>
      <c r="E38" s="110"/>
      <c r="F38" s="110"/>
      <c r="G38" s="110"/>
      <c r="H38" s="110"/>
      <c r="I38" s="110"/>
      <c r="J38" s="110"/>
      <c r="K38" s="701"/>
      <c r="N38" s="693"/>
    </row>
    <row r="39" spans="1:14" s="100" customFormat="1" ht="12" customHeight="1">
      <c r="A39" s="714"/>
      <c r="B39" s="169"/>
      <c r="C39" s="118"/>
      <c r="D39" s="118"/>
      <c r="E39" s="118"/>
      <c r="F39" s="118"/>
      <c r="G39" s="118"/>
      <c r="H39" s="118"/>
      <c r="I39" s="118"/>
      <c r="J39" s="118"/>
      <c r="K39" s="738"/>
      <c r="M39" s="108"/>
      <c r="N39" s="722"/>
    </row>
    <row r="40" spans="1:14" s="100" customFormat="1" ht="9" customHeight="1">
      <c r="A40" s="714"/>
      <c r="B40" s="169"/>
      <c r="C40" s="118"/>
      <c r="D40" s="118"/>
      <c r="E40" s="118"/>
      <c r="F40" s="118"/>
      <c r="G40" s="118"/>
      <c r="H40" s="118"/>
      <c r="I40" s="118"/>
      <c r="J40" s="118"/>
      <c r="K40" s="738"/>
      <c r="M40" s="108"/>
      <c r="N40" s="722"/>
    </row>
    <row r="41" spans="1:14" ht="12" customHeight="1">
      <c r="A41" s="698">
        <v>172</v>
      </c>
      <c r="B41" s="79">
        <v>71</v>
      </c>
      <c r="C41" s="79">
        <v>75</v>
      </c>
      <c r="D41" s="79">
        <v>164</v>
      </c>
      <c r="E41" s="79">
        <v>143</v>
      </c>
      <c r="F41" s="79">
        <v>118</v>
      </c>
      <c r="G41" s="79">
        <v>21</v>
      </c>
      <c r="H41" s="79">
        <v>17</v>
      </c>
      <c r="I41" s="79">
        <v>88</v>
      </c>
      <c r="J41" s="79">
        <v>82</v>
      </c>
      <c r="K41" s="79">
        <v>80</v>
      </c>
      <c r="L41" s="699">
        <v>73</v>
      </c>
      <c r="M41" s="80"/>
      <c r="N41" s="722">
        <v>15</v>
      </c>
    </row>
    <row r="42" spans="1:14" ht="12" customHeight="1">
      <c r="A42" s="698">
        <v>161</v>
      </c>
      <c r="B42" s="79">
        <v>75</v>
      </c>
      <c r="C42" s="79">
        <v>71</v>
      </c>
      <c r="D42" s="79">
        <v>375</v>
      </c>
      <c r="E42" s="79">
        <v>346</v>
      </c>
      <c r="F42" s="79">
        <v>291</v>
      </c>
      <c r="G42" s="79">
        <v>29</v>
      </c>
      <c r="H42" s="79">
        <v>24</v>
      </c>
      <c r="I42" s="79">
        <v>266</v>
      </c>
      <c r="J42" s="79">
        <v>244</v>
      </c>
      <c r="K42" s="79">
        <v>223</v>
      </c>
      <c r="L42" s="699">
        <v>201</v>
      </c>
      <c r="M42" s="80"/>
      <c r="N42" s="722">
        <v>16</v>
      </c>
    </row>
    <row r="43" spans="1:14" ht="12" customHeight="1">
      <c r="A43" s="698">
        <v>356</v>
      </c>
      <c r="B43" s="79">
        <v>190</v>
      </c>
      <c r="C43" s="79">
        <v>135</v>
      </c>
      <c r="D43" s="79">
        <v>442</v>
      </c>
      <c r="E43" s="79">
        <v>401</v>
      </c>
      <c r="F43" s="79">
        <v>330</v>
      </c>
      <c r="G43" s="79">
        <v>41</v>
      </c>
      <c r="H43" s="79">
        <v>36</v>
      </c>
      <c r="I43" s="79">
        <v>269</v>
      </c>
      <c r="J43" s="79">
        <v>247</v>
      </c>
      <c r="K43" s="79">
        <v>199</v>
      </c>
      <c r="L43" s="699">
        <v>193</v>
      </c>
      <c r="M43" s="80"/>
      <c r="N43" s="722">
        <v>17</v>
      </c>
    </row>
    <row r="44" spans="1:14" ht="12" customHeight="1">
      <c r="A44" s="698">
        <v>1623</v>
      </c>
      <c r="B44" s="79">
        <v>888</v>
      </c>
      <c r="C44" s="79">
        <v>534</v>
      </c>
      <c r="D44" s="79">
        <v>1760</v>
      </c>
      <c r="E44" s="79">
        <v>1566</v>
      </c>
      <c r="F44" s="79">
        <v>1255</v>
      </c>
      <c r="G44" s="79">
        <v>194</v>
      </c>
      <c r="H44" s="79">
        <v>163</v>
      </c>
      <c r="I44" s="79">
        <v>1024</v>
      </c>
      <c r="J44" s="79">
        <v>951</v>
      </c>
      <c r="K44" s="79">
        <v>786</v>
      </c>
      <c r="L44" s="699">
        <v>732</v>
      </c>
      <c r="M44" s="80"/>
      <c r="N44" s="722">
        <v>18</v>
      </c>
    </row>
    <row r="45" spans="1:14" ht="12" customHeight="1">
      <c r="A45" s="698">
        <v>125</v>
      </c>
      <c r="B45" s="79">
        <v>65</v>
      </c>
      <c r="C45" s="79">
        <v>51</v>
      </c>
      <c r="D45" s="79">
        <v>141</v>
      </c>
      <c r="E45" s="79">
        <v>125</v>
      </c>
      <c r="F45" s="79">
        <v>102</v>
      </c>
      <c r="G45" s="79">
        <v>16</v>
      </c>
      <c r="H45" s="79">
        <v>15</v>
      </c>
      <c r="I45" s="79">
        <v>80</v>
      </c>
      <c r="J45" s="79">
        <v>76</v>
      </c>
      <c r="K45" s="79">
        <v>66</v>
      </c>
      <c r="L45" s="699">
        <v>64</v>
      </c>
      <c r="M45" s="80"/>
      <c r="N45" s="722">
        <v>19</v>
      </c>
    </row>
    <row r="46" spans="1:14" s="100" customFormat="1" ht="12" customHeight="1">
      <c r="A46" s="714"/>
      <c r="B46" s="108"/>
      <c r="C46" s="80"/>
      <c r="D46" s="80"/>
      <c r="E46" s="80"/>
      <c r="F46" s="80"/>
      <c r="G46" s="80"/>
      <c r="H46" s="80"/>
      <c r="I46" s="80"/>
      <c r="J46" s="80"/>
      <c r="K46" s="943"/>
      <c r="L46" s="169"/>
      <c r="M46" s="108"/>
      <c r="N46" s="722"/>
    </row>
    <row r="47" spans="1:14" s="100" customFormat="1" ht="12" customHeight="1">
      <c r="A47" s="714"/>
      <c r="B47" s="108"/>
      <c r="C47" s="80"/>
      <c r="D47" s="80"/>
      <c r="E47" s="80"/>
      <c r="F47" s="80"/>
      <c r="G47" s="80"/>
      <c r="H47" s="80"/>
      <c r="I47" s="80"/>
      <c r="J47" s="80"/>
      <c r="K47" s="943"/>
      <c r="L47" s="169"/>
      <c r="M47" s="108"/>
      <c r="N47" s="722"/>
    </row>
    <row r="48" spans="1:14" s="100" customFormat="1" ht="9" customHeight="1">
      <c r="A48" s="714"/>
      <c r="B48" s="108"/>
      <c r="C48" s="80"/>
      <c r="D48" s="80"/>
      <c r="E48" s="80"/>
      <c r="F48" s="80"/>
      <c r="G48" s="80"/>
      <c r="H48" s="80"/>
      <c r="I48" s="80"/>
      <c r="J48" s="80"/>
      <c r="K48" s="108"/>
      <c r="L48" s="169"/>
      <c r="M48" s="108"/>
      <c r="N48" s="722"/>
    </row>
    <row r="49" spans="1:14" ht="12" customHeight="1">
      <c r="A49" s="698">
        <v>575</v>
      </c>
      <c r="B49" s="79">
        <v>311</v>
      </c>
      <c r="C49" s="79">
        <v>223</v>
      </c>
      <c r="D49" s="79">
        <v>638</v>
      </c>
      <c r="E49" s="79">
        <v>574</v>
      </c>
      <c r="F49" s="79">
        <v>446</v>
      </c>
      <c r="G49" s="79">
        <v>64</v>
      </c>
      <c r="H49" s="79">
        <v>56</v>
      </c>
      <c r="I49" s="79">
        <v>366</v>
      </c>
      <c r="J49" s="79">
        <v>338</v>
      </c>
      <c r="K49" s="79">
        <v>279</v>
      </c>
      <c r="L49" s="699">
        <v>263</v>
      </c>
      <c r="M49" s="80"/>
      <c r="N49" s="722">
        <v>20</v>
      </c>
    </row>
    <row r="50" spans="1:14" ht="12" customHeight="1">
      <c r="A50" s="698">
        <v>405</v>
      </c>
      <c r="B50" s="79">
        <v>184</v>
      </c>
      <c r="C50" s="79">
        <v>198</v>
      </c>
      <c r="D50" s="79">
        <v>516</v>
      </c>
      <c r="E50" s="79">
        <v>457</v>
      </c>
      <c r="F50" s="79">
        <v>386</v>
      </c>
      <c r="G50" s="79">
        <v>59</v>
      </c>
      <c r="H50" s="79">
        <v>48</v>
      </c>
      <c r="I50" s="79">
        <v>310</v>
      </c>
      <c r="J50" s="79">
        <v>290</v>
      </c>
      <c r="K50" s="79">
        <v>285</v>
      </c>
      <c r="L50" s="699">
        <v>273</v>
      </c>
      <c r="M50" s="80"/>
      <c r="N50" s="722">
        <v>21</v>
      </c>
    </row>
    <row r="51" spans="1:14" ht="12" customHeight="1">
      <c r="A51" s="698">
        <v>275</v>
      </c>
      <c r="B51" s="79">
        <v>150</v>
      </c>
      <c r="C51" s="79">
        <v>113</v>
      </c>
      <c r="D51" s="79">
        <v>377</v>
      </c>
      <c r="E51" s="79">
        <v>344</v>
      </c>
      <c r="F51" s="79">
        <v>300</v>
      </c>
      <c r="G51" s="79">
        <v>33</v>
      </c>
      <c r="H51" s="79">
        <v>27</v>
      </c>
      <c r="I51" s="79">
        <v>248</v>
      </c>
      <c r="J51" s="79">
        <v>236</v>
      </c>
      <c r="K51" s="79">
        <v>210</v>
      </c>
      <c r="L51" s="699">
        <v>199</v>
      </c>
      <c r="M51" s="80"/>
      <c r="N51" s="722">
        <v>22</v>
      </c>
    </row>
    <row r="52" spans="1:14" ht="12" customHeight="1">
      <c r="A52" s="698">
        <v>265</v>
      </c>
      <c r="B52" s="79">
        <v>140</v>
      </c>
      <c r="C52" s="79">
        <v>108</v>
      </c>
      <c r="D52" s="79">
        <v>319</v>
      </c>
      <c r="E52" s="79">
        <v>284</v>
      </c>
      <c r="F52" s="79">
        <v>236</v>
      </c>
      <c r="G52" s="79">
        <v>35</v>
      </c>
      <c r="H52" s="79">
        <v>33</v>
      </c>
      <c r="I52" s="79">
        <v>207</v>
      </c>
      <c r="J52" s="79">
        <v>199</v>
      </c>
      <c r="K52" s="79">
        <v>172</v>
      </c>
      <c r="L52" s="699">
        <v>167</v>
      </c>
      <c r="M52" s="80"/>
      <c r="N52" s="722">
        <v>23</v>
      </c>
    </row>
    <row r="53" spans="1:14" ht="12" customHeight="1">
      <c r="A53" s="698">
        <v>495</v>
      </c>
      <c r="B53" s="79">
        <v>256</v>
      </c>
      <c r="C53" s="79">
        <v>218</v>
      </c>
      <c r="D53" s="79">
        <v>588</v>
      </c>
      <c r="E53" s="79">
        <v>528</v>
      </c>
      <c r="F53" s="79">
        <v>445</v>
      </c>
      <c r="G53" s="79">
        <v>60</v>
      </c>
      <c r="H53" s="79">
        <v>52</v>
      </c>
      <c r="I53" s="79">
        <v>352</v>
      </c>
      <c r="J53" s="79">
        <v>335</v>
      </c>
      <c r="K53" s="79">
        <v>323</v>
      </c>
      <c r="L53" s="699">
        <v>309</v>
      </c>
      <c r="M53" s="80"/>
      <c r="N53" s="722">
        <v>24</v>
      </c>
    </row>
    <row r="54" spans="1:14" ht="12" customHeight="1">
      <c r="A54" s="698">
        <v>350</v>
      </c>
      <c r="B54" s="79">
        <v>180</v>
      </c>
      <c r="C54" s="79">
        <v>142</v>
      </c>
      <c r="D54" s="79">
        <v>419</v>
      </c>
      <c r="E54" s="79">
        <v>374</v>
      </c>
      <c r="F54" s="79">
        <v>296</v>
      </c>
      <c r="G54" s="79">
        <v>45</v>
      </c>
      <c r="H54" s="79">
        <v>38</v>
      </c>
      <c r="I54" s="79">
        <v>253</v>
      </c>
      <c r="J54" s="79">
        <v>229</v>
      </c>
      <c r="K54" s="79">
        <v>233</v>
      </c>
      <c r="L54" s="699">
        <v>219</v>
      </c>
      <c r="M54" s="80"/>
      <c r="N54" s="722">
        <v>25</v>
      </c>
    </row>
    <row r="55" spans="1:14" ht="12" customHeight="1">
      <c r="A55" s="698">
        <v>340</v>
      </c>
      <c r="B55" s="79">
        <v>191</v>
      </c>
      <c r="C55" s="699">
        <v>134</v>
      </c>
      <c r="D55" s="79">
        <v>355</v>
      </c>
      <c r="E55" s="79">
        <v>308</v>
      </c>
      <c r="F55" s="79">
        <v>239</v>
      </c>
      <c r="G55" s="699">
        <v>47</v>
      </c>
      <c r="H55" s="79">
        <v>40</v>
      </c>
      <c r="I55" s="699">
        <v>195</v>
      </c>
      <c r="J55" s="79">
        <v>175</v>
      </c>
      <c r="K55" s="79">
        <v>173</v>
      </c>
      <c r="L55" s="699">
        <v>162</v>
      </c>
      <c r="M55" s="80"/>
      <c r="N55" s="722">
        <v>26</v>
      </c>
    </row>
    <row r="56" spans="1:14" s="100" customFormat="1" ht="12" customHeight="1">
      <c r="A56" s="714"/>
      <c r="B56" s="169"/>
      <c r="C56" s="118"/>
      <c r="D56" s="118"/>
      <c r="E56" s="118"/>
      <c r="F56" s="118"/>
      <c r="G56" s="118"/>
      <c r="H56" s="118"/>
      <c r="I56" s="118"/>
      <c r="J56" s="118"/>
      <c r="K56" s="738"/>
      <c r="M56" s="108"/>
      <c r="N56" s="722"/>
    </row>
    <row r="57" spans="1:14" s="100" customFormat="1" ht="12" customHeight="1">
      <c r="A57" s="86">
        <f>SUM(A41:A55)</f>
        <v>5142</v>
      </c>
      <c r="B57" s="706">
        <f>SUM(B41:B55)</f>
        <v>2701</v>
      </c>
      <c r="C57" s="706">
        <f>SUM(C41:C55)</f>
        <v>2002</v>
      </c>
      <c r="D57" s="706">
        <f aca="true" t="shared" si="1" ref="D57:L57">SUM(D41:D55)</f>
        <v>6094</v>
      </c>
      <c r="E57" s="706">
        <f t="shared" si="1"/>
        <v>5450</v>
      </c>
      <c r="F57" s="706">
        <f t="shared" si="1"/>
        <v>4444</v>
      </c>
      <c r="G57" s="706">
        <f t="shared" si="1"/>
        <v>644</v>
      </c>
      <c r="H57" s="706">
        <f t="shared" si="1"/>
        <v>549</v>
      </c>
      <c r="I57" s="706">
        <f t="shared" si="1"/>
        <v>3658</v>
      </c>
      <c r="J57" s="706">
        <f t="shared" si="1"/>
        <v>3402</v>
      </c>
      <c r="K57" s="706">
        <f t="shared" si="1"/>
        <v>3029</v>
      </c>
      <c r="L57" s="86">
        <f t="shared" si="1"/>
        <v>2855</v>
      </c>
      <c r="M57" s="85"/>
      <c r="N57" s="722">
        <v>27</v>
      </c>
    </row>
    <row r="58" spans="1:14" s="100" customFormat="1" ht="12" customHeight="1">
      <c r="A58" s="714"/>
      <c r="N58" s="693"/>
    </row>
    <row r="59" spans="1:14" s="100" customFormat="1" ht="12" customHeight="1">
      <c r="A59" s="714"/>
      <c r="N59" s="693"/>
    </row>
    <row r="60" spans="1:14" s="100" customFormat="1" ht="12" customHeight="1">
      <c r="A60" s="714"/>
      <c r="N60" s="693"/>
    </row>
    <row r="61" spans="1:14" s="100" customFormat="1" ht="12" customHeight="1">
      <c r="A61" s="714"/>
      <c r="N61" s="693"/>
    </row>
    <row r="62" spans="1:14" s="100" customFormat="1" ht="12" customHeight="1">
      <c r="A62" s="714"/>
      <c r="N62" s="693"/>
    </row>
    <row r="63" spans="1:14" s="100" customFormat="1" ht="12" customHeight="1">
      <c r="A63" s="714"/>
      <c r="N63" s="693"/>
    </row>
    <row r="64" spans="1:14" s="100" customFormat="1" ht="12" customHeight="1">
      <c r="A64" s="714"/>
      <c r="N64" s="693"/>
    </row>
    <row r="65" spans="1:14" s="100" customFormat="1" ht="12" customHeight="1">
      <c r="A65" s="714"/>
      <c r="N65" s="693"/>
    </row>
    <row r="66" spans="1:14" s="100" customFormat="1" ht="11.25">
      <c r="A66" s="714"/>
      <c r="N66" s="693"/>
    </row>
    <row r="67" spans="1:14" s="100" customFormat="1" ht="11.25">
      <c r="A67" s="714"/>
      <c r="N67" s="693"/>
    </row>
    <row r="68" spans="1:14" s="100" customFormat="1" ht="11.25">
      <c r="A68" s="714"/>
      <c r="N68" s="693"/>
    </row>
    <row r="69" spans="1:14" s="100" customFormat="1" ht="11.25">
      <c r="A69" s="714"/>
      <c r="N69" s="693"/>
    </row>
    <row r="70" spans="1:14" s="100" customFormat="1" ht="11.25">
      <c r="A70" s="714"/>
      <c r="N70" s="693"/>
    </row>
    <row r="71" spans="1:14" s="100" customFormat="1" ht="11.25">
      <c r="A71" s="714"/>
      <c r="N71" s="693"/>
    </row>
    <row r="72" spans="1:14" s="100" customFormat="1" ht="11.25">
      <c r="A72" s="714"/>
      <c r="N72" s="693"/>
    </row>
    <row r="73" spans="1:14" s="100" customFormat="1" ht="11.25">
      <c r="A73" s="714"/>
      <c r="N73" s="693"/>
    </row>
    <row r="74" spans="1:14" s="100" customFormat="1" ht="11.25">
      <c r="A74" s="714"/>
      <c r="N74" s="693"/>
    </row>
    <row r="75" spans="1:14" s="100" customFormat="1" ht="11.25">
      <c r="A75" s="714"/>
      <c r="N75" s="693"/>
    </row>
    <row r="76" spans="1:14" s="100" customFormat="1" ht="11.25">
      <c r="A76" s="714"/>
      <c r="N76" s="693"/>
    </row>
    <row r="77" ht="11.25">
      <c r="A77" s="724"/>
    </row>
    <row r="78" ht="11.25">
      <c r="A78" s="724"/>
    </row>
    <row r="79" ht="11.25">
      <c r="A79" s="724"/>
    </row>
    <row r="80" ht="11.25">
      <c r="A80" s="724"/>
    </row>
    <row r="81" ht="11.25">
      <c r="A81" s="724"/>
    </row>
    <row r="82" ht="11.25">
      <c r="A82" s="724"/>
    </row>
    <row r="83" ht="11.25">
      <c r="A83" s="724"/>
    </row>
    <row r="84" ht="11.25">
      <c r="A84" s="724"/>
    </row>
    <row r="85" ht="11.25">
      <c r="A85" s="724"/>
    </row>
    <row r="86" ht="11.25">
      <c r="A86" s="724"/>
    </row>
    <row r="87" ht="11.25">
      <c r="A87" s="724"/>
    </row>
    <row r="88" ht="11.25">
      <c r="A88" s="724"/>
    </row>
    <row r="89" ht="11.25">
      <c r="A89" s="724"/>
    </row>
    <row r="90" ht="11.25">
      <c r="A90" s="724"/>
    </row>
    <row r="91" ht="11.25">
      <c r="A91" s="724"/>
    </row>
    <row r="92" ht="11.25">
      <c r="A92" s="724"/>
    </row>
    <row r="93" ht="11.25">
      <c r="A93" s="724"/>
    </row>
    <row r="94" ht="11.25">
      <c r="A94" s="724"/>
    </row>
    <row r="95" ht="11.25">
      <c r="A95" s="724"/>
    </row>
    <row r="96" ht="11.25">
      <c r="A96" s="724"/>
    </row>
    <row r="97" ht="11.25">
      <c r="A97" s="724"/>
    </row>
    <row r="98" ht="11.25">
      <c r="A98" s="724"/>
    </row>
    <row r="99" ht="11.25">
      <c r="A99" s="724"/>
    </row>
    <row r="100" ht="11.25">
      <c r="A100" s="724"/>
    </row>
    <row r="101" ht="11.25">
      <c r="A101" s="724"/>
    </row>
    <row r="102" ht="11.25">
      <c r="A102" s="724"/>
    </row>
    <row r="103" ht="11.25">
      <c r="A103" s="724"/>
    </row>
    <row r="104" ht="11.25">
      <c r="A104" s="724"/>
    </row>
    <row r="105" ht="11.25">
      <c r="A105" s="724"/>
    </row>
    <row r="106" ht="11.25">
      <c r="A106" s="724"/>
    </row>
    <row r="107" ht="11.25">
      <c r="A107" s="724"/>
    </row>
    <row r="108" ht="11.25">
      <c r="A108" s="724"/>
    </row>
    <row r="109" ht="11.25">
      <c r="A109" s="724"/>
    </row>
    <row r="110" ht="11.25">
      <c r="A110" s="724"/>
    </row>
    <row r="111" ht="11.25">
      <c r="A111" s="724"/>
    </row>
    <row r="112" ht="11.25">
      <c r="A112" s="724"/>
    </row>
    <row r="113" ht="11.25">
      <c r="A113" s="724"/>
    </row>
    <row r="114" ht="11.25">
      <c r="A114" s="724"/>
    </row>
    <row r="115" ht="11.25">
      <c r="A115" s="724"/>
    </row>
    <row r="116" ht="11.25">
      <c r="A116" s="724"/>
    </row>
    <row r="117" ht="11.25">
      <c r="A117" s="724"/>
    </row>
    <row r="118" ht="11.25">
      <c r="A118" s="724"/>
    </row>
    <row r="119" ht="11.25">
      <c r="A119" s="724"/>
    </row>
    <row r="120" ht="11.25">
      <c r="A120" s="724"/>
    </row>
    <row r="121" ht="11.25">
      <c r="A121" s="724"/>
    </row>
    <row r="122" ht="11.25">
      <c r="A122" s="724"/>
    </row>
    <row r="123" ht="11.25">
      <c r="A123" s="724"/>
    </row>
    <row r="124" ht="11.25">
      <c r="A124" s="724"/>
    </row>
    <row r="125" ht="11.25">
      <c r="A125" s="724"/>
    </row>
    <row r="126" ht="11.25">
      <c r="A126" s="724"/>
    </row>
    <row r="127" ht="11.25">
      <c r="A127" s="724"/>
    </row>
    <row r="128" ht="11.25">
      <c r="A128" s="724"/>
    </row>
    <row r="129" ht="11.25">
      <c r="A129" s="724"/>
    </row>
    <row r="130" ht="11.25">
      <c r="A130" s="724"/>
    </row>
    <row r="131" ht="11.25">
      <c r="A131" s="724"/>
    </row>
    <row r="132" ht="11.25">
      <c r="A132" s="724"/>
    </row>
    <row r="133" ht="11.25">
      <c r="A133" s="724"/>
    </row>
    <row r="134" ht="11.25">
      <c r="A134" s="724"/>
    </row>
    <row r="135" ht="11.25">
      <c r="A135" s="724"/>
    </row>
    <row r="136" ht="11.25">
      <c r="A136" s="724"/>
    </row>
    <row r="137" ht="11.25">
      <c r="A137" s="724"/>
    </row>
    <row r="138" ht="11.25">
      <c r="A138" s="724"/>
    </row>
    <row r="139" ht="11.25">
      <c r="A139" s="724"/>
    </row>
    <row r="140" ht="11.25">
      <c r="A140" s="724"/>
    </row>
  </sheetData>
  <mergeCells count="24">
    <mergeCell ref="A13:N13"/>
    <mergeCell ref="A37:N37"/>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67"/>
  <sheetViews>
    <sheetView zoomScaleSheetLayoutView="100" workbookViewId="0" topLeftCell="A1">
      <selection activeCell="O1" sqref="O1"/>
    </sheetView>
  </sheetViews>
  <sheetFormatPr defaultColWidth="12" defaultRowHeight="11.25"/>
  <cols>
    <col min="1" max="1" width="3.16015625" style="713" customWidth="1"/>
    <col min="2" max="3" width="1.0078125" style="713" customWidth="1"/>
    <col min="4" max="4" width="27.83203125" style="183" customWidth="1"/>
    <col min="5" max="5" width="1.0078125" style="183" customWidth="1"/>
    <col min="6" max="7" width="8.33203125" style="183" customWidth="1"/>
    <col min="8" max="11" width="9" style="183" customWidth="1"/>
    <col min="12" max="13" width="8.5" style="183" customWidth="1"/>
    <col min="14" max="14" width="7.33203125" style="183" bestFit="1" customWidth="1"/>
    <col min="15" max="27" width="12" style="100" customWidth="1"/>
    <col min="28" max="16384" width="12" style="183" customWidth="1"/>
  </cols>
  <sheetData>
    <row r="1" spans="1:14" ht="12">
      <c r="A1" s="747"/>
      <c r="B1" s="748"/>
      <c r="C1" s="748"/>
      <c r="D1" s="100"/>
      <c r="E1" s="100"/>
      <c r="F1" s="100"/>
      <c r="G1" s="100"/>
      <c r="H1" s="100"/>
      <c r="I1" s="100"/>
      <c r="J1" s="100"/>
      <c r="K1" s="100"/>
      <c r="L1" s="100"/>
      <c r="M1" s="100"/>
      <c r="N1" s="100"/>
    </row>
    <row r="2" spans="1:14" ht="12.75" customHeight="1">
      <c r="A2" s="1483" t="s">
        <v>710</v>
      </c>
      <c r="B2" s="1483"/>
      <c r="C2" s="1483"/>
      <c r="D2" s="1483"/>
      <c r="E2" s="1483"/>
      <c r="F2" s="1483"/>
      <c r="G2" s="1483"/>
      <c r="H2" s="1483"/>
      <c r="I2" s="1483"/>
      <c r="J2" s="1483"/>
      <c r="K2" s="1483"/>
      <c r="L2" s="1483"/>
      <c r="M2" s="1483"/>
      <c r="N2" s="1483"/>
    </row>
    <row r="3" spans="1:14" ht="3" customHeight="1">
      <c r="A3" s="747"/>
      <c r="B3" s="748"/>
      <c r="C3" s="748"/>
      <c r="D3" s="100"/>
      <c r="E3" s="100"/>
      <c r="F3" s="100"/>
      <c r="G3" s="100"/>
      <c r="H3" s="100"/>
      <c r="I3" s="100"/>
      <c r="J3" s="100"/>
      <c r="K3" s="100"/>
      <c r="L3" s="100"/>
      <c r="M3" s="100"/>
      <c r="N3" s="100"/>
    </row>
    <row r="4" spans="1:16" ht="12.75">
      <c r="A4" s="1472" t="s">
        <v>735</v>
      </c>
      <c r="B4" s="1473"/>
      <c r="C4" s="1473"/>
      <c r="D4" s="1473"/>
      <c r="E4" s="1473"/>
      <c r="F4" s="1473"/>
      <c r="G4" s="1473"/>
      <c r="H4" s="1473"/>
      <c r="I4" s="1473"/>
      <c r="J4" s="1473"/>
      <c r="K4" s="1473"/>
      <c r="L4" s="1473"/>
      <c r="M4" s="1473"/>
      <c r="N4" s="1473"/>
      <c r="O4" s="749"/>
      <c r="P4" s="749"/>
    </row>
    <row r="5" spans="1:14" ht="9" customHeight="1">
      <c r="A5" s="691"/>
      <c r="B5" s="691"/>
      <c r="C5" s="691"/>
      <c r="D5" s="692"/>
      <c r="E5" s="692"/>
      <c r="F5" s="692"/>
      <c r="G5" s="692"/>
      <c r="H5" s="692"/>
      <c r="I5" s="692"/>
      <c r="J5" s="692"/>
      <c r="K5" s="692"/>
      <c r="L5" s="692"/>
      <c r="M5" s="692"/>
      <c r="N5" s="692"/>
    </row>
    <row r="6" spans="1:14" ht="20.1" customHeight="1">
      <c r="A6" s="992" t="s">
        <v>501</v>
      </c>
      <c r="B6" s="993"/>
      <c r="C6" s="1039" t="s">
        <v>227</v>
      </c>
      <c r="D6" s="1039"/>
      <c r="E6" s="1042"/>
      <c r="F6" s="1052" t="s">
        <v>502</v>
      </c>
      <c r="G6" s="1052" t="s">
        <v>5</v>
      </c>
      <c r="H6" s="989" t="s">
        <v>6</v>
      </c>
      <c r="I6" s="990"/>
      <c r="J6" s="990"/>
      <c r="K6" s="990"/>
      <c r="L6" s="990"/>
      <c r="M6" s="1000"/>
      <c r="N6" s="992" t="s">
        <v>503</v>
      </c>
    </row>
    <row r="7" spans="1:14" ht="20.1" customHeight="1">
      <c r="A7" s="994"/>
      <c r="B7" s="995"/>
      <c r="C7" s="1476"/>
      <c r="D7" s="1476"/>
      <c r="E7" s="1043"/>
      <c r="F7" s="1053"/>
      <c r="G7" s="1053"/>
      <c r="H7" s="993" t="s">
        <v>40</v>
      </c>
      <c r="I7" s="992" t="s">
        <v>504</v>
      </c>
      <c r="J7" s="993"/>
      <c r="K7" s="989" t="s">
        <v>49</v>
      </c>
      <c r="L7" s="990"/>
      <c r="M7" s="1000"/>
      <c r="N7" s="994"/>
    </row>
    <row r="8" spans="1:14" ht="21" customHeight="1">
      <c r="A8" s="994"/>
      <c r="B8" s="995"/>
      <c r="C8" s="1476"/>
      <c r="D8" s="1476"/>
      <c r="E8" s="1043"/>
      <c r="F8" s="1053"/>
      <c r="G8" s="1053"/>
      <c r="H8" s="995"/>
      <c r="I8" s="996"/>
      <c r="J8" s="997"/>
      <c r="K8" s="1026" t="s">
        <v>39</v>
      </c>
      <c r="L8" s="1026" t="s">
        <v>505</v>
      </c>
      <c r="M8" s="1026" t="s">
        <v>20</v>
      </c>
      <c r="N8" s="994"/>
    </row>
    <row r="9" spans="1:14" ht="24" customHeight="1">
      <c r="A9" s="994"/>
      <c r="B9" s="995"/>
      <c r="C9" s="1476"/>
      <c r="D9" s="1476"/>
      <c r="E9" s="1043"/>
      <c r="F9" s="1053"/>
      <c r="G9" s="1053"/>
      <c r="H9" s="995"/>
      <c r="I9" s="1026" t="s">
        <v>506</v>
      </c>
      <c r="J9" s="1026" t="s">
        <v>574</v>
      </c>
      <c r="K9" s="1104"/>
      <c r="L9" s="1104"/>
      <c r="M9" s="1104"/>
      <c r="N9" s="994"/>
    </row>
    <row r="10" spans="1:14" ht="24" customHeight="1">
      <c r="A10" s="996"/>
      <c r="B10" s="997"/>
      <c r="C10" s="1041"/>
      <c r="D10" s="1041"/>
      <c r="E10" s="1044"/>
      <c r="F10" s="1027"/>
      <c r="G10" s="1027"/>
      <c r="H10" s="997"/>
      <c r="I10" s="1048"/>
      <c r="J10" s="1048"/>
      <c r="K10" s="1048"/>
      <c r="L10" s="1048"/>
      <c r="M10" s="1048"/>
      <c r="N10" s="996"/>
    </row>
    <row r="11" spans="1:14" ht="11.25">
      <c r="A11" s="694"/>
      <c r="B11" s="694"/>
      <c r="C11" s="694"/>
      <c r="D11" s="695"/>
      <c r="E11" s="695"/>
      <c r="F11" s="695"/>
      <c r="G11" s="695"/>
      <c r="H11" s="253"/>
      <c r="I11" s="253"/>
      <c r="J11" s="253"/>
      <c r="K11" s="253"/>
      <c r="L11" s="253"/>
      <c r="M11" s="253"/>
      <c r="N11" s="253"/>
    </row>
    <row r="12" spans="1:14" ht="11.25">
      <c r="A12" s="690"/>
      <c r="B12" s="690"/>
      <c r="C12" s="690"/>
      <c r="D12" s="100"/>
      <c r="E12" s="100"/>
      <c r="F12" s="100"/>
      <c r="G12" s="100"/>
      <c r="H12" s="100"/>
      <c r="I12" s="100"/>
      <c r="J12" s="100"/>
      <c r="K12" s="100"/>
      <c r="L12" s="100"/>
      <c r="M12" s="100"/>
      <c r="N12" s="100"/>
    </row>
    <row r="13" spans="1:14" ht="12.75" customHeight="1">
      <c r="A13" s="1474" t="s">
        <v>46</v>
      </c>
      <c r="B13" s="1474"/>
      <c r="C13" s="1474"/>
      <c r="D13" s="1474"/>
      <c r="E13" s="1474"/>
      <c r="F13" s="1474"/>
      <c r="G13" s="1474"/>
      <c r="H13" s="1474"/>
      <c r="I13" s="1474"/>
      <c r="J13" s="1474"/>
      <c r="K13" s="1474"/>
      <c r="L13" s="1474"/>
      <c r="M13" s="1474"/>
      <c r="N13" s="1474"/>
    </row>
    <row r="14" spans="1:14" ht="12.75" customHeight="1">
      <c r="A14" s="690"/>
      <c r="B14" s="690"/>
      <c r="C14" s="690"/>
      <c r="D14" s="693"/>
      <c r="E14" s="693"/>
      <c r="F14" s="714"/>
      <c r="G14" s="714"/>
      <c r="H14" s="714"/>
      <c r="I14" s="714"/>
      <c r="J14" s="714"/>
      <c r="K14" s="714"/>
      <c r="L14" s="714"/>
      <c r="M14" s="714"/>
      <c r="N14" s="714"/>
    </row>
    <row r="15" spans="1:14" ht="11.25">
      <c r="A15" s="690"/>
      <c r="B15" s="690"/>
      <c r="C15" s="739"/>
      <c r="D15" s="740" t="s">
        <v>519</v>
      </c>
      <c r="E15" s="730"/>
      <c r="F15" s="169"/>
      <c r="G15" s="169"/>
      <c r="H15" s="169"/>
      <c r="I15" s="169"/>
      <c r="J15" s="169"/>
      <c r="K15" s="169"/>
      <c r="L15" s="169"/>
      <c r="M15" s="169"/>
      <c r="N15" s="100"/>
    </row>
    <row r="16" spans="1:14" ht="9" customHeight="1">
      <c r="A16" s="690"/>
      <c r="B16" s="690"/>
      <c r="C16" s="739"/>
      <c r="D16" s="741"/>
      <c r="E16" s="116"/>
      <c r="F16" s="169"/>
      <c r="G16" s="169"/>
      <c r="H16" s="169"/>
      <c r="I16" s="169"/>
      <c r="J16" s="169"/>
      <c r="K16" s="169"/>
      <c r="L16" s="169"/>
      <c r="M16" s="169"/>
      <c r="N16" s="100"/>
    </row>
    <row r="17" spans="1:15" ht="12" customHeight="1">
      <c r="A17" s="690">
        <v>1</v>
      </c>
      <c r="B17" s="690"/>
      <c r="C17" s="739"/>
      <c r="D17" s="742" t="s">
        <v>575</v>
      </c>
      <c r="E17" s="116"/>
      <c r="F17" s="699">
        <v>17</v>
      </c>
      <c r="G17" s="699">
        <v>166</v>
      </c>
      <c r="H17" s="699">
        <v>3301</v>
      </c>
      <c r="I17" s="699">
        <v>2142</v>
      </c>
      <c r="J17" s="699">
        <v>1159</v>
      </c>
      <c r="K17" s="699">
        <v>1614</v>
      </c>
      <c r="L17" s="699">
        <v>815</v>
      </c>
      <c r="M17" s="699">
        <v>507</v>
      </c>
      <c r="N17" s="893">
        <v>19.8855421686747</v>
      </c>
      <c r="O17" s="107"/>
    </row>
    <row r="18" spans="1:15" ht="12" customHeight="1">
      <c r="A18" s="690">
        <v>2</v>
      </c>
      <c r="B18" s="690"/>
      <c r="C18" s="739"/>
      <c r="D18" s="742" t="s">
        <v>576</v>
      </c>
      <c r="E18" s="116"/>
      <c r="F18" s="699">
        <v>14</v>
      </c>
      <c r="G18" s="699">
        <v>152</v>
      </c>
      <c r="H18" s="699">
        <v>3124</v>
      </c>
      <c r="I18" s="699">
        <v>1894</v>
      </c>
      <c r="J18" s="699">
        <v>1230</v>
      </c>
      <c r="K18" s="699">
        <v>1547</v>
      </c>
      <c r="L18" s="699">
        <v>868</v>
      </c>
      <c r="M18" s="699">
        <v>477</v>
      </c>
      <c r="N18" s="893">
        <v>20.5526315789474</v>
      </c>
      <c r="O18" s="107"/>
    </row>
    <row r="19" spans="1:15" ht="12" customHeight="1">
      <c r="A19" s="690">
        <v>3</v>
      </c>
      <c r="B19" s="690"/>
      <c r="C19" s="739"/>
      <c r="D19" s="742" t="s">
        <v>171</v>
      </c>
      <c r="E19" s="116"/>
      <c r="F19" s="699">
        <v>24</v>
      </c>
      <c r="G19" s="699">
        <v>231</v>
      </c>
      <c r="H19" s="699">
        <v>4440</v>
      </c>
      <c r="I19" s="699">
        <v>3251</v>
      </c>
      <c r="J19" s="699">
        <v>1189</v>
      </c>
      <c r="K19" s="699">
        <v>2172</v>
      </c>
      <c r="L19" s="699">
        <v>917</v>
      </c>
      <c r="M19" s="699">
        <v>844</v>
      </c>
      <c r="N19" s="893">
        <v>19.2207792207792</v>
      </c>
      <c r="O19" s="107"/>
    </row>
    <row r="20" spans="1:15" ht="12" customHeight="1">
      <c r="A20" s="690"/>
      <c r="B20" s="690"/>
      <c r="C20" s="739"/>
      <c r="D20" s="107"/>
      <c r="E20" s="100"/>
      <c r="F20" s="750"/>
      <c r="G20" s="750"/>
      <c r="H20" s="118"/>
      <c r="I20" s="750"/>
      <c r="J20" s="750"/>
      <c r="K20" s="750"/>
      <c r="L20" s="750"/>
      <c r="M20" s="750"/>
      <c r="N20" s="893"/>
      <c r="O20" s="107"/>
    </row>
    <row r="21" spans="1:15" ht="12" customHeight="1">
      <c r="A21" s="690"/>
      <c r="B21" s="690"/>
      <c r="C21" s="739"/>
      <c r="D21" s="740" t="s">
        <v>173</v>
      </c>
      <c r="E21" s="730"/>
      <c r="F21" s="169"/>
      <c r="G21" s="169"/>
      <c r="H21" s="118"/>
      <c r="I21" s="169"/>
      <c r="J21" s="169"/>
      <c r="K21" s="169"/>
      <c r="L21" s="169"/>
      <c r="M21" s="169"/>
      <c r="N21" s="893"/>
      <c r="O21" s="107"/>
    </row>
    <row r="22" spans="1:15" ht="9" customHeight="1">
      <c r="A22" s="690"/>
      <c r="B22" s="690"/>
      <c r="C22" s="739"/>
      <c r="D22" s="741"/>
      <c r="E22" s="116"/>
      <c r="F22" s="169"/>
      <c r="G22" s="169"/>
      <c r="H22" s="118"/>
      <c r="I22" s="169"/>
      <c r="J22" s="169"/>
      <c r="K22" s="169"/>
      <c r="L22" s="169"/>
      <c r="M22" s="169"/>
      <c r="N22" s="893"/>
      <c r="O22" s="107"/>
    </row>
    <row r="23" spans="1:15" ht="12" customHeight="1">
      <c r="A23" s="690">
        <v>4</v>
      </c>
      <c r="B23" s="690"/>
      <c r="C23" s="739"/>
      <c r="D23" s="742" t="s">
        <v>575</v>
      </c>
      <c r="E23" s="116"/>
      <c r="F23" s="699">
        <v>48</v>
      </c>
      <c r="G23" s="699">
        <v>401</v>
      </c>
      <c r="H23" s="699">
        <v>8214</v>
      </c>
      <c r="I23" s="699">
        <v>5852</v>
      </c>
      <c r="J23" s="699">
        <v>2362</v>
      </c>
      <c r="K23" s="699">
        <v>3985</v>
      </c>
      <c r="L23" s="699">
        <v>1084</v>
      </c>
      <c r="M23" s="699">
        <v>1460</v>
      </c>
      <c r="N23" s="893">
        <v>20.4837905236908</v>
      </c>
      <c r="O23" s="107"/>
    </row>
    <row r="24" spans="1:15" ht="12" customHeight="1">
      <c r="A24" s="690">
        <v>5</v>
      </c>
      <c r="B24" s="690"/>
      <c r="C24" s="739"/>
      <c r="D24" s="742" t="s">
        <v>577</v>
      </c>
      <c r="E24" s="116"/>
      <c r="F24" s="699">
        <v>33</v>
      </c>
      <c r="G24" s="699">
        <v>250</v>
      </c>
      <c r="H24" s="699">
        <v>4981</v>
      </c>
      <c r="I24" s="699">
        <v>3223</v>
      </c>
      <c r="J24" s="699">
        <v>1758</v>
      </c>
      <c r="K24" s="699">
        <v>2431</v>
      </c>
      <c r="L24" s="699">
        <v>527</v>
      </c>
      <c r="M24" s="699">
        <v>832</v>
      </c>
      <c r="N24" s="893">
        <v>19.924</v>
      </c>
      <c r="O24" s="107"/>
    </row>
    <row r="25" spans="1:15" ht="12" customHeight="1">
      <c r="A25" s="690">
        <v>6</v>
      </c>
      <c r="B25" s="690"/>
      <c r="C25" s="739"/>
      <c r="D25" s="742" t="s">
        <v>578</v>
      </c>
      <c r="E25" s="116"/>
      <c r="F25" s="699">
        <v>23</v>
      </c>
      <c r="G25" s="699">
        <v>205</v>
      </c>
      <c r="H25" s="699">
        <v>4119</v>
      </c>
      <c r="I25" s="699">
        <v>2779</v>
      </c>
      <c r="J25" s="699">
        <v>1340</v>
      </c>
      <c r="K25" s="699">
        <v>1958</v>
      </c>
      <c r="L25" s="699">
        <v>342</v>
      </c>
      <c r="M25" s="699">
        <v>705</v>
      </c>
      <c r="N25" s="893">
        <v>20.0926829268293</v>
      </c>
      <c r="O25" s="107"/>
    </row>
    <row r="26" spans="1:15" ht="12" customHeight="1">
      <c r="A26" s="690">
        <v>7</v>
      </c>
      <c r="B26" s="690"/>
      <c r="C26" s="739"/>
      <c r="D26" s="742" t="s">
        <v>579</v>
      </c>
      <c r="E26" s="116"/>
      <c r="F26" s="699">
        <v>25</v>
      </c>
      <c r="G26" s="699">
        <v>224</v>
      </c>
      <c r="H26" s="699">
        <v>4404</v>
      </c>
      <c r="I26" s="699">
        <v>3172</v>
      </c>
      <c r="J26" s="699">
        <v>1232</v>
      </c>
      <c r="K26" s="699">
        <v>2072</v>
      </c>
      <c r="L26" s="699">
        <v>734</v>
      </c>
      <c r="M26" s="699">
        <v>833</v>
      </c>
      <c r="N26" s="893">
        <v>19.6607142857143</v>
      </c>
      <c r="O26" s="107"/>
    </row>
    <row r="27" spans="1:15" ht="12" customHeight="1">
      <c r="A27" s="690">
        <v>8</v>
      </c>
      <c r="B27" s="690"/>
      <c r="C27" s="739"/>
      <c r="D27" s="742" t="s">
        <v>580</v>
      </c>
      <c r="E27" s="116"/>
      <c r="F27" s="699">
        <v>45</v>
      </c>
      <c r="G27" s="699">
        <v>297</v>
      </c>
      <c r="H27" s="699">
        <v>5717</v>
      </c>
      <c r="I27" s="699">
        <v>3982</v>
      </c>
      <c r="J27" s="699">
        <v>1735</v>
      </c>
      <c r="K27" s="699">
        <v>2764</v>
      </c>
      <c r="L27" s="699">
        <v>713</v>
      </c>
      <c r="M27" s="699">
        <v>1011</v>
      </c>
      <c r="N27" s="893">
        <v>19.2491582491582</v>
      </c>
      <c r="O27" s="107"/>
    </row>
    <row r="28" spans="1:15" ht="12" customHeight="1">
      <c r="A28" s="690">
        <v>9</v>
      </c>
      <c r="B28" s="690"/>
      <c r="C28" s="739"/>
      <c r="D28" s="742" t="s">
        <v>581</v>
      </c>
      <c r="E28" s="116"/>
      <c r="F28" s="699">
        <v>41</v>
      </c>
      <c r="G28" s="699">
        <v>333</v>
      </c>
      <c r="H28" s="699">
        <v>6618</v>
      </c>
      <c r="I28" s="699">
        <v>4425</v>
      </c>
      <c r="J28" s="699">
        <v>2193</v>
      </c>
      <c r="K28" s="699">
        <v>3176</v>
      </c>
      <c r="L28" s="699">
        <v>949</v>
      </c>
      <c r="M28" s="699">
        <v>1111</v>
      </c>
      <c r="N28" s="893">
        <v>19.8738738738739</v>
      </c>
      <c r="O28" s="107"/>
    </row>
    <row r="29" spans="1:15" ht="12" customHeight="1">
      <c r="A29" s="690">
        <v>10</v>
      </c>
      <c r="B29" s="690"/>
      <c r="C29" s="739"/>
      <c r="D29" s="742" t="s">
        <v>582</v>
      </c>
      <c r="E29" s="116"/>
      <c r="F29" s="699">
        <v>26</v>
      </c>
      <c r="G29" s="699">
        <v>196</v>
      </c>
      <c r="H29" s="699">
        <v>3810</v>
      </c>
      <c r="I29" s="699">
        <v>2558</v>
      </c>
      <c r="J29" s="699">
        <v>1252</v>
      </c>
      <c r="K29" s="699">
        <v>1832</v>
      </c>
      <c r="L29" s="699">
        <v>350</v>
      </c>
      <c r="M29" s="699">
        <v>618</v>
      </c>
      <c r="N29" s="893">
        <v>19.4387755102041</v>
      </c>
      <c r="O29" s="107"/>
    </row>
    <row r="30" spans="1:15" ht="12" customHeight="1">
      <c r="A30" s="690">
        <v>11</v>
      </c>
      <c r="B30" s="690"/>
      <c r="C30" s="739"/>
      <c r="D30" s="742" t="s">
        <v>576</v>
      </c>
      <c r="E30" s="116"/>
      <c r="F30" s="699">
        <v>30</v>
      </c>
      <c r="G30" s="699">
        <v>263</v>
      </c>
      <c r="H30" s="699">
        <v>5497</v>
      </c>
      <c r="I30" s="699">
        <v>3881</v>
      </c>
      <c r="J30" s="699">
        <v>1616</v>
      </c>
      <c r="K30" s="699">
        <v>2638</v>
      </c>
      <c r="L30" s="699">
        <v>568</v>
      </c>
      <c r="M30" s="699">
        <v>988</v>
      </c>
      <c r="N30" s="893">
        <v>20.9011406844106</v>
      </c>
      <c r="O30" s="107"/>
    </row>
    <row r="31" spans="1:15" ht="12" customHeight="1">
      <c r="A31" s="690">
        <v>12</v>
      </c>
      <c r="B31" s="690"/>
      <c r="C31" s="739"/>
      <c r="D31" s="742" t="s">
        <v>171</v>
      </c>
      <c r="E31" s="116"/>
      <c r="F31" s="699">
        <v>39</v>
      </c>
      <c r="G31" s="699">
        <v>351</v>
      </c>
      <c r="H31" s="699">
        <v>7331</v>
      </c>
      <c r="I31" s="699">
        <v>5593</v>
      </c>
      <c r="J31" s="699">
        <v>1738</v>
      </c>
      <c r="K31" s="699">
        <v>3571</v>
      </c>
      <c r="L31" s="699">
        <v>718</v>
      </c>
      <c r="M31" s="699">
        <v>1485</v>
      </c>
      <c r="N31" s="893">
        <v>20.8860398860399</v>
      </c>
      <c r="O31" s="107"/>
    </row>
    <row r="32" spans="1:14" ht="12" customHeight="1">
      <c r="A32" s="690"/>
      <c r="B32" s="690"/>
      <c r="C32" s="739"/>
      <c r="D32" s="107"/>
      <c r="E32" s="116"/>
      <c r="F32" s="118"/>
      <c r="G32" s="118"/>
      <c r="H32" s="118"/>
      <c r="I32" s="118"/>
      <c r="J32" s="118"/>
      <c r="K32" s="118"/>
      <c r="L32" s="118"/>
      <c r="M32" s="118"/>
      <c r="N32" s="701"/>
    </row>
    <row r="33" spans="1:14" ht="12" customHeight="1">
      <c r="A33" s="690">
        <v>13</v>
      </c>
      <c r="B33" s="690"/>
      <c r="C33" s="739"/>
      <c r="D33" s="743" t="s">
        <v>46</v>
      </c>
      <c r="E33" s="733"/>
      <c r="F33" s="706">
        <f>SUM(F17:F31)</f>
        <v>365</v>
      </c>
      <c r="G33" s="706">
        <f aca="true" t="shared" si="0" ref="G33:M33">SUM(G17:G31)</f>
        <v>3069</v>
      </c>
      <c r="H33" s="706">
        <f t="shared" si="0"/>
        <v>61556</v>
      </c>
      <c r="I33" s="706">
        <f t="shared" si="0"/>
        <v>42752</v>
      </c>
      <c r="J33" s="706">
        <f t="shared" si="0"/>
        <v>18804</v>
      </c>
      <c r="K33" s="706">
        <f t="shared" si="0"/>
        <v>29760</v>
      </c>
      <c r="L33" s="706">
        <f t="shared" si="0"/>
        <v>8585</v>
      </c>
      <c r="M33" s="706">
        <f t="shared" si="0"/>
        <v>10871</v>
      </c>
      <c r="N33" s="894">
        <f aca="true" t="shared" si="1" ref="N33">H33/G33</f>
        <v>20.057347670250895</v>
      </c>
    </row>
    <row r="34" spans="1:14" ht="12" customHeight="1">
      <c r="A34" s="690"/>
      <c r="B34" s="690"/>
      <c r="C34" s="690"/>
      <c r="D34" s="100"/>
      <c r="E34" s="100"/>
      <c r="F34" s="110"/>
      <c r="G34" s="110"/>
      <c r="H34" s="110"/>
      <c r="I34" s="110"/>
      <c r="J34" s="110"/>
      <c r="K34" s="110"/>
      <c r="L34" s="110"/>
      <c r="M34" s="110"/>
      <c r="N34" s="701"/>
    </row>
    <row r="35" spans="1:14" ht="12" customHeight="1">
      <c r="A35" s="690"/>
      <c r="B35" s="690"/>
      <c r="C35" s="690"/>
      <c r="D35" s="100"/>
      <c r="E35" s="100"/>
      <c r="F35" s="110"/>
      <c r="G35" s="110"/>
      <c r="H35" s="110"/>
      <c r="I35" s="110"/>
      <c r="J35" s="110"/>
      <c r="K35" s="110"/>
      <c r="L35" s="110"/>
      <c r="M35" s="110"/>
      <c r="N35" s="701"/>
    </row>
    <row r="36" spans="1:14" ht="12" customHeight="1">
      <c r="A36" s="1482" t="s">
        <v>47</v>
      </c>
      <c r="B36" s="1482"/>
      <c r="C36" s="1482"/>
      <c r="D36" s="1482"/>
      <c r="E36" s="1482"/>
      <c r="F36" s="1482"/>
      <c r="G36" s="1482"/>
      <c r="H36" s="1482"/>
      <c r="I36" s="1482"/>
      <c r="J36" s="1482"/>
      <c r="K36" s="1482"/>
      <c r="L36" s="1482"/>
      <c r="M36" s="1482"/>
      <c r="N36" s="1482"/>
    </row>
    <row r="37" spans="1:14" ht="12" customHeight="1">
      <c r="A37" s="690"/>
      <c r="B37" s="690"/>
      <c r="C37" s="690"/>
      <c r="D37" s="100"/>
      <c r="E37" s="100"/>
      <c r="F37" s="110"/>
      <c r="G37" s="110"/>
      <c r="H37" s="110"/>
      <c r="I37" s="110"/>
      <c r="J37" s="110"/>
      <c r="K37" s="110"/>
      <c r="L37" s="110"/>
      <c r="M37" s="110"/>
      <c r="N37" s="701"/>
    </row>
    <row r="38" spans="1:14" ht="12" customHeight="1">
      <c r="A38" s="690"/>
      <c r="B38" s="690"/>
      <c r="C38" s="739"/>
      <c r="D38" s="740" t="s">
        <v>519</v>
      </c>
      <c r="E38" s="730"/>
      <c r="F38" s="118"/>
      <c r="G38" s="118"/>
      <c r="H38" s="118"/>
      <c r="I38" s="118"/>
      <c r="J38" s="118"/>
      <c r="K38" s="118"/>
      <c r="L38" s="118"/>
      <c r="M38" s="118"/>
      <c r="N38" s="701"/>
    </row>
    <row r="39" spans="1:14" ht="9" customHeight="1">
      <c r="A39" s="690"/>
      <c r="B39" s="690"/>
      <c r="C39" s="739"/>
      <c r="D39" s="741"/>
      <c r="E39" s="116"/>
      <c r="F39" s="118"/>
      <c r="G39" s="118"/>
      <c r="H39" s="118"/>
      <c r="I39" s="118"/>
      <c r="J39" s="118"/>
      <c r="K39" s="118"/>
      <c r="L39" s="118"/>
      <c r="M39" s="118"/>
      <c r="N39" s="701"/>
    </row>
    <row r="40" spans="1:15" ht="12" customHeight="1">
      <c r="A40" s="690">
        <v>14</v>
      </c>
      <c r="B40" s="690"/>
      <c r="C40" s="739"/>
      <c r="D40" s="742" t="s">
        <v>164</v>
      </c>
      <c r="E40" s="116"/>
      <c r="F40" s="699">
        <v>49</v>
      </c>
      <c r="G40" s="699">
        <v>694</v>
      </c>
      <c r="H40" s="699">
        <v>13936</v>
      </c>
      <c r="I40" s="699">
        <v>9096</v>
      </c>
      <c r="J40" s="699">
        <v>4840</v>
      </c>
      <c r="K40" s="699">
        <v>6739</v>
      </c>
      <c r="L40" s="699">
        <v>4222</v>
      </c>
      <c r="M40" s="699">
        <v>2315</v>
      </c>
      <c r="N40" s="893">
        <v>20.0806916426513</v>
      </c>
      <c r="O40" s="107"/>
    </row>
    <row r="41" spans="1:15" ht="12" customHeight="1">
      <c r="A41" s="690">
        <v>15</v>
      </c>
      <c r="B41" s="690"/>
      <c r="C41" s="739"/>
      <c r="D41" s="742" t="s">
        <v>583</v>
      </c>
      <c r="E41" s="116"/>
      <c r="F41" s="699">
        <v>10</v>
      </c>
      <c r="G41" s="699">
        <v>116</v>
      </c>
      <c r="H41" s="699">
        <v>2329</v>
      </c>
      <c r="I41" s="699">
        <v>1522</v>
      </c>
      <c r="J41" s="699">
        <v>807</v>
      </c>
      <c r="K41" s="699">
        <v>1169</v>
      </c>
      <c r="L41" s="699">
        <v>592</v>
      </c>
      <c r="M41" s="699">
        <v>422</v>
      </c>
      <c r="N41" s="893">
        <v>20.0775862068966</v>
      </c>
      <c r="O41" s="107"/>
    </row>
    <row r="42" spans="1:15" ht="12" customHeight="1">
      <c r="A42" s="690">
        <v>16</v>
      </c>
      <c r="B42" s="690"/>
      <c r="C42" s="739"/>
      <c r="D42" s="742" t="s">
        <v>584</v>
      </c>
      <c r="E42" s="116"/>
      <c r="F42" s="699">
        <v>15</v>
      </c>
      <c r="G42" s="699">
        <v>178</v>
      </c>
      <c r="H42" s="699">
        <v>3342</v>
      </c>
      <c r="I42" s="699">
        <v>2210</v>
      </c>
      <c r="J42" s="699">
        <v>1132</v>
      </c>
      <c r="K42" s="699">
        <v>1634</v>
      </c>
      <c r="L42" s="699">
        <v>586</v>
      </c>
      <c r="M42" s="699">
        <v>569</v>
      </c>
      <c r="N42" s="893">
        <v>18.7752808988764</v>
      </c>
      <c r="O42" s="107"/>
    </row>
    <row r="43" spans="1:15" ht="12" customHeight="1">
      <c r="A43" s="690">
        <v>17</v>
      </c>
      <c r="B43" s="690"/>
      <c r="C43" s="739"/>
      <c r="D43" s="742" t="s">
        <v>585</v>
      </c>
      <c r="E43" s="116"/>
      <c r="F43" s="699">
        <v>10</v>
      </c>
      <c r="G43" s="699">
        <v>115</v>
      </c>
      <c r="H43" s="699">
        <v>2331</v>
      </c>
      <c r="I43" s="699">
        <v>1507</v>
      </c>
      <c r="J43" s="699">
        <v>824</v>
      </c>
      <c r="K43" s="699">
        <v>1133</v>
      </c>
      <c r="L43" s="699">
        <v>505</v>
      </c>
      <c r="M43" s="699">
        <v>385</v>
      </c>
      <c r="N43" s="893">
        <v>20.2695652173913</v>
      </c>
      <c r="O43" s="107"/>
    </row>
    <row r="44" spans="1:15" ht="12" customHeight="1">
      <c r="A44" s="690"/>
      <c r="B44" s="690"/>
      <c r="C44" s="739"/>
      <c r="D44" s="107"/>
      <c r="E44" s="100"/>
      <c r="F44" s="118"/>
      <c r="G44" s="118"/>
      <c r="H44" s="118"/>
      <c r="I44" s="118"/>
      <c r="J44" s="118"/>
      <c r="K44" s="118"/>
      <c r="L44" s="118"/>
      <c r="M44" s="118"/>
      <c r="N44" s="893"/>
      <c r="O44" s="107"/>
    </row>
    <row r="45" spans="1:15" ht="12" customHeight="1">
      <c r="A45" s="690"/>
      <c r="B45" s="690"/>
      <c r="C45" s="739"/>
      <c r="D45" s="740" t="s">
        <v>173</v>
      </c>
      <c r="E45" s="730"/>
      <c r="F45" s="118"/>
      <c r="G45" s="118"/>
      <c r="H45" s="118"/>
      <c r="I45" s="118"/>
      <c r="J45" s="118"/>
      <c r="K45" s="118"/>
      <c r="L45" s="118"/>
      <c r="M45" s="118"/>
      <c r="N45" s="893"/>
      <c r="O45" s="107"/>
    </row>
    <row r="46" spans="1:15" ht="9" customHeight="1">
      <c r="A46" s="690"/>
      <c r="B46" s="690"/>
      <c r="C46" s="739"/>
      <c r="D46" s="741"/>
      <c r="E46" s="116"/>
      <c r="F46" s="118"/>
      <c r="G46" s="118"/>
      <c r="H46" s="118"/>
      <c r="I46" s="118"/>
      <c r="J46" s="118"/>
      <c r="K46" s="118"/>
      <c r="L46" s="118"/>
      <c r="M46" s="118"/>
      <c r="N46" s="893"/>
      <c r="O46" s="107"/>
    </row>
    <row r="47" spans="1:15" ht="12" customHeight="1">
      <c r="A47" s="690">
        <v>18</v>
      </c>
      <c r="B47" s="690"/>
      <c r="C47" s="739"/>
      <c r="D47" s="742" t="s">
        <v>586</v>
      </c>
      <c r="E47" s="116"/>
      <c r="F47" s="699">
        <v>36</v>
      </c>
      <c r="G47" s="699">
        <v>339</v>
      </c>
      <c r="H47" s="699">
        <v>7027</v>
      </c>
      <c r="I47" s="699">
        <v>5084</v>
      </c>
      <c r="J47" s="699">
        <v>1943</v>
      </c>
      <c r="K47" s="699">
        <v>3400</v>
      </c>
      <c r="L47" s="699">
        <v>816</v>
      </c>
      <c r="M47" s="699">
        <v>1319</v>
      </c>
      <c r="N47" s="893">
        <v>20.7286135693215</v>
      </c>
      <c r="O47" s="107"/>
    </row>
    <row r="48" spans="1:15" ht="12" customHeight="1">
      <c r="A48" s="690">
        <v>19</v>
      </c>
      <c r="B48" s="690"/>
      <c r="C48" s="739"/>
      <c r="D48" s="742" t="s">
        <v>164</v>
      </c>
      <c r="E48" s="116"/>
      <c r="F48" s="699">
        <v>63</v>
      </c>
      <c r="G48" s="699">
        <v>681</v>
      </c>
      <c r="H48" s="699">
        <v>13904</v>
      </c>
      <c r="I48" s="699">
        <v>9777</v>
      </c>
      <c r="J48" s="699">
        <v>4127</v>
      </c>
      <c r="K48" s="699">
        <v>6608</v>
      </c>
      <c r="L48" s="699">
        <v>1957</v>
      </c>
      <c r="M48" s="699">
        <v>2509</v>
      </c>
      <c r="N48" s="893">
        <v>20.417033773862</v>
      </c>
      <c r="O48" s="107"/>
    </row>
    <row r="49" spans="1:15" ht="12" customHeight="1">
      <c r="A49" s="690">
        <v>20</v>
      </c>
      <c r="B49" s="690"/>
      <c r="C49" s="739"/>
      <c r="D49" s="742" t="s">
        <v>587</v>
      </c>
      <c r="E49" s="116"/>
      <c r="F49" s="699">
        <v>23</v>
      </c>
      <c r="G49" s="699">
        <v>256</v>
      </c>
      <c r="H49" s="699">
        <v>5265</v>
      </c>
      <c r="I49" s="699">
        <v>3517</v>
      </c>
      <c r="J49" s="699">
        <v>1748</v>
      </c>
      <c r="K49" s="699">
        <v>2523</v>
      </c>
      <c r="L49" s="699">
        <v>830</v>
      </c>
      <c r="M49" s="699">
        <v>926</v>
      </c>
      <c r="N49" s="893">
        <v>20.56640625</v>
      </c>
      <c r="O49" s="107"/>
    </row>
    <row r="50" spans="1:15" ht="12" customHeight="1">
      <c r="A50" s="690">
        <v>21</v>
      </c>
      <c r="B50" s="690"/>
      <c r="C50" s="739"/>
      <c r="D50" s="742" t="s">
        <v>588</v>
      </c>
      <c r="E50" s="116"/>
      <c r="F50" s="699">
        <v>44</v>
      </c>
      <c r="G50" s="699">
        <v>355</v>
      </c>
      <c r="H50" s="699">
        <v>6945</v>
      </c>
      <c r="I50" s="699">
        <v>4743</v>
      </c>
      <c r="J50" s="699">
        <v>2202</v>
      </c>
      <c r="K50" s="699">
        <v>3328</v>
      </c>
      <c r="L50" s="699">
        <v>1006</v>
      </c>
      <c r="M50" s="699">
        <v>1149</v>
      </c>
      <c r="N50" s="893">
        <v>19.5633802816901</v>
      </c>
      <c r="O50" s="107"/>
    </row>
    <row r="51" spans="1:15" ht="12" customHeight="1">
      <c r="A51" s="690">
        <v>22</v>
      </c>
      <c r="B51" s="690"/>
      <c r="C51" s="739"/>
      <c r="D51" s="742" t="s">
        <v>589</v>
      </c>
      <c r="E51" s="116"/>
      <c r="F51" s="699">
        <v>36</v>
      </c>
      <c r="G51" s="699">
        <v>316</v>
      </c>
      <c r="H51" s="699">
        <v>6516</v>
      </c>
      <c r="I51" s="699">
        <v>4376</v>
      </c>
      <c r="J51" s="699">
        <v>2140</v>
      </c>
      <c r="K51" s="699">
        <v>3115</v>
      </c>
      <c r="L51" s="699">
        <v>1011</v>
      </c>
      <c r="M51" s="699">
        <v>1109</v>
      </c>
      <c r="N51" s="893">
        <v>20.620253164557</v>
      </c>
      <c r="O51" s="107"/>
    </row>
    <row r="52" spans="1:15" ht="12" customHeight="1">
      <c r="A52" s="690">
        <v>23</v>
      </c>
      <c r="B52" s="690"/>
      <c r="C52" s="739"/>
      <c r="D52" s="742" t="s">
        <v>590</v>
      </c>
      <c r="E52" s="116"/>
      <c r="F52" s="699">
        <v>25</v>
      </c>
      <c r="G52" s="699">
        <v>176</v>
      </c>
      <c r="H52" s="699">
        <v>3595</v>
      </c>
      <c r="I52" s="699">
        <v>2777</v>
      </c>
      <c r="J52" s="699">
        <v>818</v>
      </c>
      <c r="K52" s="699">
        <v>1732</v>
      </c>
      <c r="L52" s="699">
        <v>548</v>
      </c>
      <c r="M52" s="699">
        <v>743</v>
      </c>
      <c r="N52" s="893">
        <v>20.4261363636364</v>
      </c>
      <c r="O52" s="107"/>
    </row>
    <row r="53" spans="1:15" ht="12" customHeight="1">
      <c r="A53" s="690">
        <v>24</v>
      </c>
      <c r="B53" s="690"/>
      <c r="C53" s="739"/>
      <c r="D53" s="742" t="s">
        <v>591</v>
      </c>
      <c r="E53" s="116"/>
      <c r="F53" s="699">
        <v>49</v>
      </c>
      <c r="G53" s="699">
        <v>472</v>
      </c>
      <c r="H53" s="699">
        <v>9181</v>
      </c>
      <c r="I53" s="699">
        <v>6456</v>
      </c>
      <c r="J53" s="699">
        <v>2725</v>
      </c>
      <c r="K53" s="699">
        <v>4409</v>
      </c>
      <c r="L53" s="699">
        <v>1670</v>
      </c>
      <c r="M53" s="699">
        <v>1611</v>
      </c>
      <c r="N53" s="893">
        <v>19.4512711864407</v>
      </c>
      <c r="O53" s="107"/>
    </row>
    <row r="54" spans="1:15" ht="12" customHeight="1">
      <c r="A54" s="690">
        <v>25</v>
      </c>
      <c r="B54" s="690"/>
      <c r="C54" s="739"/>
      <c r="D54" s="742" t="s">
        <v>592</v>
      </c>
      <c r="E54" s="116"/>
      <c r="F54" s="699">
        <v>45</v>
      </c>
      <c r="G54" s="699">
        <v>401</v>
      </c>
      <c r="H54" s="699">
        <v>7968</v>
      </c>
      <c r="I54" s="699">
        <v>5319</v>
      </c>
      <c r="J54" s="699">
        <v>2649</v>
      </c>
      <c r="K54" s="699">
        <v>3797</v>
      </c>
      <c r="L54" s="699">
        <v>717</v>
      </c>
      <c r="M54" s="699">
        <v>1449</v>
      </c>
      <c r="N54" s="893">
        <v>19.8703241895262</v>
      </c>
      <c r="O54" s="107"/>
    </row>
    <row r="55" spans="1:15" ht="12" customHeight="1">
      <c r="A55" s="690">
        <v>26</v>
      </c>
      <c r="B55" s="690"/>
      <c r="C55" s="739"/>
      <c r="D55" s="742" t="s">
        <v>593</v>
      </c>
      <c r="E55" s="116"/>
      <c r="F55" s="699">
        <v>41</v>
      </c>
      <c r="G55" s="699">
        <v>363</v>
      </c>
      <c r="H55" s="699">
        <v>7297</v>
      </c>
      <c r="I55" s="699">
        <v>5021</v>
      </c>
      <c r="J55" s="699">
        <v>2276</v>
      </c>
      <c r="K55" s="699">
        <v>3503</v>
      </c>
      <c r="L55" s="699">
        <v>681</v>
      </c>
      <c r="M55" s="699">
        <v>1265</v>
      </c>
      <c r="N55" s="893">
        <v>20.1019283746556</v>
      </c>
      <c r="O55" s="107"/>
    </row>
    <row r="56" spans="1:15" ht="12" customHeight="1">
      <c r="A56" s="690">
        <v>27</v>
      </c>
      <c r="B56" s="690"/>
      <c r="C56" s="739"/>
      <c r="D56" s="742" t="s">
        <v>594</v>
      </c>
      <c r="E56" s="116"/>
      <c r="F56" s="699">
        <v>42</v>
      </c>
      <c r="G56" s="699">
        <v>355</v>
      </c>
      <c r="H56" s="699">
        <v>7438</v>
      </c>
      <c r="I56" s="699">
        <v>5234</v>
      </c>
      <c r="J56" s="699">
        <v>2204</v>
      </c>
      <c r="K56" s="699">
        <v>3547</v>
      </c>
      <c r="L56" s="699">
        <v>997</v>
      </c>
      <c r="M56" s="699">
        <v>1304</v>
      </c>
      <c r="N56" s="893">
        <v>20.9521126760563</v>
      </c>
      <c r="O56" s="107"/>
    </row>
    <row r="57" spans="1:14" ht="12" customHeight="1">
      <c r="A57" s="690"/>
      <c r="B57" s="690"/>
      <c r="C57" s="739"/>
      <c r="D57" s="107"/>
      <c r="E57" s="116"/>
      <c r="F57" s="118"/>
      <c r="G57" s="118"/>
      <c r="H57" s="118"/>
      <c r="I57" s="118"/>
      <c r="J57" s="118"/>
      <c r="K57" s="118"/>
      <c r="L57" s="118"/>
      <c r="M57" s="118"/>
      <c r="N57" s="701"/>
    </row>
    <row r="58" spans="1:14" ht="12" customHeight="1">
      <c r="A58" s="690">
        <v>28</v>
      </c>
      <c r="B58" s="690"/>
      <c r="C58" s="739"/>
      <c r="D58" s="743" t="s">
        <v>47</v>
      </c>
      <c r="E58" s="733"/>
      <c r="F58" s="706">
        <f>SUM(F40:F56)</f>
        <v>488</v>
      </c>
      <c r="G58" s="706">
        <f aca="true" t="shared" si="2" ref="G58:M58">SUM(G40:G56)</f>
        <v>4817</v>
      </c>
      <c r="H58" s="706">
        <f t="shared" si="2"/>
        <v>97074</v>
      </c>
      <c r="I58" s="706">
        <f t="shared" si="2"/>
        <v>66639</v>
      </c>
      <c r="J58" s="706">
        <f t="shared" si="2"/>
        <v>30435</v>
      </c>
      <c r="K58" s="706">
        <f t="shared" si="2"/>
        <v>46637</v>
      </c>
      <c r="L58" s="706">
        <f t="shared" si="2"/>
        <v>16138</v>
      </c>
      <c r="M58" s="706">
        <f t="shared" si="2"/>
        <v>17075</v>
      </c>
      <c r="N58" s="894">
        <f>H58/G58</f>
        <v>20.15237699813162</v>
      </c>
    </row>
    <row r="59" spans="1:14" ht="12" customHeight="1">
      <c r="A59" s="690"/>
      <c r="B59" s="690"/>
      <c r="C59" s="727"/>
      <c r="D59" s="743"/>
      <c r="E59" s="743"/>
      <c r="F59" s="86"/>
      <c r="G59" s="86"/>
      <c r="H59" s="86"/>
      <c r="I59" s="86"/>
      <c r="J59" s="86"/>
      <c r="K59" s="86"/>
      <c r="L59" s="86"/>
      <c r="M59" s="86"/>
      <c r="N59" s="707"/>
    </row>
    <row r="60" spans="1:14" ht="12" customHeight="1">
      <c r="A60" s="690"/>
      <c r="B60" s="690"/>
      <c r="C60" s="727"/>
      <c r="D60" s="743"/>
      <c r="E60" s="743"/>
      <c r="F60" s="86"/>
      <c r="G60" s="86"/>
      <c r="H60" s="86"/>
      <c r="I60" s="86"/>
      <c r="J60" s="86"/>
      <c r="K60" s="86"/>
      <c r="L60" s="86"/>
      <c r="M60" s="86"/>
      <c r="N60" s="707"/>
    </row>
    <row r="61" spans="1:14" ht="12" customHeight="1">
      <c r="A61" s="690"/>
      <c r="B61" s="690"/>
      <c r="C61" s="727"/>
      <c r="D61" s="743"/>
      <c r="E61" s="743"/>
      <c r="F61" s="86"/>
      <c r="G61" s="86"/>
      <c r="H61" s="86"/>
      <c r="I61" s="86"/>
      <c r="J61" s="86"/>
      <c r="K61" s="86"/>
      <c r="L61" s="86"/>
      <c r="M61" s="86"/>
      <c r="N61" s="707"/>
    </row>
    <row r="62" spans="1:14" ht="6" customHeight="1">
      <c r="A62" s="182" t="s">
        <v>10</v>
      </c>
      <c r="B62" s="734"/>
      <c r="C62" s="734"/>
      <c r="D62" s="100"/>
      <c r="E62" s="743"/>
      <c r="F62" s="86"/>
      <c r="G62" s="86"/>
      <c r="H62" s="86"/>
      <c r="I62" s="86"/>
      <c r="J62" s="86"/>
      <c r="K62" s="86"/>
      <c r="L62" s="86"/>
      <c r="M62" s="86"/>
      <c r="N62" s="707"/>
    </row>
    <row r="63" spans="1:14" ht="11.25" customHeight="1">
      <c r="A63" s="1030" t="s">
        <v>826</v>
      </c>
      <c r="B63" s="1030"/>
      <c r="C63" s="1030"/>
      <c r="D63" s="1031"/>
      <c r="E63" s="1031"/>
      <c r="F63" s="1031"/>
      <c r="G63" s="1031"/>
      <c r="H63" s="1031"/>
      <c r="I63" s="1031"/>
      <c r="J63" s="1031"/>
      <c r="K63" s="1031"/>
      <c r="L63" s="1031"/>
      <c r="M63" s="1031"/>
      <c r="N63" s="1031"/>
    </row>
    <row r="64" spans="1:14" ht="12" customHeight="1">
      <c r="A64" s="690"/>
      <c r="B64" s="690"/>
      <c r="C64" s="690"/>
      <c r="D64" s="100"/>
      <c r="E64" s="100"/>
      <c r="F64" s="100"/>
      <c r="G64" s="100"/>
      <c r="H64" s="100"/>
      <c r="I64" s="100"/>
      <c r="J64" s="100"/>
      <c r="K64" s="100"/>
      <c r="L64" s="100"/>
      <c r="M64" s="100"/>
      <c r="N64" s="100"/>
    </row>
    <row r="65" spans="5:14" ht="6" customHeight="1">
      <c r="E65" s="100"/>
      <c r="F65" s="107"/>
      <c r="G65" s="107"/>
      <c r="H65" s="107"/>
      <c r="I65" s="107"/>
      <c r="J65" s="107"/>
      <c r="K65" s="107"/>
      <c r="L65" s="107"/>
      <c r="M65" s="107"/>
      <c r="N65" s="107"/>
    </row>
    <row r="66" ht="11.25" customHeight="1"/>
    <row r="67" spans="1:14" ht="11.25">
      <c r="A67" s="711"/>
      <c r="B67" s="711"/>
      <c r="C67" s="711"/>
      <c r="D67" s="712"/>
      <c r="E67" s="712"/>
      <c r="F67" s="712"/>
      <c r="G67" s="712"/>
      <c r="H67" s="712"/>
      <c r="I67" s="712"/>
      <c r="J67" s="712"/>
      <c r="K67" s="712"/>
      <c r="L67" s="712"/>
      <c r="M67" s="712"/>
      <c r="N67" s="712"/>
    </row>
  </sheetData>
  <mergeCells count="19">
    <mergeCell ref="A36:N36"/>
    <mergeCell ref="A63:N63"/>
    <mergeCell ref="K8:K10"/>
    <mergeCell ref="L8:L10"/>
    <mergeCell ref="M8:M10"/>
    <mergeCell ref="I9:I10"/>
    <mergeCell ref="J9:J10"/>
    <mergeCell ref="A13:N13"/>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140"/>
  <sheetViews>
    <sheetView zoomScaleSheetLayoutView="100" workbookViewId="0" topLeftCell="A1">
      <selection activeCell="O1" sqref="O1"/>
    </sheetView>
  </sheetViews>
  <sheetFormatPr defaultColWidth="12" defaultRowHeight="11.25"/>
  <cols>
    <col min="1" max="1" width="8.16015625" style="183" customWidth="1"/>
    <col min="2" max="2" width="12.66015625" style="183" customWidth="1"/>
    <col min="3" max="3" width="10.16015625" style="183" customWidth="1"/>
    <col min="4" max="12" width="8.33203125" style="183" customWidth="1"/>
    <col min="13" max="13" width="1.0078125" style="183" customWidth="1"/>
    <col min="14" max="14" width="3.16015625" style="183" customWidth="1"/>
    <col min="15" max="16384" width="12" style="183" customWidth="1"/>
  </cols>
  <sheetData>
    <row r="1" spans="1:14" ht="12">
      <c r="A1" s="100"/>
      <c r="B1" s="100"/>
      <c r="C1" s="100"/>
      <c r="D1" s="100"/>
      <c r="E1" s="100"/>
      <c r="F1" s="100"/>
      <c r="G1" s="100"/>
      <c r="H1" s="100"/>
      <c r="I1" s="100"/>
      <c r="J1" s="100"/>
      <c r="K1" s="100"/>
      <c r="L1" s="100"/>
      <c r="M1" s="100"/>
      <c r="N1" s="746"/>
    </row>
    <row r="2" spans="1:14" ht="12.75" customHeight="1">
      <c r="A2" s="1246" t="s">
        <v>711</v>
      </c>
      <c r="B2" s="1033"/>
      <c r="C2" s="1033"/>
      <c r="D2" s="1033"/>
      <c r="E2" s="1033"/>
      <c r="F2" s="1033"/>
      <c r="G2" s="1033"/>
      <c r="H2" s="1033"/>
      <c r="I2" s="1033"/>
      <c r="J2" s="1033"/>
      <c r="K2" s="1033"/>
      <c r="L2" s="1033"/>
      <c r="M2" s="100"/>
      <c r="N2" s="746"/>
    </row>
    <row r="3" spans="1:14" ht="3" customHeight="1">
      <c r="A3" s="100"/>
      <c r="B3" s="100"/>
      <c r="C3" s="100"/>
      <c r="D3" s="100"/>
      <c r="E3" s="100"/>
      <c r="F3" s="100"/>
      <c r="G3" s="100"/>
      <c r="H3" s="100"/>
      <c r="I3" s="100"/>
      <c r="J3" s="100"/>
      <c r="K3" s="100"/>
      <c r="L3" s="100"/>
      <c r="M3" s="100"/>
      <c r="N3" s="746"/>
    </row>
    <row r="4" spans="1:14" s="68" customFormat="1" ht="12.75">
      <c r="A4" s="1475" t="s">
        <v>828</v>
      </c>
      <c r="B4" s="1475"/>
      <c r="C4" s="1475"/>
      <c r="D4" s="1475"/>
      <c r="E4" s="1475"/>
      <c r="F4" s="1475"/>
      <c r="G4" s="1475"/>
      <c r="H4" s="1475"/>
      <c r="I4" s="1475"/>
      <c r="J4" s="1475"/>
      <c r="K4" s="1475"/>
      <c r="L4" s="1475"/>
      <c r="M4" s="1475"/>
      <c r="N4" s="1475"/>
    </row>
    <row r="5" spans="1:14" ht="9" customHeight="1">
      <c r="A5" s="717"/>
      <c r="B5" s="692"/>
      <c r="C5" s="692"/>
      <c r="D5" s="692"/>
      <c r="E5" s="692"/>
      <c r="F5" s="692"/>
      <c r="G5" s="692"/>
      <c r="H5" s="692"/>
      <c r="I5" s="692"/>
      <c r="J5" s="692"/>
      <c r="K5" s="692"/>
      <c r="L5" s="692"/>
      <c r="M5" s="692"/>
      <c r="N5" s="718"/>
    </row>
    <row r="6" spans="1:14" ht="20.1" customHeight="1">
      <c r="A6" s="992" t="s">
        <v>669</v>
      </c>
      <c r="B6" s="992"/>
      <c r="C6" s="993"/>
      <c r="D6" s="990" t="s">
        <v>511</v>
      </c>
      <c r="E6" s="990"/>
      <c r="F6" s="990"/>
      <c r="G6" s="990"/>
      <c r="H6" s="990"/>
      <c r="I6" s="990"/>
      <c r="J6" s="990"/>
      <c r="K6" s="990"/>
      <c r="L6" s="719"/>
      <c r="M6" s="998" t="s">
        <v>501</v>
      </c>
      <c r="N6" s="992"/>
    </row>
    <row r="7" spans="1:14" ht="20.1" customHeight="1">
      <c r="A7" s="996"/>
      <c r="B7" s="996"/>
      <c r="C7" s="997"/>
      <c r="D7" s="994" t="s">
        <v>40</v>
      </c>
      <c r="E7" s="989" t="s">
        <v>79</v>
      </c>
      <c r="F7" s="990"/>
      <c r="G7" s="990"/>
      <c r="H7" s="1000"/>
      <c r="I7" s="990" t="s">
        <v>49</v>
      </c>
      <c r="J7" s="990"/>
      <c r="K7" s="990"/>
      <c r="L7" s="1000"/>
      <c r="M7" s="1025"/>
      <c r="N7" s="994"/>
    </row>
    <row r="8" spans="1:14" ht="21" customHeight="1">
      <c r="A8" s="994" t="s">
        <v>40</v>
      </c>
      <c r="B8" s="989" t="s">
        <v>512</v>
      </c>
      <c r="C8" s="1000"/>
      <c r="D8" s="1476"/>
      <c r="E8" s="989" t="s">
        <v>462</v>
      </c>
      <c r="F8" s="1000"/>
      <c r="G8" s="990" t="s">
        <v>472</v>
      </c>
      <c r="H8" s="1000"/>
      <c r="I8" s="998" t="s">
        <v>513</v>
      </c>
      <c r="J8" s="993"/>
      <c r="K8" s="990" t="s">
        <v>514</v>
      </c>
      <c r="L8" s="1000"/>
      <c r="M8" s="1025"/>
      <c r="N8" s="994"/>
    </row>
    <row r="9" spans="1:14" ht="24" customHeight="1">
      <c r="A9" s="994"/>
      <c r="B9" s="1026" t="s">
        <v>539</v>
      </c>
      <c r="C9" s="1026" t="s">
        <v>516</v>
      </c>
      <c r="D9" s="1476"/>
      <c r="E9" s="1026" t="s">
        <v>441</v>
      </c>
      <c r="F9" s="995" t="s">
        <v>517</v>
      </c>
      <c r="G9" s="1026" t="s">
        <v>441</v>
      </c>
      <c r="H9" s="995" t="s">
        <v>517</v>
      </c>
      <c r="I9" s="999"/>
      <c r="J9" s="997"/>
      <c r="K9" s="993" t="s">
        <v>441</v>
      </c>
      <c r="L9" s="995" t="s">
        <v>517</v>
      </c>
      <c r="M9" s="1025"/>
      <c r="N9" s="994"/>
    </row>
    <row r="10" spans="1:14" ht="24" customHeight="1">
      <c r="A10" s="996"/>
      <c r="B10" s="1048"/>
      <c r="C10" s="1048"/>
      <c r="D10" s="1041"/>
      <c r="E10" s="1048"/>
      <c r="F10" s="997"/>
      <c r="G10" s="1048"/>
      <c r="H10" s="997"/>
      <c r="I10" s="720" t="s">
        <v>441</v>
      </c>
      <c r="J10" s="720" t="s">
        <v>517</v>
      </c>
      <c r="K10" s="997"/>
      <c r="L10" s="997"/>
      <c r="M10" s="999"/>
      <c r="N10" s="996"/>
    </row>
    <row r="11" spans="1:14" ht="11.25">
      <c r="A11" s="253"/>
      <c r="B11" s="695"/>
      <c r="C11" s="695"/>
      <c r="D11" s="695"/>
      <c r="E11" s="253"/>
      <c r="F11" s="253"/>
      <c r="G11" s="253"/>
      <c r="H11" s="253"/>
      <c r="I11" s="253"/>
      <c r="J11" s="253"/>
      <c r="K11" s="253"/>
      <c r="L11" s="100"/>
      <c r="M11" s="100"/>
      <c r="N11" s="100"/>
    </row>
    <row r="12" spans="1:14" ht="11.25">
      <c r="A12" s="714"/>
      <c r="B12" s="100"/>
      <c r="C12" s="100"/>
      <c r="D12" s="100"/>
      <c r="E12" s="100"/>
      <c r="F12" s="100"/>
      <c r="G12" s="100"/>
      <c r="H12" s="100"/>
      <c r="I12" s="100"/>
      <c r="J12" s="100"/>
      <c r="K12" s="100"/>
      <c r="L12" s="100"/>
      <c r="M12" s="100"/>
      <c r="N12" s="100"/>
    </row>
    <row r="13" spans="1:14" ht="12.75" customHeight="1">
      <c r="A13" s="1474" t="s">
        <v>46</v>
      </c>
      <c r="B13" s="1474"/>
      <c r="C13" s="1474"/>
      <c r="D13" s="1474"/>
      <c r="E13" s="1474"/>
      <c r="F13" s="1474"/>
      <c r="G13" s="1474"/>
      <c r="H13" s="1474"/>
      <c r="I13" s="1474"/>
      <c r="J13" s="1474"/>
      <c r="K13" s="1474"/>
      <c r="L13" s="1474"/>
      <c r="M13" s="1474"/>
      <c r="N13" s="1474"/>
    </row>
    <row r="14" spans="1:14" ht="12.75" customHeight="1">
      <c r="A14" s="714"/>
      <c r="B14" s="693"/>
      <c r="C14" s="714"/>
      <c r="D14" s="714"/>
      <c r="E14" s="714"/>
      <c r="F14" s="714"/>
      <c r="G14" s="714"/>
      <c r="H14" s="714"/>
      <c r="I14" s="714"/>
      <c r="J14" s="714"/>
      <c r="K14" s="714"/>
      <c r="L14" s="100"/>
      <c r="M14" s="100"/>
      <c r="N14" s="100"/>
    </row>
    <row r="15" spans="1:14" ht="11.25">
      <c r="A15" s="714"/>
      <c r="B15" s="169"/>
      <c r="C15" s="169"/>
      <c r="D15" s="169"/>
      <c r="E15" s="169"/>
      <c r="F15" s="169"/>
      <c r="G15" s="169"/>
      <c r="H15" s="169"/>
      <c r="I15" s="169"/>
      <c r="J15" s="169"/>
      <c r="K15" s="169"/>
      <c r="L15" s="169"/>
      <c r="M15" s="108"/>
      <c r="N15" s="107"/>
    </row>
    <row r="16" spans="1:14" ht="9" customHeight="1">
      <c r="A16" s="714"/>
      <c r="B16" s="169"/>
      <c r="C16" s="169"/>
      <c r="D16" s="169"/>
      <c r="E16" s="169"/>
      <c r="F16" s="169"/>
      <c r="G16" s="169"/>
      <c r="H16" s="169"/>
      <c r="I16" s="169"/>
      <c r="J16" s="169"/>
      <c r="K16" s="169"/>
      <c r="L16" s="169"/>
      <c r="M16" s="108"/>
      <c r="N16" s="107"/>
    </row>
    <row r="17" spans="1:14" ht="12" customHeight="1">
      <c r="A17" s="698">
        <v>232</v>
      </c>
      <c r="B17" s="79">
        <v>118</v>
      </c>
      <c r="C17" s="79">
        <v>85</v>
      </c>
      <c r="D17" s="79">
        <v>231</v>
      </c>
      <c r="E17" s="79">
        <v>207</v>
      </c>
      <c r="F17" s="79">
        <v>161</v>
      </c>
      <c r="G17" s="79">
        <v>24</v>
      </c>
      <c r="H17" s="79">
        <v>21</v>
      </c>
      <c r="I17" s="79">
        <v>134</v>
      </c>
      <c r="J17" s="79">
        <v>125</v>
      </c>
      <c r="K17" s="79">
        <v>105</v>
      </c>
      <c r="L17" s="699">
        <v>100</v>
      </c>
      <c r="M17" s="80"/>
      <c r="N17" s="107">
        <v>1</v>
      </c>
    </row>
    <row r="18" spans="1:14" ht="12" customHeight="1">
      <c r="A18" s="698">
        <v>198</v>
      </c>
      <c r="B18" s="79">
        <v>122</v>
      </c>
      <c r="C18" s="79">
        <v>58</v>
      </c>
      <c r="D18" s="79">
        <v>228</v>
      </c>
      <c r="E18" s="79">
        <v>206</v>
      </c>
      <c r="F18" s="79">
        <v>166</v>
      </c>
      <c r="G18" s="79">
        <v>22</v>
      </c>
      <c r="H18" s="79">
        <v>20</v>
      </c>
      <c r="I18" s="79">
        <v>128</v>
      </c>
      <c r="J18" s="79">
        <v>115</v>
      </c>
      <c r="K18" s="79">
        <v>106</v>
      </c>
      <c r="L18" s="699">
        <v>101</v>
      </c>
      <c r="M18" s="80"/>
      <c r="N18" s="107">
        <v>2</v>
      </c>
    </row>
    <row r="19" spans="1:14" ht="12" customHeight="1">
      <c r="A19" s="698">
        <v>250</v>
      </c>
      <c r="B19" s="79">
        <v>140</v>
      </c>
      <c r="C19" s="79">
        <v>82</v>
      </c>
      <c r="D19" s="79">
        <v>332</v>
      </c>
      <c r="E19" s="79">
        <v>305</v>
      </c>
      <c r="F19" s="79">
        <v>250</v>
      </c>
      <c r="G19" s="79">
        <v>27</v>
      </c>
      <c r="H19" s="79">
        <v>24</v>
      </c>
      <c r="I19" s="79">
        <v>220</v>
      </c>
      <c r="J19" s="79">
        <v>200</v>
      </c>
      <c r="K19" s="79">
        <v>182</v>
      </c>
      <c r="L19" s="699">
        <v>165</v>
      </c>
      <c r="M19" s="80"/>
      <c r="N19" s="107">
        <v>3</v>
      </c>
    </row>
    <row r="20" spans="1:14" ht="12" customHeight="1">
      <c r="A20" s="714"/>
      <c r="B20" s="108"/>
      <c r="C20" s="944"/>
      <c r="D20" s="944"/>
      <c r="E20" s="944"/>
      <c r="F20" s="944"/>
      <c r="G20" s="944"/>
      <c r="H20" s="944"/>
      <c r="I20" s="944"/>
      <c r="J20" s="944"/>
      <c r="K20" s="944"/>
      <c r="L20" s="169"/>
      <c r="M20" s="108"/>
      <c r="N20" s="107"/>
    </row>
    <row r="21" spans="1:14" ht="12" customHeight="1">
      <c r="A21" s="714"/>
      <c r="B21" s="108"/>
      <c r="C21" s="108"/>
      <c r="D21" s="108"/>
      <c r="E21" s="108"/>
      <c r="F21" s="108"/>
      <c r="G21" s="108"/>
      <c r="H21" s="108"/>
      <c r="I21" s="108"/>
      <c r="J21" s="108"/>
      <c r="K21" s="108"/>
      <c r="L21" s="169"/>
      <c r="M21" s="108"/>
      <c r="N21" s="107"/>
    </row>
    <row r="22" spans="1:14" ht="9" customHeight="1">
      <c r="A22" s="714"/>
      <c r="B22" s="108"/>
      <c r="C22" s="108"/>
      <c r="D22" s="108"/>
      <c r="E22" s="108"/>
      <c r="F22" s="108"/>
      <c r="G22" s="108"/>
      <c r="H22" s="108"/>
      <c r="I22" s="108"/>
      <c r="J22" s="108"/>
      <c r="K22" s="108"/>
      <c r="L22" s="169"/>
      <c r="M22" s="108"/>
      <c r="N22" s="107"/>
    </row>
    <row r="23" spans="1:14" ht="12" customHeight="1">
      <c r="A23" s="698">
        <v>454</v>
      </c>
      <c r="B23" s="79">
        <v>243</v>
      </c>
      <c r="C23" s="79">
        <v>176</v>
      </c>
      <c r="D23" s="79">
        <v>545</v>
      </c>
      <c r="E23" s="79">
        <v>492</v>
      </c>
      <c r="F23" s="79">
        <v>395</v>
      </c>
      <c r="G23" s="79">
        <v>53</v>
      </c>
      <c r="H23" s="79">
        <v>43</v>
      </c>
      <c r="I23" s="79">
        <v>354</v>
      </c>
      <c r="J23" s="79">
        <v>322</v>
      </c>
      <c r="K23" s="79">
        <v>230</v>
      </c>
      <c r="L23" s="699">
        <v>220</v>
      </c>
      <c r="M23" s="80"/>
      <c r="N23" s="107">
        <v>4</v>
      </c>
    </row>
    <row r="24" spans="1:14" ht="12" customHeight="1">
      <c r="A24" s="698">
        <v>253</v>
      </c>
      <c r="B24" s="79">
        <v>151</v>
      </c>
      <c r="C24" s="79">
        <v>82</v>
      </c>
      <c r="D24" s="79">
        <v>367</v>
      </c>
      <c r="E24" s="79">
        <v>323</v>
      </c>
      <c r="F24" s="79">
        <v>265</v>
      </c>
      <c r="G24" s="79">
        <v>44</v>
      </c>
      <c r="H24" s="79">
        <v>41</v>
      </c>
      <c r="I24" s="79">
        <v>216</v>
      </c>
      <c r="J24" s="79">
        <v>208</v>
      </c>
      <c r="K24" s="79">
        <v>180</v>
      </c>
      <c r="L24" s="699">
        <v>173</v>
      </c>
      <c r="M24" s="80"/>
      <c r="N24" s="107">
        <v>5</v>
      </c>
    </row>
    <row r="25" spans="1:14" ht="12" customHeight="1">
      <c r="A25" s="698">
        <v>314</v>
      </c>
      <c r="B25" s="79">
        <v>205</v>
      </c>
      <c r="C25" s="79">
        <v>96</v>
      </c>
      <c r="D25" s="79">
        <v>319</v>
      </c>
      <c r="E25" s="79">
        <v>282</v>
      </c>
      <c r="F25" s="79">
        <v>230</v>
      </c>
      <c r="G25" s="79">
        <v>37</v>
      </c>
      <c r="H25" s="79">
        <v>32</v>
      </c>
      <c r="I25" s="79">
        <v>187</v>
      </c>
      <c r="J25" s="79">
        <v>175</v>
      </c>
      <c r="K25" s="79">
        <v>137</v>
      </c>
      <c r="L25" s="699">
        <v>132</v>
      </c>
      <c r="M25" s="80"/>
      <c r="N25" s="107">
        <v>6</v>
      </c>
    </row>
    <row r="26" spans="1:14" ht="12" customHeight="1">
      <c r="A26" s="698">
        <v>209</v>
      </c>
      <c r="B26" s="79">
        <v>141</v>
      </c>
      <c r="C26" s="79">
        <v>55</v>
      </c>
      <c r="D26" s="79">
        <v>319</v>
      </c>
      <c r="E26" s="79">
        <v>290</v>
      </c>
      <c r="F26" s="79">
        <v>239</v>
      </c>
      <c r="G26" s="79">
        <v>29</v>
      </c>
      <c r="H26" s="79">
        <v>25</v>
      </c>
      <c r="I26" s="79">
        <v>204</v>
      </c>
      <c r="J26" s="79">
        <v>189</v>
      </c>
      <c r="K26" s="79">
        <v>184</v>
      </c>
      <c r="L26" s="699">
        <v>178</v>
      </c>
      <c r="M26" s="80"/>
      <c r="N26" s="107">
        <v>7</v>
      </c>
    </row>
    <row r="27" spans="1:14" ht="12" customHeight="1">
      <c r="A27" s="698">
        <v>305</v>
      </c>
      <c r="B27" s="79">
        <v>169</v>
      </c>
      <c r="C27" s="79">
        <v>122</v>
      </c>
      <c r="D27" s="79">
        <v>429</v>
      </c>
      <c r="E27" s="79">
        <v>388</v>
      </c>
      <c r="F27" s="79">
        <v>312</v>
      </c>
      <c r="G27" s="79">
        <v>41</v>
      </c>
      <c r="H27" s="79">
        <v>36</v>
      </c>
      <c r="I27" s="79">
        <v>269</v>
      </c>
      <c r="J27" s="79">
        <v>250</v>
      </c>
      <c r="K27" s="79">
        <v>211</v>
      </c>
      <c r="L27" s="699">
        <v>201</v>
      </c>
      <c r="M27" s="80"/>
      <c r="N27" s="107">
        <v>8</v>
      </c>
    </row>
    <row r="28" spans="1:14" ht="12" customHeight="1">
      <c r="A28" s="698">
        <v>476</v>
      </c>
      <c r="B28" s="79">
        <v>270</v>
      </c>
      <c r="C28" s="79">
        <v>177</v>
      </c>
      <c r="D28" s="79">
        <v>474</v>
      </c>
      <c r="E28" s="79">
        <v>427</v>
      </c>
      <c r="F28" s="79">
        <v>328</v>
      </c>
      <c r="G28" s="79">
        <v>47</v>
      </c>
      <c r="H28" s="79">
        <v>38</v>
      </c>
      <c r="I28" s="79">
        <v>284</v>
      </c>
      <c r="J28" s="79">
        <v>258</v>
      </c>
      <c r="K28" s="79">
        <v>181</v>
      </c>
      <c r="L28" s="699">
        <v>164</v>
      </c>
      <c r="M28" s="80"/>
      <c r="N28" s="107">
        <v>9</v>
      </c>
    </row>
    <row r="29" spans="1:14" ht="12" customHeight="1">
      <c r="A29" s="698">
        <v>236</v>
      </c>
      <c r="B29" s="79">
        <v>148</v>
      </c>
      <c r="C29" s="79">
        <v>84</v>
      </c>
      <c r="D29" s="79">
        <v>259</v>
      </c>
      <c r="E29" s="79">
        <v>230</v>
      </c>
      <c r="F29" s="79">
        <v>182</v>
      </c>
      <c r="G29" s="79">
        <v>29</v>
      </c>
      <c r="H29" s="79">
        <v>24</v>
      </c>
      <c r="I29" s="79">
        <v>154</v>
      </c>
      <c r="J29" s="79">
        <v>142</v>
      </c>
      <c r="K29" s="79">
        <v>123</v>
      </c>
      <c r="L29" s="699">
        <v>115</v>
      </c>
      <c r="M29" s="80"/>
      <c r="N29" s="107">
        <v>10</v>
      </c>
    </row>
    <row r="30" spans="1:14" ht="12" customHeight="1">
      <c r="A30" s="698">
        <v>332</v>
      </c>
      <c r="B30" s="79">
        <v>154</v>
      </c>
      <c r="C30" s="79">
        <v>156</v>
      </c>
      <c r="D30" s="79">
        <v>362</v>
      </c>
      <c r="E30" s="79">
        <v>323</v>
      </c>
      <c r="F30" s="79">
        <v>265</v>
      </c>
      <c r="G30" s="79">
        <v>39</v>
      </c>
      <c r="H30" s="79">
        <v>36</v>
      </c>
      <c r="I30" s="79">
        <v>226</v>
      </c>
      <c r="J30" s="79">
        <v>209</v>
      </c>
      <c r="K30" s="79">
        <v>183</v>
      </c>
      <c r="L30" s="699">
        <v>175</v>
      </c>
      <c r="M30" s="80"/>
      <c r="N30" s="107">
        <v>11</v>
      </c>
    </row>
    <row r="31" spans="1:14" ht="12" customHeight="1">
      <c r="A31" s="698">
        <v>372</v>
      </c>
      <c r="B31" s="79">
        <v>167</v>
      </c>
      <c r="C31" s="79">
        <v>192</v>
      </c>
      <c r="D31" s="79">
        <v>489</v>
      </c>
      <c r="E31" s="699">
        <v>440</v>
      </c>
      <c r="F31" s="79">
        <v>358</v>
      </c>
      <c r="G31" s="699">
        <v>49</v>
      </c>
      <c r="H31" s="79">
        <v>43</v>
      </c>
      <c r="I31" s="79">
        <v>328</v>
      </c>
      <c r="J31" s="79">
        <v>304</v>
      </c>
      <c r="K31" s="79">
        <v>272</v>
      </c>
      <c r="L31" s="699">
        <v>257</v>
      </c>
      <c r="M31" s="80"/>
      <c r="N31" s="107">
        <v>12</v>
      </c>
    </row>
    <row r="32" spans="1:14" ht="12" customHeight="1">
      <c r="A32" s="714"/>
      <c r="B32" s="169"/>
      <c r="C32" s="110"/>
      <c r="D32" s="118"/>
      <c r="E32" s="708"/>
      <c r="F32" s="118"/>
      <c r="G32" s="118"/>
      <c r="H32" s="118"/>
      <c r="I32" s="118"/>
      <c r="J32" s="118"/>
      <c r="K32" s="738"/>
      <c r="L32" s="169"/>
      <c r="M32" s="108"/>
      <c r="N32" s="107"/>
    </row>
    <row r="33" spans="1:14" ht="12" customHeight="1">
      <c r="A33" s="86">
        <f>SUM(A17:A31)</f>
        <v>3631</v>
      </c>
      <c r="B33" s="706">
        <f>SUM(B17:B31)</f>
        <v>2028</v>
      </c>
      <c r="C33" s="706">
        <f>SUM(C17:C31)</f>
        <v>1365</v>
      </c>
      <c r="D33" s="706">
        <f aca="true" t="shared" si="0" ref="D33:K33">SUM(D17:D31)</f>
        <v>4354</v>
      </c>
      <c r="E33" s="706">
        <f t="shared" si="0"/>
        <v>3913</v>
      </c>
      <c r="F33" s="706">
        <f t="shared" si="0"/>
        <v>3151</v>
      </c>
      <c r="G33" s="706">
        <f t="shared" si="0"/>
        <v>441</v>
      </c>
      <c r="H33" s="706">
        <f t="shared" si="0"/>
        <v>383</v>
      </c>
      <c r="I33" s="706">
        <f t="shared" si="0"/>
        <v>2704</v>
      </c>
      <c r="J33" s="706">
        <f t="shared" si="0"/>
        <v>2497</v>
      </c>
      <c r="K33" s="706">
        <f t="shared" si="0"/>
        <v>2094</v>
      </c>
      <c r="L33" s="706">
        <f>SUM(L17:L31)</f>
        <v>1981</v>
      </c>
      <c r="M33" s="85"/>
      <c r="N33" s="107">
        <v>13</v>
      </c>
    </row>
    <row r="34" spans="1:14" ht="12" customHeight="1">
      <c r="A34" s="714"/>
      <c r="B34" s="100"/>
      <c r="C34" s="110"/>
      <c r="D34" s="110"/>
      <c r="E34" s="110"/>
      <c r="F34" s="110"/>
      <c r="G34" s="110"/>
      <c r="H34" s="110"/>
      <c r="I34" s="110"/>
      <c r="J34" s="110"/>
      <c r="K34" s="701"/>
      <c r="L34" s="100"/>
      <c r="M34" s="100"/>
      <c r="N34" s="100"/>
    </row>
    <row r="35" spans="1:14" ht="12" customHeight="1">
      <c r="A35" s="714"/>
      <c r="B35" s="100"/>
      <c r="C35" s="110"/>
      <c r="D35" s="110"/>
      <c r="E35" s="110"/>
      <c r="F35" s="110"/>
      <c r="G35" s="110"/>
      <c r="H35" s="110"/>
      <c r="I35" s="110"/>
      <c r="J35" s="110"/>
      <c r="K35" s="701"/>
      <c r="L35" s="100"/>
      <c r="M35" s="100"/>
      <c r="N35" s="100"/>
    </row>
    <row r="36" spans="1:14" ht="12" customHeight="1">
      <c r="A36" s="1482" t="s">
        <v>47</v>
      </c>
      <c r="B36" s="1482"/>
      <c r="C36" s="1482"/>
      <c r="D36" s="1482"/>
      <c r="E36" s="1482"/>
      <c r="F36" s="1482"/>
      <c r="G36" s="1482"/>
      <c r="H36" s="1482"/>
      <c r="I36" s="1482"/>
      <c r="J36" s="1482"/>
      <c r="K36" s="1482"/>
      <c r="L36" s="1482"/>
      <c r="M36" s="1482"/>
      <c r="N36" s="1482"/>
    </row>
    <row r="37" spans="1:14" ht="12" customHeight="1">
      <c r="A37" s="714"/>
      <c r="B37" s="100"/>
      <c r="C37" s="110"/>
      <c r="D37" s="110"/>
      <c r="E37" s="110"/>
      <c r="F37" s="110"/>
      <c r="G37" s="110"/>
      <c r="H37" s="110"/>
      <c r="I37" s="110"/>
      <c r="J37" s="110"/>
      <c r="K37" s="701"/>
      <c r="L37" s="100"/>
      <c r="M37" s="100"/>
      <c r="N37" s="100"/>
    </row>
    <row r="38" spans="1:14" ht="12" customHeight="1">
      <c r="A38" s="714"/>
      <c r="B38" s="169"/>
      <c r="C38" s="118"/>
      <c r="D38" s="118"/>
      <c r="E38" s="118"/>
      <c r="F38" s="118"/>
      <c r="G38" s="118"/>
      <c r="H38" s="118"/>
      <c r="I38" s="118"/>
      <c r="J38" s="118"/>
      <c r="K38" s="738"/>
      <c r="L38" s="169"/>
      <c r="M38" s="108"/>
      <c r="N38" s="107"/>
    </row>
    <row r="39" spans="1:14" ht="9" customHeight="1">
      <c r="A39" s="714"/>
      <c r="B39" s="169"/>
      <c r="C39" s="118"/>
      <c r="D39" s="118"/>
      <c r="E39" s="118"/>
      <c r="F39" s="118"/>
      <c r="G39" s="118"/>
      <c r="H39" s="118"/>
      <c r="I39" s="118"/>
      <c r="J39" s="118"/>
      <c r="K39" s="738"/>
      <c r="L39" s="169"/>
      <c r="M39" s="108"/>
      <c r="N39" s="107"/>
    </row>
    <row r="40" spans="1:14" ht="12" customHeight="1">
      <c r="A40" s="698">
        <v>894</v>
      </c>
      <c r="B40" s="79">
        <v>492</v>
      </c>
      <c r="C40" s="79">
        <v>322</v>
      </c>
      <c r="D40" s="79">
        <v>1091</v>
      </c>
      <c r="E40" s="79">
        <v>972</v>
      </c>
      <c r="F40" s="79">
        <v>816</v>
      </c>
      <c r="G40" s="79">
        <v>119</v>
      </c>
      <c r="H40" s="79">
        <v>104</v>
      </c>
      <c r="I40" s="79">
        <v>622</v>
      </c>
      <c r="J40" s="79">
        <v>575</v>
      </c>
      <c r="K40" s="79">
        <v>540</v>
      </c>
      <c r="L40" s="699">
        <v>515</v>
      </c>
      <c r="M40" s="80"/>
      <c r="N40" s="107">
        <v>14</v>
      </c>
    </row>
    <row r="41" spans="1:14" ht="12" customHeight="1">
      <c r="A41" s="698">
        <v>153</v>
      </c>
      <c r="B41" s="79">
        <v>96</v>
      </c>
      <c r="C41" s="79">
        <v>40</v>
      </c>
      <c r="D41" s="79">
        <v>149</v>
      </c>
      <c r="E41" s="79">
        <v>135</v>
      </c>
      <c r="F41" s="79">
        <v>99</v>
      </c>
      <c r="G41" s="79">
        <v>14</v>
      </c>
      <c r="H41" s="79">
        <v>11</v>
      </c>
      <c r="I41" s="79">
        <v>82</v>
      </c>
      <c r="J41" s="79">
        <v>69</v>
      </c>
      <c r="K41" s="79">
        <v>60</v>
      </c>
      <c r="L41" s="699">
        <v>52</v>
      </c>
      <c r="M41" s="80"/>
      <c r="N41" s="107">
        <v>15</v>
      </c>
    </row>
    <row r="42" spans="1:14" ht="12" customHeight="1">
      <c r="A42" s="698">
        <v>227</v>
      </c>
      <c r="B42" s="79">
        <v>138</v>
      </c>
      <c r="C42" s="79">
        <v>57</v>
      </c>
      <c r="D42" s="79">
        <v>266</v>
      </c>
      <c r="E42" s="79">
        <v>242</v>
      </c>
      <c r="F42" s="79">
        <v>189</v>
      </c>
      <c r="G42" s="79">
        <v>24</v>
      </c>
      <c r="H42" s="79">
        <v>21</v>
      </c>
      <c r="I42" s="79">
        <v>161</v>
      </c>
      <c r="J42" s="79">
        <v>141</v>
      </c>
      <c r="K42" s="79">
        <v>138</v>
      </c>
      <c r="L42" s="699">
        <v>122</v>
      </c>
      <c r="M42" s="80"/>
      <c r="N42" s="107">
        <v>16</v>
      </c>
    </row>
    <row r="43" spans="1:14" ht="12" customHeight="1">
      <c r="A43" s="698">
        <v>168</v>
      </c>
      <c r="B43" s="79">
        <v>112</v>
      </c>
      <c r="C43" s="79">
        <v>42</v>
      </c>
      <c r="D43" s="79">
        <v>163</v>
      </c>
      <c r="E43" s="79">
        <v>141</v>
      </c>
      <c r="F43" s="79">
        <v>107</v>
      </c>
      <c r="G43" s="79">
        <v>22</v>
      </c>
      <c r="H43" s="79">
        <v>19</v>
      </c>
      <c r="I43" s="79">
        <v>90</v>
      </c>
      <c r="J43" s="79">
        <v>81</v>
      </c>
      <c r="K43" s="79">
        <v>58</v>
      </c>
      <c r="L43" s="699">
        <v>54</v>
      </c>
      <c r="M43" s="80"/>
      <c r="N43" s="107">
        <v>17</v>
      </c>
    </row>
    <row r="44" spans="1:14" ht="12" customHeight="1">
      <c r="A44" s="714"/>
      <c r="B44" s="108"/>
      <c r="C44" s="80"/>
      <c r="D44" s="80"/>
      <c r="E44" s="80"/>
      <c r="F44" s="80"/>
      <c r="G44" s="80"/>
      <c r="H44" s="80"/>
      <c r="I44" s="80"/>
      <c r="J44" s="80"/>
      <c r="K44" s="943"/>
      <c r="L44" s="169"/>
      <c r="M44" s="108"/>
      <c r="N44" s="107"/>
    </row>
    <row r="45" spans="1:14" ht="12" customHeight="1">
      <c r="A45" s="714"/>
      <c r="B45" s="108"/>
      <c r="C45" s="80"/>
      <c r="D45" s="80"/>
      <c r="E45" s="80"/>
      <c r="F45" s="80"/>
      <c r="G45" s="80"/>
      <c r="H45" s="80"/>
      <c r="I45" s="80"/>
      <c r="J45" s="80"/>
      <c r="K45" s="943"/>
      <c r="L45" s="169"/>
      <c r="M45" s="108"/>
      <c r="N45" s="107"/>
    </row>
    <row r="46" spans="1:14" ht="9" customHeight="1">
      <c r="A46" s="714"/>
      <c r="B46" s="108"/>
      <c r="C46" s="80"/>
      <c r="D46" s="80"/>
      <c r="E46" s="80"/>
      <c r="F46" s="80"/>
      <c r="G46" s="80"/>
      <c r="H46" s="80"/>
      <c r="I46" s="80"/>
      <c r="J46" s="80"/>
      <c r="K46" s="108"/>
      <c r="L46" s="169"/>
      <c r="M46" s="108"/>
      <c r="N46" s="107"/>
    </row>
    <row r="47" spans="1:14" ht="12" customHeight="1">
      <c r="A47" s="698">
        <v>395</v>
      </c>
      <c r="B47" s="79">
        <v>234</v>
      </c>
      <c r="C47" s="79">
        <v>145</v>
      </c>
      <c r="D47" s="79">
        <v>478</v>
      </c>
      <c r="E47" s="79">
        <v>422</v>
      </c>
      <c r="F47" s="79">
        <v>357</v>
      </c>
      <c r="G47" s="79">
        <v>56</v>
      </c>
      <c r="H47" s="79">
        <v>48</v>
      </c>
      <c r="I47" s="79">
        <v>310</v>
      </c>
      <c r="J47" s="79">
        <v>297</v>
      </c>
      <c r="K47" s="79">
        <v>292</v>
      </c>
      <c r="L47" s="699">
        <v>278</v>
      </c>
      <c r="M47" s="80"/>
      <c r="N47" s="107">
        <v>18</v>
      </c>
    </row>
    <row r="48" spans="1:14" ht="12" customHeight="1">
      <c r="A48" s="698">
        <v>757</v>
      </c>
      <c r="B48" s="79">
        <v>437</v>
      </c>
      <c r="C48" s="79">
        <v>277</v>
      </c>
      <c r="D48" s="79">
        <v>976</v>
      </c>
      <c r="E48" s="79">
        <v>860</v>
      </c>
      <c r="F48" s="79">
        <v>706</v>
      </c>
      <c r="G48" s="79">
        <v>116</v>
      </c>
      <c r="H48" s="79">
        <v>102</v>
      </c>
      <c r="I48" s="79">
        <v>589</v>
      </c>
      <c r="J48" s="79">
        <v>547</v>
      </c>
      <c r="K48" s="79">
        <v>566</v>
      </c>
      <c r="L48" s="699">
        <v>534</v>
      </c>
      <c r="M48" s="80"/>
      <c r="N48" s="107">
        <v>19</v>
      </c>
    </row>
    <row r="49" spans="1:14" ht="12" customHeight="1">
      <c r="A49" s="698">
        <v>340</v>
      </c>
      <c r="B49" s="79">
        <v>178</v>
      </c>
      <c r="C49" s="699">
        <v>129</v>
      </c>
      <c r="D49" s="79">
        <v>365</v>
      </c>
      <c r="E49" s="79">
        <v>319</v>
      </c>
      <c r="F49" s="79">
        <v>253</v>
      </c>
      <c r="G49" s="79">
        <v>46</v>
      </c>
      <c r="H49" s="79">
        <v>42</v>
      </c>
      <c r="I49" s="79">
        <v>211</v>
      </c>
      <c r="J49" s="79">
        <v>198</v>
      </c>
      <c r="K49" s="79">
        <v>189</v>
      </c>
      <c r="L49" s="699">
        <v>179</v>
      </c>
      <c r="M49" s="80"/>
      <c r="N49" s="107">
        <v>20</v>
      </c>
    </row>
    <row r="50" spans="1:14" ht="12" customHeight="1">
      <c r="A50" s="700">
        <v>418</v>
      </c>
      <c r="B50" s="700">
        <v>221</v>
      </c>
      <c r="C50" s="698">
        <v>170</v>
      </c>
      <c r="D50" s="79">
        <v>462</v>
      </c>
      <c r="E50" s="79">
        <v>412</v>
      </c>
      <c r="F50" s="79">
        <v>353</v>
      </c>
      <c r="G50" s="79">
        <v>50</v>
      </c>
      <c r="H50" s="79">
        <v>46</v>
      </c>
      <c r="I50" s="79">
        <v>282</v>
      </c>
      <c r="J50" s="79">
        <v>263</v>
      </c>
      <c r="K50" s="699">
        <v>208</v>
      </c>
      <c r="L50" s="700">
        <v>200</v>
      </c>
      <c r="M50" s="80"/>
      <c r="N50" s="107">
        <v>21</v>
      </c>
    </row>
    <row r="51" spans="1:14" ht="12" customHeight="1">
      <c r="A51" s="700">
        <v>385</v>
      </c>
      <c r="B51" s="700">
        <v>230</v>
      </c>
      <c r="C51" s="698">
        <v>133</v>
      </c>
      <c r="D51" s="79">
        <v>460</v>
      </c>
      <c r="E51" s="699">
        <v>411</v>
      </c>
      <c r="F51" s="700">
        <v>341</v>
      </c>
      <c r="G51" s="700">
        <v>49</v>
      </c>
      <c r="H51" s="700">
        <v>41</v>
      </c>
      <c r="I51" s="700">
        <v>263</v>
      </c>
      <c r="J51" s="698">
        <v>251</v>
      </c>
      <c r="K51" s="699">
        <v>246</v>
      </c>
      <c r="L51" s="700">
        <v>231</v>
      </c>
      <c r="M51" s="80"/>
      <c r="N51" s="107">
        <v>22</v>
      </c>
    </row>
    <row r="52" spans="1:14" ht="12" customHeight="1">
      <c r="A52" s="700">
        <v>146</v>
      </c>
      <c r="B52" s="700">
        <v>99</v>
      </c>
      <c r="C52" s="700">
        <v>34</v>
      </c>
      <c r="D52" s="700">
        <v>241</v>
      </c>
      <c r="E52" s="700">
        <v>220</v>
      </c>
      <c r="F52" s="700">
        <v>189</v>
      </c>
      <c r="G52" s="700">
        <v>21</v>
      </c>
      <c r="H52" s="700">
        <v>19</v>
      </c>
      <c r="I52" s="700">
        <v>168</v>
      </c>
      <c r="J52" s="700">
        <v>161</v>
      </c>
      <c r="K52" s="700">
        <v>114</v>
      </c>
      <c r="L52" s="700">
        <v>111</v>
      </c>
      <c r="M52" s="80"/>
      <c r="N52" s="107">
        <v>23</v>
      </c>
    </row>
    <row r="53" spans="1:14" ht="12" customHeight="1">
      <c r="A53" s="700">
        <v>528</v>
      </c>
      <c r="B53" s="700">
        <v>278</v>
      </c>
      <c r="C53" s="700">
        <v>174</v>
      </c>
      <c r="D53" s="700">
        <v>645</v>
      </c>
      <c r="E53" s="700">
        <v>582</v>
      </c>
      <c r="F53" s="700">
        <v>488</v>
      </c>
      <c r="G53" s="700">
        <v>63</v>
      </c>
      <c r="H53" s="700">
        <v>55</v>
      </c>
      <c r="I53" s="700">
        <v>418</v>
      </c>
      <c r="J53" s="700">
        <v>398</v>
      </c>
      <c r="K53" s="700">
        <v>287</v>
      </c>
      <c r="L53" s="700">
        <v>265</v>
      </c>
      <c r="M53" s="80"/>
      <c r="N53" s="107">
        <v>24</v>
      </c>
    </row>
    <row r="54" spans="1:14" ht="12" customHeight="1">
      <c r="A54" s="700">
        <v>482</v>
      </c>
      <c r="B54" s="700">
        <v>281</v>
      </c>
      <c r="C54" s="700">
        <v>192</v>
      </c>
      <c r="D54" s="700">
        <v>541</v>
      </c>
      <c r="E54" s="700">
        <v>481</v>
      </c>
      <c r="F54" s="700">
        <v>371</v>
      </c>
      <c r="G54" s="700">
        <v>60</v>
      </c>
      <c r="H54" s="700">
        <v>52</v>
      </c>
      <c r="I54" s="700">
        <v>315</v>
      </c>
      <c r="J54" s="700">
        <v>282</v>
      </c>
      <c r="K54" s="700">
        <v>253</v>
      </c>
      <c r="L54" s="700">
        <v>231</v>
      </c>
      <c r="M54" s="80"/>
      <c r="N54" s="107">
        <v>25</v>
      </c>
    </row>
    <row r="55" spans="1:14" ht="12" customHeight="1">
      <c r="A55" s="700">
        <v>546</v>
      </c>
      <c r="B55" s="700">
        <v>287</v>
      </c>
      <c r="C55" s="700">
        <v>247</v>
      </c>
      <c r="D55" s="700">
        <v>480</v>
      </c>
      <c r="E55" s="700">
        <v>426</v>
      </c>
      <c r="F55" s="700">
        <v>324</v>
      </c>
      <c r="G55" s="700">
        <v>54</v>
      </c>
      <c r="H55" s="700">
        <v>45</v>
      </c>
      <c r="I55" s="700">
        <v>283</v>
      </c>
      <c r="J55" s="700">
        <v>257</v>
      </c>
      <c r="K55" s="700">
        <v>232</v>
      </c>
      <c r="L55" s="700">
        <v>214</v>
      </c>
      <c r="M55" s="80"/>
      <c r="N55" s="107">
        <v>26</v>
      </c>
    </row>
    <row r="56" spans="1:14" ht="12" customHeight="1">
      <c r="A56" s="700">
        <v>424</v>
      </c>
      <c r="B56" s="700">
        <v>224</v>
      </c>
      <c r="C56" s="700">
        <v>193</v>
      </c>
      <c r="D56" s="700">
        <v>483</v>
      </c>
      <c r="E56" s="700">
        <v>424</v>
      </c>
      <c r="F56" s="700">
        <v>329</v>
      </c>
      <c r="G56" s="700">
        <v>59</v>
      </c>
      <c r="H56" s="700">
        <v>52</v>
      </c>
      <c r="I56" s="700">
        <v>301</v>
      </c>
      <c r="J56" s="700">
        <v>270</v>
      </c>
      <c r="K56" s="700">
        <v>200</v>
      </c>
      <c r="L56" s="700">
        <v>184</v>
      </c>
      <c r="M56" s="80"/>
      <c r="N56" s="107">
        <v>27</v>
      </c>
    </row>
    <row r="57" spans="1:14" ht="12" customHeight="1">
      <c r="A57" s="714"/>
      <c r="B57" s="169"/>
      <c r="C57" s="118"/>
      <c r="D57" s="118"/>
      <c r="E57" s="118"/>
      <c r="F57" s="118"/>
      <c r="G57" s="118"/>
      <c r="H57" s="118"/>
      <c r="I57" s="118"/>
      <c r="J57" s="118"/>
      <c r="K57" s="738"/>
      <c r="L57" s="169"/>
      <c r="M57" s="108"/>
      <c r="N57" s="107"/>
    </row>
    <row r="58" spans="1:14" ht="12" customHeight="1">
      <c r="A58" s="86">
        <f aca="true" t="shared" si="1" ref="A58:K58">SUM(A40:A56)</f>
        <v>5863</v>
      </c>
      <c r="B58" s="706">
        <f t="shared" si="1"/>
        <v>3307</v>
      </c>
      <c r="C58" s="706">
        <f t="shared" si="1"/>
        <v>2155</v>
      </c>
      <c r="D58" s="706">
        <f t="shared" si="1"/>
        <v>6800</v>
      </c>
      <c r="E58" s="706">
        <f t="shared" si="1"/>
        <v>6047</v>
      </c>
      <c r="F58" s="706">
        <f t="shared" si="1"/>
        <v>4922</v>
      </c>
      <c r="G58" s="706">
        <f t="shared" si="1"/>
        <v>753</v>
      </c>
      <c r="H58" s="706">
        <f t="shared" si="1"/>
        <v>657</v>
      </c>
      <c r="I58" s="706">
        <f t="shared" si="1"/>
        <v>4095</v>
      </c>
      <c r="J58" s="706">
        <f t="shared" si="1"/>
        <v>3790</v>
      </c>
      <c r="K58" s="706">
        <f t="shared" si="1"/>
        <v>3383</v>
      </c>
      <c r="L58" s="706">
        <f>SUM(L40:L56)</f>
        <v>3170</v>
      </c>
      <c r="M58" s="85"/>
      <c r="N58" s="107">
        <v>28</v>
      </c>
    </row>
    <row r="59" ht="12" customHeight="1">
      <c r="A59" s="724"/>
    </row>
    <row r="60" ht="12" customHeight="1">
      <c r="A60" s="724"/>
    </row>
    <row r="61" ht="12" customHeight="1">
      <c r="A61" s="724"/>
    </row>
    <row r="62" ht="12" customHeight="1">
      <c r="A62" s="724"/>
    </row>
    <row r="63" ht="12" customHeight="1">
      <c r="A63" s="724"/>
    </row>
    <row r="64" ht="12" customHeight="1">
      <c r="A64" s="724"/>
    </row>
    <row r="65" ht="12" customHeight="1">
      <c r="A65" s="724"/>
    </row>
    <row r="66" ht="12" customHeight="1">
      <c r="A66" s="724"/>
    </row>
    <row r="67" ht="11.25">
      <c r="A67" s="724"/>
    </row>
    <row r="68" ht="11.25">
      <c r="A68" s="724"/>
    </row>
    <row r="69" ht="11.25">
      <c r="A69" s="724"/>
    </row>
    <row r="70" ht="11.25">
      <c r="A70" s="724"/>
    </row>
    <row r="71" ht="11.25">
      <c r="A71" s="724"/>
    </row>
    <row r="72" ht="11.25">
      <c r="A72" s="724"/>
    </row>
    <row r="73" ht="11.25">
      <c r="A73" s="724"/>
    </row>
    <row r="74" ht="11.25">
      <c r="A74" s="724"/>
    </row>
    <row r="75" ht="11.25">
      <c r="A75" s="724"/>
    </row>
    <row r="76" ht="11.25">
      <c r="A76" s="724"/>
    </row>
    <row r="77" ht="11.25">
      <c r="A77" s="724"/>
    </row>
    <row r="78" ht="11.25">
      <c r="A78" s="724"/>
    </row>
    <row r="79" ht="11.25">
      <c r="A79" s="724"/>
    </row>
    <row r="80" ht="11.25">
      <c r="A80" s="724"/>
    </row>
    <row r="81" ht="11.25">
      <c r="A81" s="724"/>
    </row>
    <row r="82" ht="11.25">
      <c r="A82" s="724"/>
    </row>
    <row r="83" ht="11.25">
      <c r="A83" s="724"/>
    </row>
    <row r="84" ht="11.25">
      <c r="A84" s="724"/>
    </row>
    <row r="85" ht="11.25">
      <c r="A85" s="724"/>
    </row>
    <row r="86" ht="11.25">
      <c r="A86" s="724"/>
    </row>
    <row r="87" ht="11.25">
      <c r="A87" s="724"/>
    </row>
    <row r="88" ht="11.25">
      <c r="A88" s="724"/>
    </row>
    <row r="89" ht="11.25">
      <c r="A89" s="724"/>
    </row>
    <row r="90" ht="11.25">
      <c r="A90" s="724"/>
    </row>
    <row r="91" ht="11.25">
      <c r="A91" s="724"/>
    </row>
    <row r="92" ht="11.25">
      <c r="A92" s="724"/>
    </row>
    <row r="93" ht="11.25">
      <c r="A93" s="724"/>
    </row>
    <row r="94" ht="11.25">
      <c r="A94" s="724"/>
    </row>
    <row r="95" ht="11.25">
      <c r="A95" s="724"/>
    </row>
    <row r="96" ht="11.25">
      <c r="A96" s="724"/>
    </row>
    <row r="97" ht="11.25">
      <c r="A97" s="724"/>
    </row>
    <row r="98" ht="11.25">
      <c r="A98" s="724"/>
    </row>
    <row r="99" ht="11.25">
      <c r="A99" s="724"/>
    </row>
    <row r="100" ht="11.25">
      <c r="A100" s="724"/>
    </row>
    <row r="101" ht="11.25">
      <c r="A101" s="724"/>
    </row>
    <row r="102" ht="11.25">
      <c r="A102" s="724"/>
    </row>
    <row r="103" ht="11.25">
      <c r="A103" s="724"/>
    </row>
    <row r="104" ht="11.25">
      <c r="A104" s="724"/>
    </row>
    <row r="105" ht="11.25">
      <c r="A105" s="724"/>
    </row>
    <row r="106" ht="11.25">
      <c r="A106" s="724"/>
    </row>
    <row r="107" ht="11.25">
      <c r="A107" s="724"/>
    </row>
    <row r="108" ht="11.25">
      <c r="A108" s="724"/>
    </row>
    <row r="109" ht="11.25">
      <c r="A109" s="724"/>
    </row>
    <row r="110" ht="11.25">
      <c r="A110" s="724"/>
    </row>
    <row r="111" ht="11.25">
      <c r="A111" s="724"/>
    </row>
    <row r="112" ht="11.25">
      <c r="A112" s="724"/>
    </row>
    <row r="113" ht="11.25">
      <c r="A113" s="724"/>
    </row>
    <row r="114" ht="11.25">
      <c r="A114" s="724"/>
    </row>
    <row r="115" ht="11.25">
      <c r="A115" s="724"/>
    </row>
    <row r="116" ht="11.25">
      <c r="A116" s="724"/>
    </row>
    <row r="117" ht="11.25">
      <c r="A117" s="724"/>
    </row>
    <row r="118" ht="11.25">
      <c r="A118" s="724"/>
    </row>
    <row r="119" ht="11.25">
      <c r="A119" s="724"/>
    </row>
    <row r="120" ht="11.25">
      <c r="A120" s="724"/>
    </row>
    <row r="121" ht="11.25">
      <c r="A121" s="724"/>
    </row>
    <row r="122" ht="11.25">
      <c r="A122" s="724"/>
    </row>
    <row r="123" ht="11.25">
      <c r="A123" s="724"/>
    </row>
    <row r="124" ht="11.25">
      <c r="A124" s="724"/>
    </row>
    <row r="125" ht="11.25">
      <c r="A125" s="724"/>
    </row>
    <row r="126" ht="11.25">
      <c r="A126" s="724"/>
    </row>
    <row r="127" ht="11.25">
      <c r="A127" s="724"/>
    </row>
    <row r="128" ht="11.25">
      <c r="A128" s="724"/>
    </row>
    <row r="129" ht="11.25">
      <c r="A129" s="724"/>
    </row>
    <row r="130" ht="11.25">
      <c r="A130" s="724"/>
    </row>
    <row r="131" ht="11.25">
      <c r="A131" s="724"/>
    </row>
    <row r="132" ht="11.25">
      <c r="A132" s="724"/>
    </row>
    <row r="133" ht="11.25">
      <c r="A133" s="724"/>
    </row>
    <row r="134" ht="11.25">
      <c r="A134" s="724"/>
    </row>
    <row r="135" ht="11.25">
      <c r="A135" s="724"/>
    </row>
    <row r="136" ht="11.25">
      <c r="A136" s="724"/>
    </row>
    <row r="137" ht="11.25">
      <c r="A137" s="724"/>
    </row>
    <row r="138" ht="11.25">
      <c r="A138" s="724"/>
    </row>
    <row r="139" ht="11.25">
      <c r="A139" s="724"/>
    </row>
    <row r="140" ht="11.25">
      <c r="A140" s="724"/>
    </row>
  </sheetData>
  <mergeCells count="24">
    <mergeCell ref="A13:N13"/>
    <mergeCell ref="A36:N36"/>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0"/>
  <sheetViews>
    <sheetView showGridLines="0" workbookViewId="0" topLeftCell="A1">
      <selection activeCell="J1" sqref="J1"/>
    </sheetView>
  </sheetViews>
  <sheetFormatPr defaultColWidth="12" defaultRowHeight="11.25"/>
  <cols>
    <col min="1" max="1" width="3.16015625" style="751" customWidth="1"/>
    <col min="2" max="2" width="24.16015625" style="751" customWidth="1"/>
    <col min="3" max="3" width="1.0078125" style="751" customWidth="1"/>
    <col min="4" max="4" width="14.16015625" style="751" customWidth="1"/>
    <col min="5" max="5" width="13.5" style="751" customWidth="1"/>
    <col min="6" max="6" width="14.16015625" style="751" customWidth="1"/>
    <col min="7" max="7" width="13.5" style="751" customWidth="1"/>
    <col min="8" max="8" width="14.16015625" style="751" customWidth="1"/>
    <col min="9" max="9" width="13.5" style="751" customWidth="1"/>
    <col min="10" max="10" width="2.16015625" style="751" customWidth="1"/>
    <col min="11" max="16384" width="12" style="751" customWidth="1"/>
  </cols>
  <sheetData>
    <row r="1" spans="1:9" ht="12.75" customHeight="1">
      <c r="A1" s="871" t="s">
        <v>724</v>
      </c>
      <c r="B1" s="848"/>
      <c r="C1" s="848"/>
      <c r="D1" s="848"/>
      <c r="E1" s="848"/>
      <c r="F1" s="848"/>
      <c r="G1" s="848"/>
      <c r="H1" s="848"/>
      <c r="I1" s="848"/>
    </row>
    <row r="2" spans="1:9" s="756" customFormat="1" ht="12.75" customHeight="1">
      <c r="A2" s="849" t="s">
        <v>777</v>
      </c>
      <c r="B2" s="850"/>
      <c r="C2" s="850"/>
      <c r="D2" s="850"/>
      <c r="E2" s="850"/>
      <c r="F2" s="850"/>
      <c r="G2" s="850"/>
      <c r="H2" s="850"/>
      <c r="I2" s="850"/>
    </row>
    <row r="3" spans="1:15" s="475" customFormat="1" ht="3" customHeight="1">
      <c r="A3" s="477"/>
      <c r="B3" s="477"/>
      <c r="C3" s="477"/>
      <c r="D3" s="757"/>
      <c r="E3" s="477"/>
      <c r="F3" s="477"/>
      <c r="G3" s="477"/>
      <c r="H3" s="477"/>
      <c r="I3" s="477"/>
      <c r="J3" s="477"/>
      <c r="K3" s="492"/>
      <c r="L3" s="477"/>
      <c r="M3" s="492"/>
      <c r="N3" s="477"/>
      <c r="O3" s="477"/>
    </row>
    <row r="4" spans="1:9" ht="20.25" customHeight="1">
      <c r="A4" s="1010" t="s">
        <v>35</v>
      </c>
      <c r="B4" s="1011"/>
      <c r="C4" s="1012"/>
      <c r="D4" s="851" t="s">
        <v>696</v>
      </c>
      <c r="E4" s="852"/>
      <c r="F4" s="852"/>
      <c r="G4" s="852"/>
      <c r="H4" s="853"/>
      <c r="I4" s="853"/>
    </row>
    <row r="5" spans="1:10" ht="21.75" customHeight="1">
      <c r="A5" s="1013"/>
      <c r="B5" s="1014"/>
      <c r="C5" s="1015"/>
      <c r="D5" s="1018" t="s">
        <v>697</v>
      </c>
      <c r="E5" s="1019"/>
      <c r="F5" s="1020" t="s">
        <v>768</v>
      </c>
      <c r="G5" s="1019"/>
      <c r="H5" s="1021" t="s">
        <v>698</v>
      </c>
      <c r="I5" s="1022"/>
      <c r="J5" s="779"/>
    </row>
    <row r="6" spans="1:10" ht="20.25" customHeight="1">
      <c r="A6" s="1016"/>
      <c r="B6" s="1016"/>
      <c r="C6" s="1017"/>
      <c r="D6" s="911" t="s">
        <v>7</v>
      </c>
      <c r="E6" s="911" t="s">
        <v>8</v>
      </c>
      <c r="F6" s="911" t="s">
        <v>7</v>
      </c>
      <c r="G6" s="911" t="s">
        <v>8</v>
      </c>
      <c r="H6" s="911" t="s">
        <v>7</v>
      </c>
      <c r="I6" s="912" t="s">
        <v>8</v>
      </c>
      <c r="J6" s="779"/>
    </row>
    <row r="7" spans="1:38" s="475" customFormat="1" ht="3" customHeight="1">
      <c r="A7" s="762"/>
      <c r="B7" s="762"/>
      <c r="C7" s="763"/>
      <c r="D7" s="764"/>
      <c r="E7" s="764"/>
      <c r="F7" s="764"/>
      <c r="G7" s="764"/>
      <c r="H7" s="764"/>
      <c r="I7" s="765"/>
      <c r="J7" s="492"/>
      <c r="K7" s="492"/>
      <c r="L7" s="492"/>
      <c r="M7" s="492"/>
      <c r="N7" s="492"/>
      <c r="O7" s="492"/>
      <c r="P7" s="493"/>
      <c r="Q7" s="493"/>
      <c r="R7" s="493"/>
      <c r="S7" s="493"/>
      <c r="T7" s="493"/>
      <c r="U7" s="493"/>
      <c r="V7" s="493"/>
      <c r="W7" s="493"/>
      <c r="X7" s="493"/>
      <c r="Y7" s="493"/>
      <c r="Z7" s="493"/>
      <c r="AA7" s="493"/>
      <c r="AB7" s="493"/>
      <c r="AC7" s="493"/>
      <c r="AD7" s="493"/>
      <c r="AE7" s="493"/>
      <c r="AF7" s="493"/>
      <c r="AG7" s="493"/>
      <c r="AH7" s="493"/>
      <c r="AI7" s="493"/>
      <c r="AJ7" s="493"/>
      <c r="AK7" s="493"/>
      <c r="AL7" s="493"/>
    </row>
    <row r="8" spans="1:38" s="770" customFormat="1" ht="11.25">
      <c r="A8" s="854" t="s">
        <v>41</v>
      </c>
      <c r="B8" s="855"/>
      <c r="C8" s="855" t="s">
        <v>2</v>
      </c>
      <c r="D8" s="856">
        <v>38</v>
      </c>
      <c r="E8" s="856">
        <v>8</v>
      </c>
      <c r="F8" s="856">
        <v>0</v>
      </c>
      <c r="G8" s="856">
        <v>0</v>
      </c>
      <c r="H8" s="856">
        <v>111</v>
      </c>
      <c r="I8" s="856">
        <v>50</v>
      </c>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row>
    <row r="9" spans="1:10" ht="11.25">
      <c r="A9" s="858" t="s">
        <v>42</v>
      </c>
      <c r="B9" s="859"/>
      <c r="C9" s="855" t="s">
        <v>2</v>
      </c>
      <c r="D9" s="856">
        <v>3</v>
      </c>
      <c r="E9" s="856">
        <v>2</v>
      </c>
      <c r="F9" s="856">
        <v>0</v>
      </c>
      <c r="G9" s="856">
        <v>0</v>
      </c>
      <c r="H9" s="856">
        <v>3</v>
      </c>
      <c r="I9" s="856">
        <v>0</v>
      </c>
      <c r="J9" s="779"/>
    </row>
    <row r="10" spans="1:10" ht="11.25">
      <c r="A10" s="858" t="s">
        <v>43</v>
      </c>
      <c r="B10" s="859"/>
      <c r="C10" s="855" t="s">
        <v>2</v>
      </c>
      <c r="D10" s="856">
        <v>2</v>
      </c>
      <c r="E10" s="856">
        <v>0</v>
      </c>
      <c r="F10" s="856">
        <v>0</v>
      </c>
      <c r="G10" s="856">
        <v>0</v>
      </c>
      <c r="H10" s="856">
        <v>40</v>
      </c>
      <c r="I10" s="856">
        <v>10</v>
      </c>
      <c r="J10" s="779"/>
    </row>
    <row r="11" spans="1:10" ht="11.25">
      <c r="A11" s="858" t="s">
        <v>44</v>
      </c>
      <c r="B11" s="859"/>
      <c r="C11" s="855" t="s">
        <v>2</v>
      </c>
      <c r="D11" s="856">
        <v>9</v>
      </c>
      <c r="E11" s="856">
        <v>4</v>
      </c>
      <c r="F11" s="856">
        <v>0</v>
      </c>
      <c r="G11" s="856">
        <v>0</v>
      </c>
      <c r="H11" s="856">
        <v>15</v>
      </c>
      <c r="I11" s="856">
        <v>8</v>
      </c>
      <c r="J11" s="779"/>
    </row>
    <row r="12" spans="1:10" ht="11.25">
      <c r="A12" s="858" t="s">
        <v>45</v>
      </c>
      <c r="B12" s="859"/>
      <c r="C12" s="855" t="s">
        <v>2</v>
      </c>
      <c r="D12" s="856">
        <v>8</v>
      </c>
      <c r="E12" s="856">
        <v>5</v>
      </c>
      <c r="F12" s="856">
        <v>0</v>
      </c>
      <c r="G12" s="856">
        <v>0</v>
      </c>
      <c r="H12" s="856">
        <v>51</v>
      </c>
      <c r="I12" s="856">
        <v>19</v>
      </c>
      <c r="J12" s="779"/>
    </row>
    <row r="13" spans="1:10" ht="11.25">
      <c r="A13" s="858" t="s">
        <v>46</v>
      </c>
      <c r="B13" s="859"/>
      <c r="C13" s="855" t="s">
        <v>2</v>
      </c>
      <c r="D13" s="856">
        <v>5</v>
      </c>
      <c r="E13" s="856">
        <v>1</v>
      </c>
      <c r="F13" s="856">
        <v>0</v>
      </c>
      <c r="G13" s="856">
        <v>0</v>
      </c>
      <c r="H13" s="856">
        <v>10</v>
      </c>
      <c r="I13" s="856">
        <v>5</v>
      </c>
      <c r="J13" s="779"/>
    </row>
    <row r="14" spans="1:10" ht="11.25">
      <c r="A14" s="858" t="s">
        <v>47</v>
      </c>
      <c r="B14" s="859"/>
      <c r="C14" s="855" t="s">
        <v>2</v>
      </c>
      <c r="D14" s="856">
        <v>31</v>
      </c>
      <c r="E14" s="856">
        <v>13</v>
      </c>
      <c r="F14" s="856">
        <v>0</v>
      </c>
      <c r="G14" s="856">
        <v>0</v>
      </c>
      <c r="H14" s="856">
        <v>13</v>
      </c>
      <c r="I14" s="856">
        <v>4</v>
      </c>
      <c r="J14" s="779"/>
    </row>
    <row r="15" spans="2:10" s="772" customFormat="1" ht="15.75" customHeight="1">
      <c r="B15" s="913" t="s">
        <v>48</v>
      </c>
      <c r="C15" s="855" t="s">
        <v>2</v>
      </c>
      <c r="D15" s="860">
        <f aca="true" t="shared" si="0" ref="D15:I15">SUM(D8:D14)</f>
        <v>96</v>
      </c>
      <c r="E15" s="860">
        <f t="shared" si="0"/>
        <v>33</v>
      </c>
      <c r="F15" s="860">
        <f t="shared" si="0"/>
        <v>0</v>
      </c>
      <c r="G15" s="860">
        <f t="shared" si="0"/>
        <v>0</v>
      </c>
      <c r="H15" s="860">
        <f t="shared" si="0"/>
        <v>243</v>
      </c>
      <c r="I15" s="860">
        <f t="shared" si="0"/>
        <v>96</v>
      </c>
      <c r="J15" s="861"/>
    </row>
    <row r="16" spans="1:10" ht="15" customHeight="1">
      <c r="A16" s="751" t="s">
        <v>600</v>
      </c>
      <c r="B16" s="779"/>
      <c r="C16" s="862"/>
      <c r="D16" s="777"/>
      <c r="E16" s="777"/>
      <c r="F16" s="777"/>
      <c r="G16" s="777"/>
      <c r="H16" s="777"/>
      <c r="I16" s="778"/>
      <c r="J16" s="779"/>
    </row>
    <row r="17" spans="2:10" ht="11.25">
      <c r="B17" s="863" t="s">
        <v>601</v>
      </c>
      <c r="C17" s="863"/>
      <c r="D17" s="856">
        <v>1</v>
      </c>
      <c r="E17" s="856">
        <v>0</v>
      </c>
      <c r="F17" s="856">
        <v>0</v>
      </c>
      <c r="G17" s="856">
        <v>0</v>
      </c>
      <c r="H17" s="856">
        <v>0</v>
      </c>
      <c r="I17" s="856">
        <v>0</v>
      </c>
      <c r="J17" s="779"/>
    </row>
    <row r="18" spans="2:10" ht="11.25">
      <c r="B18" s="863" t="s">
        <v>51</v>
      </c>
      <c r="C18" s="863"/>
      <c r="D18" s="856">
        <v>23</v>
      </c>
      <c r="E18" s="856">
        <v>7</v>
      </c>
      <c r="F18" s="856">
        <v>0</v>
      </c>
      <c r="G18" s="856">
        <v>0</v>
      </c>
      <c r="H18" s="856">
        <v>47</v>
      </c>
      <c r="I18" s="856">
        <v>18</v>
      </c>
      <c r="J18" s="779"/>
    </row>
    <row r="19" spans="1:13" ht="6" customHeight="1">
      <c r="A19" s="155" t="s">
        <v>10</v>
      </c>
      <c r="B19" s="864"/>
      <c r="C19" s="864"/>
      <c r="D19" s="864"/>
      <c r="E19" s="864"/>
      <c r="F19" s="864"/>
      <c r="G19" s="864"/>
      <c r="H19" s="864"/>
      <c r="I19" s="864"/>
      <c r="J19" s="864"/>
      <c r="K19" s="864"/>
      <c r="L19" s="864"/>
      <c r="M19" s="864"/>
    </row>
    <row r="20" ht="11.25">
      <c r="A20" s="945" t="s">
        <v>769</v>
      </c>
    </row>
  </sheetData>
  <mergeCells count="4">
    <mergeCell ref="A4:C6"/>
    <mergeCell ref="D5:E5"/>
    <mergeCell ref="F5:G5"/>
    <mergeCell ref="H5:I5"/>
  </mergeCells>
  <printOptions/>
  <pageMargins left="0.4724409448818898" right="0.4724409448818898" top="0.5905511811023623"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63"/>
  <sheetViews>
    <sheetView zoomScaleSheetLayoutView="100" workbookViewId="0" topLeftCell="A1">
      <selection activeCell="R1" sqref="R1"/>
    </sheetView>
  </sheetViews>
  <sheetFormatPr defaultColWidth="12" defaultRowHeight="11.25"/>
  <cols>
    <col min="1" max="1" width="1.5" style="96" customWidth="1"/>
    <col min="2" max="2" width="17.66015625" style="96" customWidth="1"/>
    <col min="3" max="4" width="0.4921875" style="96" customWidth="1"/>
    <col min="5" max="5" width="7.33203125" style="96" customWidth="1"/>
    <col min="6" max="6" width="8.83203125" style="96" customWidth="1"/>
    <col min="7" max="9" width="7.33203125" style="96" customWidth="1"/>
    <col min="10" max="10" width="7.83203125" style="96" customWidth="1"/>
    <col min="11" max="14" width="7.33203125" style="96" customWidth="1"/>
    <col min="15" max="16" width="7.83203125" style="96" customWidth="1"/>
    <col min="17" max="17" width="0.82421875" style="96" customWidth="1"/>
    <col min="18" max="16384" width="12" style="96" customWidth="1"/>
  </cols>
  <sheetData>
    <row r="1" ht="10.5" customHeight="1"/>
    <row r="2" spans="1:16" ht="10.5" customHeight="1">
      <c r="A2" s="1023" t="s">
        <v>706</v>
      </c>
      <c r="B2" s="1023"/>
      <c r="C2" s="1023"/>
      <c r="D2" s="1023"/>
      <c r="E2" s="1023"/>
      <c r="F2" s="1023"/>
      <c r="G2" s="1023"/>
      <c r="H2" s="1023"/>
      <c r="I2" s="1023"/>
      <c r="J2" s="1023"/>
      <c r="K2" s="1023"/>
      <c r="L2" s="1023"/>
      <c r="M2" s="1023"/>
      <c r="N2" s="1023"/>
      <c r="O2" s="1023"/>
      <c r="P2" s="1023"/>
    </row>
    <row r="3" spans="1:16" ht="3" customHeight="1">
      <c r="A3" s="882"/>
      <c r="B3" s="882"/>
      <c r="C3" s="882"/>
      <c r="D3" s="882"/>
      <c r="E3" s="882"/>
      <c r="F3" s="882"/>
      <c r="G3" s="882"/>
      <c r="H3" s="882"/>
      <c r="I3" s="882"/>
      <c r="J3" s="882"/>
      <c r="K3" s="882"/>
      <c r="L3" s="882"/>
      <c r="M3" s="882"/>
      <c r="N3" s="882"/>
      <c r="O3" s="882"/>
      <c r="P3" s="882"/>
    </row>
    <row r="4" spans="1:17" ht="12.75" customHeight="1">
      <c r="A4" s="70" t="s">
        <v>778</v>
      </c>
      <c r="B4" s="97"/>
      <c r="C4" s="98"/>
      <c r="D4" s="98"/>
      <c r="E4" s="97"/>
      <c r="F4" s="97"/>
      <c r="G4" s="97"/>
      <c r="H4" s="97"/>
      <c r="I4" s="97"/>
      <c r="J4" s="97"/>
      <c r="K4" s="97"/>
      <c r="L4" s="97"/>
      <c r="M4" s="97"/>
      <c r="N4" s="97"/>
      <c r="O4" s="97"/>
      <c r="P4" s="97"/>
      <c r="Q4" s="99"/>
    </row>
    <row r="5" spans="1:17" ht="12.75" customHeight="1">
      <c r="A5" s="70" t="s">
        <v>672</v>
      </c>
      <c r="B5" s="97"/>
      <c r="C5" s="98"/>
      <c r="D5" s="98"/>
      <c r="E5" s="97"/>
      <c r="F5" s="97"/>
      <c r="G5" s="97"/>
      <c r="H5" s="97"/>
      <c r="I5" s="97"/>
      <c r="J5" s="97"/>
      <c r="K5" s="97"/>
      <c r="L5" s="97"/>
      <c r="M5" s="97"/>
      <c r="N5" s="97"/>
      <c r="O5" s="97"/>
      <c r="P5" s="97"/>
      <c r="Q5" s="99"/>
    </row>
    <row r="6" spans="1:17" ht="4.5" customHeight="1">
      <c r="A6" s="99"/>
      <c r="B6" s="99"/>
      <c r="C6" s="99"/>
      <c r="D6" s="99"/>
      <c r="E6" s="99"/>
      <c r="F6" s="99"/>
      <c r="G6" s="99"/>
      <c r="H6" s="99"/>
      <c r="I6" s="99"/>
      <c r="J6" s="99"/>
      <c r="K6" s="99"/>
      <c r="L6" s="99"/>
      <c r="M6" s="99"/>
      <c r="N6" s="99"/>
      <c r="O6" s="99"/>
      <c r="P6" s="99"/>
      <c r="Q6" s="99"/>
    </row>
    <row r="7" spans="1:17" s="101" customFormat="1" ht="13.5" customHeight="1">
      <c r="A7" s="992" t="s">
        <v>52</v>
      </c>
      <c r="B7" s="992"/>
      <c r="C7" s="993"/>
      <c r="D7" s="998" t="s">
        <v>53</v>
      </c>
      <c r="E7" s="993"/>
      <c r="F7" s="989" t="s">
        <v>54</v>
      </c>
      <c r="G7" s="990"/>
      <c r="H7" s="990"/>
      <c r="I7" s="990"/>
      <c r="J7" s="990"/>
      <c r="K7" s="990"/>
      <c r="L7" s="990"/>
      <c r="M7" s="990"/>
      <c r="N7" s="990"/>
      <c r="O7" s="990"/>
      <c r="P7" s="990"/>
      <c r="Q7" s="100"/>
    </row>
    <row r="8" spans="1:17" s="101" customFormat="1" ht="11.25" customHeight="1">
      <c r="A8" s="994"/>
      <c r="B8" s="994"/>
      <c r="C8" s="995"/>
      <c r="D8" s="1025"/>
      <c r="E8" s="995"/>
      <c r="F8" s="1026" t="s">
        <v>40</v>
      </c>
      <c r="G8" s="1028" t="s">
        <v>37</v>
      </c>
      <c r="H8" s="1029"/>
      <c r="I8" s="1029"/>
      <c r="J8" s="1029"/>
      <c r="K8" s="1029"/>
      <c r="L8" s="1029"/>
      <c r="M8" s="1029"/>
      <c r="N8" s="1029"/>
      <c r="O8" s="1029"/>
      <c r="P8" s="1029"/>
      <c r="Q8" s="100"/>
    </row>
    <row r="9" spans="1:17" s="101" customFormat="1" ht="23.25" customHeight="1">
      <c r="A9" s="996"/>
      <c r="B9" s="996"/>
      <c r="C9" s="997"/>
      <c r="D9" s="999"/>
      <c r="E9" s="997"/>
      <c r="F9" s="1027"/>
      <c r="G9" s="102">
        <v>1</v>
      </c>
      <c r="H9" s="103">
        <v>2</v>
      </c>
      <c r="I9" s="102">
        <v>3</v>
      </c>
      <c r="J9" s="103">
        <v>4</v>
      </c>
      <c r="K9" s="102">
        <v>5</v>
      </c>
      <c r="L9" s="102">
        <v>6</v>
      </c>
      <c r="M9" s="102">
        <v>7</v>
      </c>
      <c r="N9" s="102">
        <v>8</v>
      </c>
      <c r="O9" s="102">
        <v>9</v>
      </c>
      <c r="P9" s="102">
        <v>10</v>
      </c>
      <c r="Q9" s="100"/>
    </row>
    <row r="10" spans="1:17" s="101" customFormat="1" ht="3" customHeight="1">
      <c r="A10" s="104"/>
      <c r="B10" s="104"/>
      <c r="C10" s="104"/>
      <c r="D10" s="105"/>
      <c r="E10" s="104"/>
      <c r="F10" s="105"/>
      <c r="G10" s="105"/>
      <c r="H10" s="105"/>
      <c r="I10" s="105"/>
      <c r="J10" s="106"/>
      <c r="K10" s="105"/>
      <c r="L10" s="105"/>
      <c r="M10" s="105"/>
      <c r="N10" s="105"/>
      <c r="O10" s="105"/>
      <c r="P10" s="105"/>
      <c r="Q10" s="100"/>
    </row>
    <row r="11" spans="1:17" s="101" customFormat="1" ht="13.5" customHeight="1">
      <c r="A11" s="107"/>
      <c r="B11" s="107"/>
      <c r="C11" s="107"/>
      <c r="D11" s="108"/>
      <c r="E11" s="107"/>
      <c r="F11" s="108"/>
      <c r="G11" s="108"/>
      <c r="H11" s="108"/>
      <c r="I11" s="108"/>
      <c r="J11" s="109"/>
      <c r="K11" s="108"/>
      <c r="L11" s="108"/>
      <c r="M11" s="108"/>
      <c r="N11" s="108"/>
      <c r="O11" s="108"/>
      <c r="P11" s="108"/>
      <c r="Q11" s="100"/>
    </row>
    <row r="12" spans="1:17" s="101" customFormat="1" ht="13.5" customHeight="1">
      <c r="A12" s="1024" t="s">
        <v>55</v>
      </c>
      <c r="B12" s="1024"/>
      <c r="C12" s="107"/>
      <c r="D12" s="108"/>
      <c r="E12" s="107" t="s">
        <v>56</v>
      </c>
      <c r="F12" s="80">
        <f>SUM(G12:P12)</f>
        <v>1862</v>
      </c>
      <c r="G12" s="80">
        <v>437</v>
      </c>
      <c r="H12" s="80">
        <v>419</v>
      </c>
      <c r="I12" s="80">
        <v>316</v>
      </c>
      <c r="J12" s="80">
        <v>243</v>
      </c>
      <c r="K12" s="80">
        <v>144</v>
      </c>
      <c r="L12" s="80">
        <v>144</v>
      </c>
      <c r="M12" s="80">
        <v>87</v>
      </c>
      <c r="N12" s="80">
        <v>51</v>
      </c>
      <c r="O12" s="80">
        <v>21</v>
      </c>
      <c r="P12" s="80">
        <v>0</v>
      </c>
      <c r="Q12" s="100"/>
    </row>
    <row r="13" spans="1:17" s="101" customFormat="1" ht="13.5" customHeight="1">
      <c r="A13" s="100"/>
      <c r="B13" s="100"/>
      <c r="C13" s="107"/>
      <c r="D13" s="108"/>
      <c r="E13" s="107" t="s">
        <v>57</v>
      </c>
      <c r="F13" s="80">
        <f>SUM(G13:P13)</f>
        <v>1293</v>
      </c>
      <c r="G13" s="80">
        <v>309</v>
      </c>
      <c r="H13" s="80">
        <v>305</v>
      </c>
      <c r="I13" s="80">
        <v>227</v>
      </c>
      <c r="J13" s="80">
        <v>195</v>
      </c>
      <c r="K13" s="80">
        <v>90</v>
      </c>
      <c r="L13" s="80">
        <v>75</v>
      </c>
      <c r="M13" s="80">
        <v>43</v>
      </c>
      <c r="N13" s="80">
        <v>32</v>
      </c>
      <c r="O13" s="80">
        <v>17</v>
      </c>
      <c r="P13" s="80">
        <v>0</v>
      </c>
      <c r="Q13" s="110"/>
    </row>
    <row r="14" spans="1:17" s="101" customFormat="1" ht="13.5" customHeight="1">
      <c r="A14" s="100"/>
      <c r="B14" s="100"/>
      <c r="C14" s="107"/>
      <c r="D14" s="108"/>
      <c r="E14" s="107" t="s">
        <v>58</v>
      </c>
      <c r="F14" s="80">
        <f>IF(SUM(F12:F13)=SUM(G14:P14),SUM(F12:F13),"FEHLER")</f>
        <v>3155</v>
      </c>
      <c r="G14" s="80">
        <f>SUM(G12:G13)</f>
        <v>746</v>
      </c>
      <c r="H14" s="80">
        <f aca="true" t="shared" si="0" ref="H14:P14">SUM(H12:H13)</f>
        <v>724</v>
      </c>
      <c r="I14" s="80">
        <f t="shared" si="0"/>
        <v>543</v>
      </c>
      <c r="J14" s="80">
        <f t="shared" si="0"/>
        <v>438</v>
      </c>
      <c r="K14" s="80">
        <f t="shared" si="0"/>
        <v>234</v>
      </c>
      <c r="L14" s="80">
        <f t="shared" si="0"/>
        <v>219</v>
      </c>
      <c r="M14" s="80">
        <f t="shared" si="0"/>
        <v>130</v>
      </c>
      <c r="N14" s="80">
        <f t="shared" si="0"/>
        <v>83</v>
      </c>
      <c r="O14" s="80">
        <f t="shared" si="0"/>
        <v>38</v>
      </c>
      <c r="P14" s="80">
        <f t="shared" si="0"/>
        <v>0</v>
      </c>
      <c r="Q14" s="100"/>
    </row>
    <row r="15" spans="1:17" s="101" customFormat="1" ht="13.5" customHeight="1">
      <c r="A15" s="100"/>
      <c r="B15" s="100"/>
      <c r="C15" s="107"/>
      <c r="D15" s="108"/>
      <c r="E15" s="107"/>
      <c r="F15" s="80"/>
      <c r="G15" s="80"/>
      <c r="H15" s="80"/>
      <c r="I15" s="80"/>
      <c r="J15" s="80"/>
      <c r="K15" s="80"/>
      <c r="L15" s="80"/>
      <c r="M15" s="80"/>
      <c r="N15" s="80"/>
      <c r="O15" s="80"/>
      <c r="P15" s="80"/>
      <c r="Q15" s="100"/>
    </row>
    <row r="16" spans="1:17" s="101" customFormat="1" ht="13.5" customHeight="1">
      <c r="A16" s="1032" t="s">
        <v>59</v>
      </c>
      <c r="B16" s="1033"/>
      <c r="C16" s="107"/>
      <c r="D16" s="108"/>
      <c r="E16" s="107" t="s">
        <v>56</v>
      </c>
      <c r="F16" s="80">
        <f>SUM(G16:P16)</f>
        <v>17195</v>
      </c>
      <c r="G16" s="80">
        <v>0</v>
      </c>
      <c r="H16" s="80">
        <v>0</v>
      </c>
      <c r="I16" s="80">
        <v>0</v>
      </c>
      <c r="J16" s="80">
        <v>15888</v>
      </c>
      <c r="K16" s="80">
        <v>934</v>
      </c>
      <c r="L16" s="80">
        <v>183</v>
      </c>
      <c r="M16" s="80">
        <v>109</v>
      </c>
      <c r="N16" s="80">
        <v>49</v>
      </c>
      <c r="O16" s="80">
        <v>30</v>
      </c>
      <c r="P16" s="80">
        <v>2</v>
      </c>
      <c r="Q16" s="110"/>
    </row>
    <row r="17" spans="1:17" s="101" customFormat="1" ht="13.5" customHeight="1">
      <c r="A17" s="100"/>
      <c r="B17" s="100"/>
      <c r="C17" s="107"/>
      <c r="D17" s="108"/>
      <c r="E17" s="107" t="s">
        <v>57</v>
      </c>
      <c r="F17" s="80">
        <f>SUM(G17:P17)</f>
        <v>16819</v>
      </c>
      <c r="G17" s="80">
        <v>0</v>
      </c>
      <c r="H17" s="80">
        <v>0</v>
      </c>
      <c r="I17" s="80">
        <v>0</v>
      </c>
      <c r="J17" s="80">
        <v>15362</v>
      </c>
      <c r="K17" s="80">
        <v>957</v>
      </c>
      <c r="L17" s="80">
        <v>221</v>
      </c>
      <c r="M17" s="80">
        <v>164</v>
      </c>
      <c r="N17" s="80">
        <v>78</v>
      </c>
      <c r="O17" s="80">
        <v>36</v>
      </c>
      <c r="P17" s="80">
        <v>1</v>
      </c>
      <c r="Q17" s="110"/>
    </row>
    <row r="18" spans="1:17" s="101" customFormat="1" ht="13.5" customHeight="1">
      <c r="A18" s="100"/>
      <c r="B18" s="100"/>
      <c r="C18" s="107"/>
      <c r="D18" s="108"/>
      <c r="E18" s="107" t="s">
        <v>58</v>
      </c>
      <c r="F18" s="80">
        <f>IF(SUM(F16:F17)=SUM(G18:P18),SUM(F16:F17),"FEHLER")</f>
        <v>34014</v>
      </c>
      <c r="G18" s="80">
        <f>SUM(G16:G17)</f>
        <v>0</v>
      </c>
      <c r="H18" s="80">
        <f aca="true" t="shared" si="1" ref="H18:P18">SUM(H16:H17)</f>
        <v>0</v>
      </c>
      <c r="I18" s="80">
        <f t="shared" si="1"/>
        <v>0</v>
      </c>
      <c r="J18" s="80">
        <f t="shared" si="1"/>
        <v>31250</v>
      </c>
      <c r="K18" s="80">
        <f t="shared" si="1"/>
        <v>1891</v>
      </c>
      <c r="L18" s="80">
        <f t="shared" si="1"/>
        <v>404</v>
      </c>
      <c r="M18" s="80">
        <f t="shared" si="1"/>
        <v>273</v>
      </c>
      <c r="N18" s="80">
        <f t="shared" si="1"/>
        <v>127</v>
      </c>
      <c r="O18" s="80">
        <f t="shared" si="1"/>
        <v>66</v>
      </c>
      <c r="P18" s="80">
        <f t="shared" si="1"/>
        <v>3</v>
      </c>
      <c r="Q18" s="100"/>
    </row>
    <row r="19" spans="1:17" s="101" customFormat="1" ht="13.5" customHeight="1">
      <c r="A19" s="100"/>
      <c r="B19" s="100"/>
      <c r="C19" s="107"/>
      <c r="D19" s="108"/>
      <c r="E19" s="107"/>
      <c r="F19" s="80"/>
      <c r="G19" s="80"/>
      <c r="H19" s="80"/>
      <c r="I19" s="80"/>
      <c r="J19" s="80"/>
      <c r="K19" s="80"/>
      <c r="L19" s="80"/>
      <c r="M19" s="80"/>
      <c r="N19" s="80"/>
      <c r="O19" s="80"/>
      <c r="P19" s="80"/>
      <c r="Q19" s="100"/>
    </row>
    <row r="20" spans="1:17" s="101" customFormat="1" ht="13.5" customHeight="1">
      <c r="A20" s="1034" t="s">
        <v>60</v>
      </c>
      <c r="B20" s="1035"/>
      <c r="C20" s="107"/>
      <c r="D20" s="108"/>
      <c r="E20" s="107"/>
      <c r="F20" s="80"/>
      <c r="G20" s="80"/>
      <c r="H20" s="80"/>
      <c r="I20" s="80"/>
      <c r="J20" s="80"/>
      <c r="K20" s="80"/>
      <c r="L20" s="80"/>
      <c r="M20" s="80"/>
      <c r="N20" s="80"/>
      <c r="O20" s="80"/>
      <c r="P20" s="80"/>
      <c r="Q20" s="100"/>
    </row>
    <row r="21" spans="1:17" s="101" customFormat="1" ht="13.5" customHeight="1">
      <c r="A21" s="111"/>
      <c r="B21" s="112" t="s">
        <v>61</v>
      </c>
      <c r="C21" s="107"/>
      <c r="D21" s="108"/>
      <c r="E21" s="107"/>
      <c r="F21" s="80"/>
      <c r="G21" s="80"/>
      <c r="H21" s="80"/>
      <c r="I21" s="80"/>
      <c r="J21" s="80"/>
      <c r="K21" s="80"/>
      <c r="L21" s="80"/>
      <c r="M21" s="80"/>
      <c r="N21" s="80"/>
      <c r="O21" s="80"/>
      <c r="P21" s="80"/>
      <c r="Q21" s="100"/>
    </row>
    <row r="22" spans="1:17" s="101" customFormat="1" ht="13.5" customHeight="1">
      <c r="A22" s="100"/>
      <c r="B22" s="113" t="s">
        <v>62</v>
      </c>
      <c r="C22" s="107"/>
      <c r="D22" s="108"/>
      <c r="E22" s="107" t="s">
        <v>56</v>
      </c>
      <c r="F22" s="80">
        <f>SUM(G22:P22)</f>
        <v>18</v>
      </c>
      <c r="G22" s="80">
        <v>0</v>
      </c>
      <c r="H22" s="80">
        <v>0</v>
      </c>
      <c r="I22" s="80">
        <v>0</v>
      </c>
      <c r="J22" s="80">
        <v>11</v>
      </c>
      <c r="K22" s="80">
        <v>4</v>
      </c>
      <c r="L22" s="80">
        <v>0</v>
      </c>
      <c r="M22" s="80">
        <v>1</v>
      </c>
      <c r="N22" s="80">
        <v>0</v>
      </c>
      <c r="O22" s="80">
        <v>2</v>
      </c>
      <c r="P22" s="80">
        <v>0</v>
      </c>
      <c r="Q22" s="100"/>
    </row>
    <row r="23" spans="1:17" s="101" customFormat="1" ht="13.5" customHeight="1">
      <c r="A23" s="100"/>
      <c r="B23" s="100"/>
      <c r="C23" s="107"/>
      <c r="D23" s="108"/>
      <c r="E23" s="107" t="s">
        <v>57</v>
      </c>
      <c r="F23" s="80">
        <f>SUM(G23:P23)</f>
        <v>12</v>
      </c>
      <c r="G23" s="80">
        <v>0</v>
      </c>
      <c r="H23" s="80">
        <v>0</v>
      </c>
      <c r="I23" s="80">
        <v>0</v>
      </c>
      <c r="J23" s="80">
        <v>4</v>
      </c>
      <c r="K23" s="80">
        <v>3</v>
      </c>
      <c r="L23" s="80">
        <v>2</v>
      </c>
      <c r="M23" s="80">
        <v>3</v>
      </c>
      <c r="N23" s="80">
        <v>0</v>
      </c>
      <c r="O23" s="80">
        <v>0</v>
      </c>
      <c r="P23" s="80">
        <v>0</v>
      </c>
      <c r="Q23" s="100"/>
    </row>
    <row r="24" spans="1:17" s="101" customFormat="1" ht="13.5" customHeight="1">
      <c r="A24" s="100"/>
      <c r="B24" s="100"/>
      <c r="C24" s="107"/>
      <c r="D24" s="108"/>
      <c r="E24" s="107" t="s">
        <v>58</v>
      </c>
      <c r="F24" s="80">
        <f>IF(SUM(F22:F23)=SUM(G24:P24),SUM(F22:F23),"FEHLER")</f>
        <v>30</v>
      </c>
      <c r="G24" s="80">
        <f>SUM(G22:G23)</f>
        <v>0</v>
      </c>
      <c r="H24" s="80">
        <f aca="true" t="shared" si="2" ref="H24:P24">SUM(H22:H23)</f>
        <v>0</v>
      </c>
      <c r="I24" s="80">
        <f t="shared" si="2"/>
        <v>0</v>
      </c>
      <c r="J24" s="80">
        <f t="shared" si="2"/>
        <v>15</v>
      </c>
      <c r="K24" s="80">
        <f t="shared" si="2"/>
        <v>7</v>
      </c>
      <c r="L24" s="80">
        <f t="shared" si="2"/>
        <v>2</v>
      </c>
      <c r="M24" s="80">
        <f t="shared" si="2"/>
        <v>4</v>
      </c>
      <c r="N24" s="80">
        <f t="shared" si="2"/>
        <v>0</v>
      </c>
      <c r="O24" s="80">
        <f t="shared" si="2"/>
        <v>2</v>
      </c>
      <c r="P24" s="80">
        <f t="shared" si="2"/>
        <v>0</v>
      </c>
      <c r="Q24" s="110"/>
    </row>
    <row r="25" spans="1:17" s="101" customFormat="1" ht="13.5" customHeight="1">
      <c r="A25" s="100"/>
      <c r="B25" s="100"/>
      <c r="C25" s="107"/>
      <c r="D25" s="108"/>
      <c r="E25" s="107"/>
      <c r="F25" s="80"/>
      <c r="G25" s="80"/>
      <c r="H25" s="80"/>
      <c r="I25" s="80"/>
      <c r="J25" s="80"/>
      <c r="K25" s="80"/>
      <c r="L25" s="80"/>
      <c r="M25" s="80"/>
      <c r="N25" s="80"/>
      <c r="O25" s="80"/>
      <c r="P25" s="80"/>
      <c r="Q25" s="100"/>
    </row>
    <row r="26" spans="1:17" s="101" customFormat="1" ht="13.5" customHeight="1">
      <c r="A26" s="1032" t="s">
        <v>63</v>
      </c>
      <c r="B26" s="1033"/>
      <c r="C26" s="107"/>
      <c r="D26" s="108"/>
      <c r="E26" s="107" t="s">
        <v>56</v>
      </c>
      <c r="F26" s="80">
        <f>SUM(G26:P26)</f>
        <v>22222</v>
      </c>
      <c r="G26" s="80">
        <v>0</v>
      </c>
      <c r="H26" s="80">
        <v>0</v>
      </c>
      <c r="I26" s="80">
        <v>11</v>
      </c>
      <c r="J26" s="80">
        <v>21887</v>
      </c>
      <c r="K26" s="80">
        <v>150</v>
      </c>
      <c r="L26" s="80">
        <v>35</v>
      </c>
      <c r="M26" s="80">
        <v>20</v>
      </c>
      <c r="N26" s="80">
        <v>18</v>
      </c>
      <c r="O26" s="80">
        <v>5</v>
      </c>
      <c r="P26" s="80">
        <v>96</v>
      </c>
      <c r="Q26" s="100"/>
    </row>
    <row r="27" spans="1:17" s="101" customFormat="1" ht="13.5" customHeight="1">
      <c r="A27" s="100"/>
      <c r="B27" s="100"/>
      <c r="C27" s="107"/>
      <c r="D27" s="108"/>
      <c r="E27" s="107" t="s">
        <v>57</v>
      </c>
      <c r="F27" s="80">
        <f>SUM(G27:P27)</f>
        <v>23146</v>
      </c>
      <c r="G27" s="80">
        <v>0</v>
      </c>
      <c r="H27" s="80">
        <v>0</v>
      </c>
      <c r="I27" s="80">
        <v>10</v>
      </c>
      <c r="J27" s="80">
        <v>22729</v>
      </c>
      <c r="K27" s="80">
        <v>156</v>
      </c>
      <c r="L27" s="80">
        <v>30</v>
      </c>
      <c r="M27" s="80">
        <v>20</v>
      </c>
      <c r="N27" s="80">
        <v>15</v>
      </c>
      <c r="O27" s="80">
        <v>8</v>
      </c>
      <c r="P27" s="80">
        <v>178</v>
      </c>
      <c r="Q27" s="100"/>
    </row>
    <row r="28" spans="1:17" s="101" customFormat="1" ht="13.5" customHeight="1">
      <c r="A28" s="100"/>
      <c r="B28" s="100"/>
      <c r="C28" s="107"/>
      <c r="D28" s="108"/>
      <c r="E28" s="107" t="s">
        <v>58</v>
      </c>
      <c r="F28" s="80">
        <f>IF(SUM(F26:F27)=SUM(G28:P28),SUM(F26:F27),"FEHLER")</f>
        <v>45368</v>
      </c>
      <c r="G28" s="80">
        <f>SUM(G26:G27)</f>
        <v>0</v>
      </c>
      <c r="H28" s="80">
        <f aca="true" t="shared" si="3" ref="H28:P28">SUM(H26:H27)</f>
        <v>0</v>
      </c>
      <c r="I28" s="80">
        <f t="shared" si="3"/>
        <v>21</v>
      </c>
      <c r="J28" s="80">
        <f t="shared" si="3"/>
        <v>44616</v>
      </c>
      <c r="K28" s="80">
        <f t="shared" si="3"/>
        <v>306</v>
      </c>
      <c r="L28" s="80">
        <f t="shared" si="3"/>
        <v>65</v>
      </c>
      <c r="M28" s="80">
        <f t="shared" si="3"/>
        <v>40</v>
      </c>
      <c r="N28" s="80">
        <f t="shared" si="3"/>
        <v>33</v>
      </c>
      <c r="O28" s="80">
        <f t="shared" si="3"/>
        <v>13</v>
      </c>
      <c r="P28" s="80">
        <f t="shared" si="3"/>
        <v>274</v>
      </c>
      <c r="Q28" s="100"/>
    </row>
    <row r="29" spans="1:17" s="101" customFormat="1" ht="13.5" customHeight="1">
      <c r="A29" s="100"/>
      <c r="B29" s="100"/>
      <c r="C29" s="107"/>
      <c r="D29" s="108"/>
      <c r="E29" s="107"/>
      <c r="F29" s="80"/>
      <c r="G29" s="80"/>
      <c r="H29" s="80"/>
      <c r="I29" s="80"/>
      <c r="J29" s="80"/>
      <c r="K29" s="80"/>
      <c r="L29" s="80"/>
      <c r="M29" s="80"/>
      <c r="N29" s="80"/>
      <c r="O29" s="80"/>
      <c r="P29" s="80"/>
      <c r="Q29" s="100"/>
    </row>
    <row r="30" spans="1:17" s="101" customFormat="1" ht="13.5" customHeight="1">
      <c r="A30" s="88" t="s">
        <v>64</v>
      </c>
      <c r="B30" s="100"/>
      <c r="C30" s="107"/>
      <c r="D30" s="108"/>
      <c r="E30" s="107"/>
      <c r="F30" s="80"/>
      <c r="G30" s="80"/>
      <c r="H30" s="80"/>
      <c r="I30" s="80"/>
      <c r="J30" s="80"/>
      <c r="K30" s="80"/>
      <c r="L30" s="80"/>
      <c r="M30" s="80"/>
      <c r="N30" s="80"/>
      <c r="O30" s="80"/>
      <c r="P30" s="80"/>
      <c r="Q30" s="100"/>
    </row>
    <row r="31" spans="1:17" s="101" customFormat="1" ht="13.5" customHeight="1">
      <c r="A31" s="100"/>
      <c r="B31" s="112" t="s">
        <v>65</v>
      </c>
      <c r="C31" s="107"/>
      <c r="D31" s="108"/>
      <c r="E31" s="107"/>
      <c r="F31" s="80"/>
      <c r="G31" s="80"/>
      <c r="H31" s="80"/>
      <c r="I31" s="80"/>
      <c r="J31" s="80"/>
      <c r="K31" s="80"/>
      <c r="L31" s="80"/>
      <c r="M31" s="80"/>
      <c r="N31" s="80"/>
      <c r="O31" s="80"/>
      <c r="P31" s="80"/>
      <c r="Q31" s="100"/>
    </row>
    <row r="32" spans="1:17" s="101" customFormat="1" ht="13.5" customHeight="1">
      <c r="A32" s="100"/>
      <c r="B32" s="112" t="s">
        <v>66</v>
      </c>
      <c r="C32" s="107"/>
      <c r="D32" s="108"/>
      <c r="E32" s="107"/>
      <c r="F32" s="80"/>
      <c r="G32" s="80"/>
      <c r="H32" s="80"/>
      <c r="I32" s="80"/>
      <c r="J32" s="80"/>
      <c r="K32" s="80"/>
      <c r="L32" s="80"/>
      <c r="M32" s="80"/>
      <c r="N32" s="80"/>
      <c r="O32" s="80"/>
      <c r="P32" s="80"/>
      <c r="Q32" s="100"/>
    </row>
    <row r="33" spans="1:17" s="101" customFormat="1" ht="13.5" customHeight="1">
      <c r="A33" s="100"/>
      <c r="B33" s="88" t="s">
        <v>67</v>
      </c>
      <c r="C33" s="107"/>
      <c r="D33" s="108"/>
      <c r="E33" s="107"/>
      <c r="F33" s="80"/>
      <c r="G33" s="80"/>
      <c r="H33" s="80"/>
      <c r="I33" s="80"/>
      <c r="J33" s="80"/>
      <c r="K33" s="80"/>
      <c r="L33" s="80"/>
      <c r="M33" s="80"/>
      <c r="N33" s="80"/>
      <c r="O33" s="80"/>
      <c r="P33" s="80"/>
      <c r="Q33" s="100"/>
    </row>
    <row r="34" spans="1:17" s="101" customFormat="1" ht="13.5" customHeight="1">
      <c r="A34" s="100"/>
      <c r="B34" s="88" t="s">
        <v>68</v>
      </c>
      <c r="C34" s="107"/>
      <c r="D34" s="108"/>
      <c r="E34" s="107"/>
      <c r="F34" s="80"/>
      <c r="G34" s="80"/>
      <c r="H34" s="80"/>
      <c r="I34" s="80"/>
      <c r="J34" s="80"/>
      <c r="K34" s="80"/>
      <c r="L34" s="80"/>
      <c r="M34" s="80"/>
      <c r="N34" s="80"/>
      <c r="O34" s="80"/>
      <c r="P34" s="80"/>
      <c r="Q34" s="100"/>
    </row>
    <row r="35" spans="1:17" s="101" customFormat="1" ht="13.5" customHeight="1">
      <c r="A35" s="100"/>
      <c r="B35" s="111" t="s">
        <v>69</v>
      </c>
      <c r="C35" s="107" t="s">
        <v>2</v>
      </c>
      <c r="D35" s="108" t="s">
        <v>2</v>
      </c>
      <c r="E35" s="107" t="s">
        <v>56</v>
      </c>
      <c r="F35" s="80">
        <f>SUM(G35:P35)</f>
        <v>662</v>
      </c>
      <c r="G35" s="80">
        <v>30</v>
      </c>
      <c r="H35" s="80">
        <v>30</v>
      </c>
      <c r="I35" s="80">
        <v>33</v>
      </c>
      <c r="J35" s="80">
        <v>354</v>
      </c>
      <c r="K35" s="80">
        <v>15</v>
      </c>
      <c r="L35" s="80">
        <v>22</v>
      </c>
      <c r="M35" s="80">
        <v>15</v>
      </c>
      <c r="N35" s="80">
        <v>16</v>
      </c>
      <c r="O35" s="80">
        <v>146</v>
      </c>
      <c r="P35" s="80">
        <v>1</v>
      </c>
      <c r="Q35" s="100"/>
    </row>
    <row r="36" spans="1:17" s="101" customFormat="1" ht="13.5" customHeight="1">
      <c r="A36" s="100"/>
      <c r="B36" s="100"/>
      <c r="C36" s="107"/>
      <c r="D36" s="108"/>
      <c r="E36" s="107" t="s">
        <v>57</v>
      </c>
      <c r="F36" s="80">
        <f>SUM(G36:P36)</f>
        <v>693</v>
      </c>
      <c r="G36" s="80">
        <v>30</v>
      </c>
      <c r="H36" s="80">
        <v>33</v>
      </c>
      <c r="I36" s="80">
        <v>38</v>
      </c>
      <c r="J36" s="80">
        <v>352</v>
      </c>
      <c r="K36" s="80">
        <v>18</v>
      </c>
      <c r="L36" s="80">
        <v>14</v>
      </c>
      <c r="M36" s="80">
        <v>11</v>
      </c>
      <c r="N36" s="80">
        <v>31</v>
      </c>
      <c r="O36" s="80">
        <v>165</v>
      </c>
      <c r="P36" s="80">
        <v>1</v>
      </c>
      <c r="Q36" s="100"/>
    </row>
    <row r="37" spans="1:17" s="101" customFormat="1" ht="13.5" customHeight="1">
      <c r="A37" s="100"/>
      <c r="B37" s="100"/>
      <c r="C37" s="107"/>
      <c r="D37" s="108"/>
      <c r="E37" s="107" t="s">
        <v>58</v>
      </c>
      <c r="F37" s="80">
        <f>IF(SUM(F35:F36)=SUM(G37:P37),SUM(F35:F36),"FEHLER")</f>
        <v>1355</v>
      </c>
      <c r="G37" s="80">
        <f>SUM(G35:G36)</f>
        <v>60</v>
      </c>
      <c r="H37" s="80">
        <f aca="true" t="shared" si="4" ref="H37:P37">SUM(H35:H36)</f>
        <v>63</v>
      </c>
      <c r="I37" s="80">
        <f t="shared" si="4"/>
        <v>71</v>
      </c>
      <c r="J37" s="80">
        <f t="shared" si="4"/>
        <v>706</v>
      </c>
      <c r="K37" s="80">
        <f t="shared" si="4"/>
        <v>33</v>
      </c>
      <c r="L37" s="80">
        <f t="shared" si="4"/>
        <v>36</v>
      </c>
      <c r="M37" s="80">
        <f t="shared" si="4"/>
        <v>26</v>
      </c>
      <c r="N37" s="80">
        <f t="shared" si="4"/>
        <v>47</v>
      </c>
      <c r="O37" s="80">
        <f t="shared" si="4"/>
        <v>311</v>
      </c>
      <c r="P37" s="80">
        <f t="shared" si="4"/>
        <v>2</v>
      </c>
      <c r="Q37" s="100"/>
    </row>
    <row r="38" spans="1:17" s="101" customFormat="1" ht="13.5" customHeight="1">
      <c r="A38" s="100"/>
      <c r="B38" s="100"/>
      <c r="C38" s="107"/>
      <c r="D38" s="108"/>
      <c r="E38" s="107"/>
      <c r="F38" s="80"/>
      <c r="G38" s="80"/>
      <c r="H38" s="80"/>
      <c r="I38" s="80"/>
      <c r="J38" s="80"/>
      <c r="K38" s="80"/>
      <c r="L38" s="80"/>
      <c r="M38" s="80"/>
      <c r="N38" s="80"/>
      <c r="O38" s="80"/>
      <c r="P38" s="80"/>
      <c r="Q38" s="100"/>
    </row>
    <row r="39" spans="1:17" s="101" customFormat="1" ht="13.5" customHeight="1">
      <c r="A39" s="1032" t="s">
        <v>70</v>
      </c>
      <c r="B39" s="1032"/>
      <c r="C39" s="107"/>
      <c r="D39" s="108"/>
      <c r="E39" s="107" t="s">
        <v>56</v>
      </c>
      <c r="F39" s="80">
        <f>SUM(J39:P39)</f>
        <v>1376</v>
      </c>
      <c r="G39" s="80">
        <v>0</v>
      </c>
      <c r="H39" s="80">
        <v>0</v>
      </c>
      <c r="I39" s="80">
        <v>0</v>
      </c>
      <c r="J39" s="80">
        <v>15</v>
      </c>
      <c r="K39" s="80">
        <v>318</v>
      </c>
      <c r="L39" s="80">
        <v>271</v>
      </c>
      <c r="M39" s="80">
        <v>134</v>
      </c>
      <c r="N39" s="80">
        <v>55</v>
      </c>
      <c r="O39" s="80">
        <v>575</v>
      </c>
      <c r="P39" s="80">
        <v>8</v>
      </c>
      <c r="Q39" s="100"/>
    </row>
    <row r="40" spans="1:17" s="101" customFormat="1" ht="13.5" customHeight="1">
      <c r="A40" s="100"/>
      <c r="B40" s="100"/>
      <c r="C40" s="107"/>
      <c r="D40" s="108"/>
      <c r="E40" s="107" t="s">
        <v>57</v>
      </c>
      <c r="F40" s="80">
        <f>SUM(J40:P40)</f>
        <v>1277</v>
      </c>
      <c r="G40" s="80">
        <v>0</v>
      </c>
      <c r="H40" s="80">
        <v>0</v>
      </c>
      <c r="I40" s="80">
        <v>0</v>
      </c>
      <c r="J40" s="80">
        <v>2</v>
      </c>
      <c r="K40" s="80">
        <v>289</v>
      </c>
      <c r="L40" s="80">
        <v>290</v>
      </c>
      <c r="M40" s="80">
        <v>144</v>
      </c>
      <c r="N40" s="80">
        <v>58</v>
      </c>
      <c r="O40" s="80">
        <v>488</v>
      </c>
      <c r="P40" s="80">
        <v>6</v>
      </c>
      <c r="Q40" s="100"/>
    </row>
    <row r="41" spans="1:17" s="101" customFormat="1" ht="13.5" customHeight="1">
      <c r="A41" s="100"/>
      <c r="B41" s="100"/>
      <c r="C41" s="107"/>
      <c r="D41" s="108"/>
      <c r="E41" s="107" t="s">
        <v>58</v>
      </c>
      <c r="F41" s="80">
        <f>IF(SUM(F39:F40)=SUM(G41:P41),SUM(F39:F40),"FEHLER")</f>
        <v>2653</v>
      </c>
      <c r="G41" s="80">
        <f>SUM(G39:G40)</f>
        <v>0</v>
      </c>
      <c r="H41" s="80">
        <f aca="true" t="shared" si="5" ref="H41:P41">SUM(H39:H40)</f>
        <v>0</v>
      </c>
      <c r="I41" s="80">
        <f t="shared" si="5"/>
        <v>0</v>
      </c>
      <c r="J41" s="80">
        <f t="shared" si="5"/>
        <v>17</v>
      </c>
      <c r="K41" s="80">
        <f t="shared" si="5"/>
        <v>607</v>
      </c>
      <c r="L41" s="80">
        <f t="shared" si="5"/>
        <v>561</v>
      </c>
      <c r="M41" s="80">
        <f t="shared" si="5"/>
        <v>278</v>
      </c>
      <c r="N41" s="80">
        <f t="shared" si="5"/>
        <v>113</v>
      </c>
      <c r="O41" s="80">
        <f t="shared" si="5"/>
        <v>1063</v>
      </c>
      <c r="P41" s="80">
        <f t="shared" si="5"/>
        <v>14</v>
      </c>
      <c r="Q41" s="100"/>
    </row>
    <row r="42" spans="1:17" s="101" customFormat="1" ht="13.5" customHeight="1">
      <c r="A42" s="100"/>
      <c r="B42" s="100"/>
      <c r="C42" s="107"/>
      <c r="D42" s="108"/>
      <c r="E42" s="107"/>
      <c r="F42" s="80"/>
      <c r="G42" s="80"/>
      <c r="H42" s="80"/>
      <c r="I42" s="80"/>
      <c r="J42" s="80"/>
      <c r="K42" s="80"/>
      <c r="L42" s="80"/>
      <c r="M42" s="80"/>
      <c r="N42" s="80"/>
      <c r="O42" s="80"/>
      <c r="P42" s="80"/>
      <c r="Q42" s="100"/>
    </row>
    <row r="43" spans="1:17" s="101" customFormat="1" ht="13.5" customHeight="1">
      <c r="A43" s="1032" t="s">
        <v>71</v>
      </c>
      <c r="B43" s="1033"/>
      <c r="C43" s="107"/>
      <c r="D43" s="108"/>
      <c r="E43" s="107" t="s">
        <v>56</v>
      </c>
      <c r="F43" s="80">
        <f>SUM(J43:P43)</f>
        <v>1058</v>
      </c>
      <c r="G43" s="80">
        <v>0</v>
      </c>
      <c r="H43" s="80">
        <v>0</v>
      </c>
      <c r="I43" s="80">
        <v>0</v>
      </c>
      <c r="J43" s="80">
        <v>0</v>
      </c>
      <c r="K43" s="80">
        <v>0</v>
      </c>
      <c r="L43" s="80">
        <v>0</v>
      </c>
      <c r="M43" s="80">
        <v>0</v>
      </c>
      <c r="N43" s="80">
        <v>0</v>
      </c>
      <c r="O43" s="80">
        <v>0</v>
      </c>
      <c r="P43" s="80">
        <v>1058</v>
      </c>
      <c r="Q43" s="100"/>
    </row>
    <row r="44" spans="1:17" s="101" customFormat="1" ht="13.5" customHeight="1">
      <c r="A44" s="100"/>
      <c r="B44" s="100"/>
      <c r="C44" s="107"/>
      <c r="D44" s="108"/>
      <c r="E44" s="107" t="s">
        <v>57</v>
      </c>
      <c r="F44" s="80">
        <f>SUM(J44:P44)</f>
        <v>1356</v>
      </c>
      <c r="G44" s="80">
        <v>0</v>
      </c>
      <c r="H44" s="80">
        <v>0</v>
      </c>
      <c r="I44" s="80">
        <v>0</v>
      </c>
      <c r="J44" s="80">
        <v>0</v>
      </c>
      <c r="K44" s="80">
        <v>0</v>
      </c>
      <c r="L44" s="80">
        <v>0</v>
      </c>
      <c r="M44" s="80">
        <v>0</v>
      </c>
      <c r="N44" s="80">
        <v>0</v>
      </c>
      <c r="O44" s="80">
        <v>0</v>
      </c>
      <c r="P44" s="80">
        <v>1356</v>
      </c>
      <c r="Q44" s="100"/>
    </row>
    <row r="45" spans="1:17" s="101" customFormat="1" ht="13.5" customHeight="1">
      <c r="A45" s="100"/>
      <c r="B45" s="100"/>
      <c r="C45" s="107"/>
      <c r="D45" s="108"/>
      <c r="E45" s="107" t="s">
        <v>58</v>
      </c>
      <c r="F45" s="80">
        <f>IF(SUM(F43:F44)=SUM(G45:P45),SUM(F43:F44),"FEHLER")</f>
        <v>2414</v>
      </c>
      <c r="G45" s="80">
        <f>SUM(G43:G44)</f>
        <v>0</v>
      </c>
      <c r="H45" s="80">
        <f aca="true" t="shared" si="6" ref="H45:P45">SUM(H43:H44)</f>
        <v>0</v>
      </c>
      <c r="I45" s="80">
        <f t="shared" si="6"/>
        <v>0</v>
      </c>
      <c r="J45" s="80">
        <f t="shared" si="6"/>
        <v>0</v>
      </c>
      <c r="K45" s="80">
        <f t="shared" si="6"/>
        <v>0</v>
      </c>
      <c r="L45" s="80">
        <f t="shared" si="6"/>
        <v>0</v>
      </c>
      <c r="M45" s="80">
        <f t="shared" si="6"/>
        <v>0</v>
      </c>
      <c r="N45" s="80">
        <f t="shared" si="6"/>
        <v>0</v>
      </c>
      <c r="O45" s="80">
        <f t="shared" si="6"/>
        <v>0</v>
      </c>
      <c r="P45" s="80">
        <f t="shared" si="6"/>
        <v>2414</v>
      </c>
      <c r="Q45" s="100"/>
    </row>
    <row r="46" spans="1:17" s="101" customFormat="1" ht="13.5" customHeight="1">
      <c r="A46" s="100"/>
      <c r="B46" s="100"/>
      <c r="C46" s="107"/>
      <c r="D46" s="108"/>
      <c r="E46" s="107"/>
      <c r="F46" s="80"/>
      <c r="G46" s="80"/>
      <c r="H46" s="80"/>
      <c r="I46" s="80"/>
      <c r="J46" s="80"/>
      <c r="K46" s="80"/>
      <c r="L46" s="80"/>
      <c r="M46" s="80"/>
      <c r="N46" s="80"/>
      <c r="O46" s="80"/>
      <c r="P46" s="80"/>
      <c r="Q46" s="100"/>
    </row>
    <row r="47" spans="1:17" s="101" customFormat="1" ht="13.5" customHeight="1">
      <c r="A47" s="1034" t="s">
        <v>72</v>
      </c>
      <c r="B47" s="1033"/>
      <c r="C47" s="107"/>
      <c r="D47" s="108"/>
      <c r="E47" s="107" t="s">
        <v>56</v>
      </c>
      <c r="F47" s="80">
        <f>SUM(G47:P47)</f>
        <v>21013</v>
      </c>
      <c r="G47" s="80">
        <v>414</v>
      </c>
      <c r="H47" s="80">
        <v>300</v>
      </c>
      <c r="I47" s="80">
        <v>304</v>
      </c>
      <c r="J47" s="80">
        <v>388</v>
      </c>
      <c r="K47" s="80">
        <v>162</v>
      </c>
      <c r="L47" s="80">
        <v>166</v>
      </c>
      <c r="M47" s="80">
        <v>261</v>
      </c>
      <c r="N47" s="80">
        <v>542</v>
      </c>
      <c r="O47" s="80">
        <v>12239</v>
      </c>
      <c r="P47" s="80">
        <v>6237</v>
      </c>
      <c r="Q47" s="100"/>
    </row>
    <row r="48" spans="1:17" s="101" customFormat="1" ht="13.5" customHeight="1">
      <c r="A48" s="100"/>
      <c r="B48" s="100"/>
      <c r="C48" s="107"/>
      <c r="D48" s="108"/>
      <c r="E48" s="107" t="s">
        <v>57</v>
      </c>
      <c r="F48" s="80">
        <f>SUM(G48:P48)</f>
        <v>15641</v>
      </c>
      <c r="G48" s="80">
        <v>385</v>
      </c>
      <c r="H48" s="80">
        <v>327</v>
      </c>
      <c r="I48" s="80">
        <v>289</v>
      </c>
      <c r="J48" s="80">
        <v>357</v>
      </c>
      <c r="K48" s="80">
        <v>147</v>
      </c>
      <c r="L48" s="80">
        <v>156</v>
      </c>
      <c r="M48" s="80">
        <v>181</v>
      </c>
      <c r="N48" s="80">
        <v>351</v>
      </c>
      <c r="O48" s="80">
        <v>7912</v>
      </c>
      <c r="P48" s="80">
        <v>5536</v>
      </c>
      <c r="Q48" s="100"/>
    </row>
    <row r="49" spans="1:17" s="101" customFormat="1" ht="13.5" customHeight="1">
      <c r="A49" s="100"/>
      <c r="B49" s="100"/>
      <c r="C49" s="107"/>
      <c r="D49" s="108"/>
      <c r="E49" s="107" t="s">
        <v>58</v>
      </c>
      <c r="F49" s="80">
        <f>IF(SUM(F47:F48)=SUM(G49:P49),SUM(F47:F48),"FEHLER")</f>
        <v>36654</v>
      </c>
      <c r="G49" s="80">
        <f>SUM(G47:G48)</f>
        <v>799</v>
      </c>
      <c r="H49" s="80">
        <f aca="true" t="shared" si="7" ref="H49:P49">SUM(H47:H48)</f>
        <v>627</v>
      </c>
      <c r="I49" s="80">
        <f t="shared" si="7"/>
        <v>593</v>
      </c>
      <c r="J49" s="80">
        <f t="shared" si="7"/>
        <v>745</v>
      </c>
      <c r="K49" s="80">
        <f t="shared" si="7"/>
        <v>309</v>
      </c>
      <c r="L49" s="80">
        <f t="shared" si="7"/>
        <v>322</v>
      </c>
      <c r="M49" s="80">
        <f t="shared" si="7"/>
        <v>442</v>
      </c>
      <c r="N49" s="80">
        <f t="shared" si="7"/>
        <v>893</v>
      </c>
      <c r="O49" s="80">
        <f t="shared" si="7"/>
        <v>20151</v>
      </c>
      <c r="P49" s="80">
        <f t="shared" si="7"/>
        <v>11773</v>
      </c>
      <c r="Q49" s="100"/>
    </row>
    <row r="50" spans="1:17" s="101" customFormat="1" ht="13.5" customHeight="1">
      <c r="A50" s="100"/>
      <c r="B50" s="100"/>
      <c r="C50" s="107"/>
      <c r="D50" s="108"/>
      <c r="E50" s="107"/>
      <c r="F50" s="80"/>
      <c r="G50" s="80"/>
      <c r="H50" s="80"/>
      <c r="I50" s="80"/>
      <c r="J50" s="80"/>
      <c r="K50" s="80"/>
      <c r="L50" s="80"/>
      <c r="M50" s="80"/>
      <c r="N50" s="80"/>
      <c r="O50" s="80"/>
      <c r="P50" s="80"/>
      <c r="Q50" s="100"/>
    </row>
    <row r="51" spans="1:17" s="101" customFormat="1" ht="13.5" customHeight="1">
      <c r="A51" s="100"/>
      <c r="B51" s="114" t="s">
        <v>73</v>
      </c>
      <c r="C51" s="107"/>
      <c r="D51" s="108"/>
      <c r="E51" s="115" t="s">
        <v>56</v>
      </c>
      <c r="F51" s="85">
        <f aca="true" t="shared" si="8" ref="F51:P52">SUM(F12,F16,F22,F26,F35,F39,F43,F47)</f>
        <v>65406</v>
      </c>
      <c r="G51" s="85">
        <f t="shared" si="8"/>
        <v>881</v>
      </c>
      <c r="H51" s="85">
        <f t="shared" si="8"/>
        <v>749</v>
      </c>
      <c r="I51" s="85">
        <f t="shared" si="8"/>
        <v>664</v>
      </c>
      <c r="J51" s="85">
        <f t="shared" si="8"/>
        <v>38786</v>
      </c>
      <c r="K51" s="85">
        <f t="shared" si="8"/>
        <v>1727</v>
      </c>
      <c r="L51" s="85">
        <f t="shared" si="8"/>
        <v>821</v>
      </c>
      <c r="M51" s="85">
        <f t="shared" si="8"/>
        <v>627</v>
      </c>
      <c r="N51" s="85">
        <f t="shared" si="8"/>
        <v>731</v>
      </c>
      <c r="O51" s="85">
        <f t="shared" si="8"/>
        <v>13018</v>
      </c>
      <c r="P51" s="85">
        <f t="shared" si="8"/>
        <v>7402</v>
      </c>
      <c r="Q51" s="115"/>
    </row>
    <row r="52" spans="1:17" s="101" customFormat="1" ht="13.5" customHeight="1">
      <c r="A52" s="100"/>
      <c r="B52" s="100"/>
      <c r="C52" s="107"/>
      <c r="D52" s="108"/>
      <c r="E52" s="115" t="s">
        <v>57</v>
      </c>
      <c r="F52" s="85">
        <f t="shared" si="8"/>
        <v>60237</v>
      </c>
      <c r="G52" s="85">
        <f>SUM(G13,G17,G23,G27,G36,G40,G44,G48)</f>
        <v>724</v>
      </c>
      <c r="H52" s="85">
        <f t="shared" si="8"/>
        <v>665</v>
      </c>
      <c r="I52" s="85">
        <f t="shared" si="8"/>
        <v>564</v>
      </c>
      <c r="J52" s="85">
        <f t="shared" si="8"/>
        <v>39001</v>
      </c>
      <c r="K52" s="85">
        <f t="shared" si="8"/>
        <v>1660</v>
      </c>
      <c r="L52" s="85">
        <f t="shared" si="8"/>
        <v>788</v>
      </c>
      <c r="M52" s="85">
        <f t="shared" si="8"/>
        <v>566</v>
      </c>
      <c r="N52" s="85">
        <f t="shared" si="8"/>
        <v>565</v>
      </c>
      <c r="O52" s="85">
        <f t="shared" si="8"/>
        <v>8626</v>
      </c>
      <c r="P52" s="85">
        <f t="shared" si="8"/>
        <v>7078</v>
      </c>
      <c r="Q52" s="100"/>
    </row>
    <row r="53" spans="1:17" s="101" customFormat="1" ht="13.5" customHeight="1">
      <c r="A53" s="100"/>
      <c r="B53" s="100"/>
      <c r="C53" s="116"/>
      <c r="D53" s="117"/>
      <c r="E53" s="117" t="s">
        <v>74</v>
      </c>
      <c r="F53" s="85">
        <f>IF(SUM(F51:F52)=SUM(G53:P53),SUM(F51:F52),"FEHLER")</f>
        <v>125643</v>
      </c>
      <c r="G53" s="85">
        <f>SUM(G51:G52)</f>
        <v>1605</v>
      </c>
      <c r="H53" s="85">
        <f>SUM(H51:H52)</f>
        <v>1414</v>
      </c>
      <c r="I53" s="85">
        <f>SUM(I51:I52)</f>
        <v>1228</v>
      </c>
      <c r="J53" s="85">
        <f aca="true" t="shared" si="9" ref="J53:P53">SUM(J51:J52)</f>
        <v>77787</v>
      </c>
      <c r="K53" s="85">
        <f t="shared" si="9"/>
        <v>3387</v>
      </c>
      <c r="L53" s="85">
        <f t="shared" si="9"/>
        <v>1609</v>
      </c>
      <c r="M53" s="85">
        <f t="shared" si="9"/>
        <v>1193</v>
      </c>
      <c r="N53" s="85">
        <f t="shared" si="9"/>
        <v>1296</v>
      </c>
      <c r="O53" s="85">
        <f t="shared" si="9"/>
        <v>21644</v>
      </c>
      <c r="P53" s="85">
        <f t="shared" si="9"/>
        <v>14480</v>
      </c>
      <c r="Q53" s="100"/>
    </row>
    <row r="54" spans="1:17" s="101" customFormat="1" ht="13.5" customHeight="1">
      <c r="A54" s="100"/>
      <c r="B54" s="100"/>
      <c r="C54" s="116"/>
      <c r="D54" s="117"/>
      <c r="E54" s="117"/>
      <c r="F54" s="85"/>
      <c r="G54" s="85"/>
      <c r="H54" s="85"/>
      <c r="I54" s="85"/>
      <c r="J54" s="85"/>
      <c r="K54" s="85"/>
      <c r="L54" s="85"/>
      <c r="M54" s="85"/>
      <c r="N54" s="85"/>
      <c r="O54" s="85"/>
      <c r="P54" s="85"/>
      <c r="Q54" s="100"/>
    </row>
    <row r="55" spans="1:17" s="101" customFormat="1" ht="13.5" customHeight="1">
      <c r="A55" s="100"/>
      <c r="B55" s="827" t="s">
        <v>75</v>
      </c>
      <c r="C55" s="116"/>
      <c r="D55" s="117"/>
      <c r="E55" s="107" t="s">
        <v>56</v>
      </c>
      <c r="F55" s="80">
        <f>SUM(G55:P55)</f>
        <v>9772</v>
      </c>
      <c r="G55" s="118">
        <v>418</v>
      </c>
      <c r="H55" s="118">
        <v>283</v>
      </c>
      <c r="I55" s="118">
        <v>271</v>
      </c>
      <c r="J55" s="118">
        <v>3066</v>
      </c>
      <c r="K55" s="118">
        <v>529</v>
      </c>
      <c r="L55" s="118">
        <v>338</v>
      </c>
      <c r="M55" s="118">
        <v>321</v>
      </c>
      <c r="N55" s="118">
        <v>379</v>
      </c>
      <c r="O55" s="118">
        <v>3045</v>
      </c>
      <c r="P55" s="80">
        <v>1122</v>
      </c>
      <c r="Q55" s="86"/>
    </row>
    <row r="56" spans="1:17" s="101" customFormat="1" ht="13.5" customHeight="1">
      <c r="A56" s="100"/>
      <c r="B56" s="100"/>
      <c r="C56" s="116"/>
      <c r="D56" s="117"/>
      <c r="E56" s="107" t="s">
        <v>57</v>
      </c>
      <c r="F56" s="80">
        <f>SUM(G56:P56)</f>
        <v>9163</v>
      </c>
      <c r="G56" s="118">
        <v>341</v>
      </c>
      <c r="H56" s="118">
        <v>310</v>
      </c>
      <c r="I56" s="118">
        <v>270</v>
      </c>
      <c r="J56" s="118">
        <v>3244</v>
      </c>
      <c r="K56" s="118">
        <v>486</v>
      </c>
      <c r="L56" s="118">
        <v>321</v>
      </c>
      <c r="M56" s="118">
        <v>259</v>
      </c>
      <c r="N56" s="118">
        <v>303</v>
      </c>
      <c r="O56" s="118">
        <v>2381</v>
      </c>
      <c r="P56" s="80">
        <v>1248</v>
      </c>
      <c r="Q56" s="86"/>
    </row>
    <row r="57" spans="1:17" s="101" customFormat="1" ht="13.5" customHeight="1">
      <c r="A57" s="100"/>
      <c r="B57" s="100"/>
      <c r="C57" s="116"/>
      <c r="D57" s="117"/>
      <c r="E57" s="107" t="s">
        <v>58</v>
      </c>
      <c r="F57" s="80">
        <f>IF(SUM(F55:F56)=SUM(G57:P57),SUM(F55:F56),"FEHLER")</f>
        <v>18935</v>
      </c>
      <c r="G57" s="118">
        <f aca="true" t="shared" si="10" ref="G57:P57">SUM(G55:G56)</f>
        <v>759</v>
      </c>
      <c r="H57" s="118">
        <f t="shared" si="10"/>
        <v>593</v>
      </c>
      <c r="I57" s="118">
        <f t="shared" si="10"/>
        <v>541</v>
      </c>
      <c r="J57" s="118">
        <f t="shared" si="10"/>
        <v>6310</v>
      </c>
      <c r="K57" s="118">
        <f t="shared" si="10"/>
        <v>1015</v>
      </c>
      <c r="L57" s="118">
        <f t="shared" si="10"/>
        <v>659</v>
      </c>
      <c r="M57" s="118">
        <f t="shared" si="10"/>
        <v>580</v>
      </c>
      <c r="N57" s="118">
        <f t="shared" si="10"/>
        <v>682</v>
      </c>
      <c r="O57" s="118">
        <f t="shared" si="10"/>
        <v>5426</v>
      </c>
      <c r="P57" s="80">
        <f t="shared" si="10"/>
        <v>2370</v>
      </c>
      <c r="Q57" s="100"/>
    </row>
    <row r="58" spans="1:26" ht="6" customHeight="1">
      <c r="A58" s="119" t="s">
        <v>10</v>
      </c>
      <c r="B58" s="120"/>
      <c r="C58" s="121"/>
      <c r="D58" s="121"/>
      <c r="E58" s="121"/>
      <c r="F58" s="121"/>
      <c r="G58" s="121"/>
      <c r="H58" s="121"/>
      <c r="I58" s="121"/>
      <c r="J58" s="121"/>
      <c r="K58" s="121"/>
      <c r="L58" s="121"/>
      <c r="M58" s="121"/>
      <c r="N58" s="121"/>
      <c r="O58" s="121"/>
      <c r="P58" s="99"/>
      <c r="Q58" s="99"/>
      <c r="R58" s="122"/>
      <c r="S58" s="122"/>
      <c r="T58" s="122"/>
      <c r="U58" s="122"/>
      <c r="V58" s="122"/>
      <c r="W58" s="122"/>
      <c r="X58" s="122"/>
      <c r="Y58" s="122"/>
      <c r="Z58" s="122"/>
    </row>
    <row r="59" spans="1:17" s="123" customFormat="1" ht="11.25">
      <c r="A59" s="1030" t="s">
        <v>649</v>
      </c>
      <c r="B59" s="1031"/>
      <c r="C59" s="1031"/>
      <c r="D59" s="1031"/>
      <c r="E59" s="1031"/>
      <c r="F59" s="1031"/>
      <c r="G59" s="1031"/>
      <c r="H59" s="1031"/>
      <c r="I59" s="1031"/>
      <c r="J59" s="1031"/>
      <c r="K59" s="1031"/>
      <c r="L59" s="1031"/>
      <c r="M59" s="1031"/>
      <c r="N59" s="1031"/>
      <c r="O59" s="1031"/>
      <c r="P59" s="1031"/>
      <c r="Q59" s="119"/>
    </row>
    <row r="60" spans="1:17" s="123" customFormat="1" ht="11.25">
      <c r="A60" s="1031"/>
      <c r="B60" s="1031"/>
      <c r="C60" s="1031"/>
      <c r="D60" s="1031"/>
      <c r="E60" s="1031"/>
      <c r="F60" s="1031"/>
      <c r="G60" s="1031"/>
      <c r="H60" s="1031"/>
      <c r="I60" s="1031"/>
      <c r="J60" s="1031"/>
      <c r="K60" s="1031"/>
      <c r="L60" s="1031"/>
      <c r="M60" s="1031"/>
      <c r="N60" s="1031"/>
      <c r="O60" s="1031"/>
      <c r="P60" s="1031"/>
      <c r="Q60" s="119"/>
    </row>
    <row r="61" spans="1:17" s="123" customFormat="1" ht="9.75" customHeight="1">
      <c r="A61" s="1031"/>
      <c r="B61" s="1031"/>
      <c r="C61" s="1031"/>
      <c r="D61" s="1031"/>
      <c r="E61" s="1031"/>
      <c r="F61" s="1031"/>
      <c r="G61" s="1031"/>
      <c r="H61" s="1031"/>
      <c r="I61" s="1031"/>
      <c r="J61" s="1031"/>
      <c r="K61" s="1031"/>
      <c r="L61" s="1031"/>
      <c r="M61" s="1031"/>
      <c r="N61" s="1031"/>
      <c r="O61" s="1031"/>
      <c r="P61" s="1031"/>
      <c r="Q61" s="119"/>
    </row>
    <row r="62" spans="1:16" s="123" customFormat="1" ht="11.25">
      <c r="A62" s="124"/>
      <c r="B62" s="124"/>
      <c r="C62" s="124"/>
      <c r="D62" s="124"/>
      <c r="E62" s="124"/>
      <c r="F62" s="124"/>
      <c r="G62" s="124"/>
      <c r="H62" s="124"/>
      <c r="I62" s="124"/>
      <c r="J62" s="124"/>
      <c r="K62" s="124"/>
      <c r="L62" s="124"/>
      <c r="M62" s="124"/>
      <c r="N62" s="124"/>
      <c r="O62" s="124"/>
      <c r="P62" s="124"/>
    </row>
    <row r="63" spans="1:16" s="123" customFormat="1" ht="11.25">
      <c r="A63" s="125"/>
      <c r="B63" s="125"/>
      <c r="C63" s="125"/>
      <c r="D63" s="125"/>
      <c r="E63" s="125"/>
      <c r="F63" s="125"/>
      <c r="G63" s="125"/>
      <c r="H63" s="125"/>
      <c r="I63" s="125"/>
      <c r="J63" s="125"/>
      <c r="K63" s="125"/>
      <c r="L63" s="125"/>
      <c r="M63" s="125"/>
      <c r="N63" s="125"/>
      <c r="O63" s="125"/>
      <c r="P63" s="125"/>
    </row>
  </sheetData>
  <mergeCells count="14">
    <mergeCell ref="A59:P61"/>
    <mergeCell ref="A16:B16"/>
    <mergeCell ref="A20:B20"/>
    <mergeCell ref="A26:B26"/>
    <mergeCell ref="A39:B39"/>
    <mergeCell ref="A43:B43"/>
    <mergeCell ref="A47:B47"/>
    <mergeCell ref="A2:P2"/>
    <mergeCell ref="A12:B12"/>
    <mergeCell ref="A7:C9"/>
    <mergeCell ref="D7:E9"/>
    <mergeCell ref="F7:P7"/>
    <mergeCell ref="F8:F9"/>
    <mergeCell ref="G8:P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9"/>
  <sheetViews>
    <sheetView zoomScaleSheetLayoutView="100" workbookViewId="0" topLeftCell="A1">
      <selection activeCell="O1" sqref="O1"/>
    </sheetView>
  </sheetViews>
  <sheetFormatPr defaultColWidth="12" defaultRowHeight="11.25"/>
  <cols>
    <col min="1" max="1" width="1.3359375" style="101" customWidth="1"/>
    <col min="2" max="2" width="1.5" style="101" customWidth="1"/>
    <col min="3" max="3" width="34.16015625" style="101" customWidth="1"/>
    <col min="4" max="5" width="0.4921875" style="101" customWidth="1"/>
    <col min="6" max="6" width="12.33203125" style="101" customWidth="1"/>
    <col min="7" max="7" width="9.83203125" style="101" customWidth="1"/>
    <col min="8" max="14" width="8.33203125" style="101" customWidth="1"/>
    <col min="15" max="15" width="2.16015625" style="101" customWidth="1"/>
    <col min="16" max="16384" width="12" style="101" customWidth="1"/>
  </cols>
  <sheetData>
    <row r="1" spans="1:15" s="69" customFormat="1" ht="10.5" customHeight="1">
      <c r="A1" s="72"/>
      <c r="B1" s="72"/>
      <c r="C1" s="72"/>
      <c r="D1" s="72"/>
      <c r="E1" s="72"/>
      <c r="F1" s="72"/>
      <c r="G1" s="72"/>
      <c r="H1" s="72"/>
      <c r="I1" s="72"/>
      <c r="J1" s="72"/>
      <c r="K1" s="72"/>
      <c r="L1" s="72"/>
      <c r="M1" s="72"/>
      <c r="O1" s="159"/>
    </row>
    <row r="2" spans="1:15" s="69" customFormat="1" ht="12.75" customHeight="1">
      <c r="A2" s="1036" t="s">
        <v>707</v>
      </c>
      <c r="B2" s="1036"/>
      <c r="C2" s="1036"/>
      <c r="D2" s="1036"/>
      <c r="E2" s="1036"/>
      <c r="F2" s="1036"/>
      <c r="G2" s="1036"/>
      <c r="H2" s="1036"/>
      <c r="I2" s="1036"/>
      <c r="J2" s="1036"/>
      <c r="K2" s="1036"/>
      <c r="L2" s="1036"/>
      <c r="M2" s="1036"/>
      <c r="N2" s="1036"/>
      <c r="O2" s="159"/>
    </row>
    <row r="3" spans="1:15" s="69" customFormat="1" ht="3" customHeight="1">
      <c r="A3" s="72"/>
      <c r="B3" s="72"/>
      <c r="C3" s="72"/>
      <c r="D3" s="72"/>
      <c r="E3" s="72"/>
      <c r="F3" s="72"/>
      <c r="G3" s="72"/>
      <c r="H3" s="72"/>
      <c r="I3" s="72"/>
      <c r="J3" s="72"/>
      <c r="K3" s="72"/>
      <c r="L3" s="72"/>
      <c r="M3" s="72"/>
      <c r="O3" s="159"/>
    </row>
    <row r="4" spans="1:15" s="69" customFormat="1" ht="12.75" customHeight="1">
      <c r="A4" s="1037" t="s">
        <v>725</v>
      </c>
      <c r="B4" s="1038"/>
      <c r="C4" s="1038"/>
      <c r="D4" s="1038"/>
      <c r="E4" s="1038"/>
      <c r="F4" s="1038"/>
      <c r="G4" s="1038"/>
      <c r="H4" s="1038"/>
      <c r="I4" s="1038"/>
      <c r="J4" s="1038"/>
      <c r="K4" s="1038"/>
      <c r="L4" s="1038"/>
      <c r="M4" s="1038"/>
      <c r="N4" s="1038"/>
      <c r="O4" s="95"/>
    </row>
    <row r="5" spans="1:14" s="69" customFormat="1" ht="12.75" customHeight="1">
      <c r="A5" s="70" t="s">
        <v>97</v>
      </c>
      <c r="B5" s="70"/>
      <c r="C5" s="70"/>
      <c r="D5" s="70"/>
      <c r="E5" s="70"/>
      <c r="F5" s="70"/>
      <c r="G5" s="70"/>
      <c r="H5" s="70"/>
      <c r="I5" s="70"/>
      <c r="J5" s="70"/>
      <c r="K5" s="70"/>
      <c r="L5" s="70"/>
      <c r="M5" s="70"/>
      <c r="N5" s="70"/>
    </row>
    <row r="6" spans="1:15" s="69" customFormat="1" ht="12.75" customHeight="1">
      <c r="A6" s="1038" t="s">
        <v>779</v>
      </c>
      <c r="B6" s="1038"/>
      <c r="C6" s="1038"/>
      <c r="D6" s="1038"/>
      <c r="E6" s="1038"/>
      <c r="F6" s="1038"/>
      <c r="G6" s="1038"/>
      <c r="H6" s="1038"/>
      <c r="I6" s="1038"/>
      <c r="J6" s="1038"/>
      <c r="K6" s="1038"/>
      <c r="L6" s="1038"/>
      <c r="M6" s="1038"/>
      <c r="N6" s="1038"/>
      <c r="O6" s="95"/>
    </row>
    <row r="7" spans="1:14" ht="6" customHeight="1">
      <c r="A7" s="100"/>
      <c r="B7" s="100"/>
      <c r="C7" s="100"/>
      <c r="D7" s="100"/>
      <c r="E7" s="100"/>
      <c r="F7" s="100"/>
      <c r="G7" s="100"/>
      <c r="H7" s="100"/>
      <c r="I7" s="100"/>
      <c r="J7" s="100"/>
      <c r="K7" s="100"/>
      <c r="L7" s="100"/>
      <c r="M7" s="100"/>
      <c r="N7" s="100"/>
    </row>
    <row r="8" spans="1:15" ht="15" customHeight="1">
      <c r="A8" s="992" t="s">
        <v>98</v>
      </c>
      <c r="B8" s="992"/>
      <c r="C8" s="1039"/>
      <c r="D8" s="1042"/>
      <c r="E8" s="1045" t="s">
        <v>77</v>
      </c>
      <c r="F8" s="1042"/>
      <c r="G8" s="998" t="s">
        <v>78</v>
      </c>
      <c r="H8" s="919" t="s">
        <v>650</v>
      </c>
      <c r="I8" s="162"/>
      <c r="J8" s="162"/>
      <c r="K8" s="162"/>
      <c r="L8" s="162"/>
      <c r="M8" s="162"/>
      <c r="N8" s="162"/>
      <c r="O8" s="163"/>
    </row>
    <row r="9" spans="1:15" ht="15" customHeight="1">
      <c r="A9" s="1040"/>
      <c r="B9" s="1040"/>
      <c r="C9" s="1040"/>
      <c r="D9" s="1043"/>
      <c r="E9" s="1046"/>
      <c r="F9" s="1043"/>
      <c r="G9" s="1046"/>
      <c r="H9" s="1026" t="s">
        <v>80</v>
      </c>
      <c r="I9" s="1026" t="s">
        <v>81</v>
      </c>
      <c r="J9" s="1026" t="s">
        <v>82</v>
      </c>
      <c r="K9" s="1026" t="s">
        <v>83</v>
      </c>
      <c r="L9" s="1026" t="s">
        <v>84</v>
      </c>
      <c r="M9" s="1026" t="s">
        <v>85</v>
      </c>
      <c r="N9" s="998" t="s">
        <v>99</v>
      </c>
      <c r="O9" s="164"/>
    </row>
    <row r="10" spans="1:15" ht="15" customHeight="1">
      <c r="A10" s="1041"/>
      <c r="B10" s="1041"/>
      <c r="C10" s="1041"/>
      <c r="D10" s="1044"/>
      <c r="E10" s="1047"/>
      <c r="F10" s="1044"/>
      <c r="G10" s="1047"/>
      <c r="H10" s="1048"/>
      <c r="I10" s="1048"/>
      <c r="J10" s="1048"/>
      <c r="K10" s="1048"/>
      <c r="L10" s="1048"/>
      <c r="M10" s="1048"/>
      <c r="N10" s="999"/>
      <c r="O10" s="163"/>
    </row>
    <row r="11" spans="1:15" ht="3" customHeight="1">
      <c r="A11" s="104"/>
      <c r="B11" s="104"/>
      <c r="C11" s="104"/>
      <c r="D11" s="165"/>
      <c r="E11" s="166"/>
      <c r="F11" s="104"/>
      <c r="G11" s="105"/>
      <c r="H11" s="105"/>
      <c r="I11" s="105"/>
      <c r="J11" s="105"/>
      <c r="K11" s="105"/>
      <c r="L11" s="105"/>
      <c r="M11" s="105"/>
      <c r="N11" s="105"/>
      <c r="O11" s="163"/>
    </row>
    <row r="12" spans="1:15" ht="11.25" customHeight="1">
      <c r="A12" s="107" t="s">
        <v>100</v>
      </c>
      <c r="B12" s="107"/>
      <c r="C12" s="107"/>
      <c r="D12" s="167"/>
      <c r="E12" s="168"/>
      <c r="F12" s="116"/>
      <c r="G12" s="169"/>
      <c r="H12" s="169"/>
      <c r="I12" s="169"/>
      <c r="J12" s="169"/>
      <c r="K12" s="169"/>
      <c r="L12" s="169"/>
      <c r="M12" s="169"/>
      <c r="N12" s="108"/>
      <c r="O12" s="107"/>
    </row>
    <row r="13" spans="1:15" ht="11.25" customHeight="1">
      <c r="A13" s="107"/>
      <c r="B13" s="128" t="s">
        <v>101</v>
      </c>
      <c r="C13" s="170"/>
      <c r="D13" s="167"/>
      <c r="E13" s="168"/>
      <c r="F13" s="107"/>
      <c r="G13" s="108"/>
      <c r="H13" s="108"/>
      <c r="I13" s="108"/>
      <c r="J13" s="108"/>
      <c r="K13" s="108"/>
      <c r="L13" s="108"/>
      <c r="M13" s="108"/>
      <c r="N13" s="108"/>
      <c r="O13" s="107"/>
    </row>
    <row r="14" spans="1:15" ht="11.25" customHeight="1">
      <c r="A14" s="100"/>
      <c r="B14" s="1050" t="s">
        <v>102</v>
      </c>
      <c r="C14" s="1050"/>
      <c r="D14" s="167"/>
      <c r="E14" s="168"/>
      <c r="F14" s="171" t="s">
        <v>103</v>
      </c>
      <c r="G14" s="80">
        <f>SUM(H14:N14)</f>
        <v>737</v>
      </c>
      <c r="H14" s="79">
        <v>281</v>
      </c>
      <c r="I14" s="79">
        <v>65</v>
      </c>
      <c r="J14" s="79">
        <v>59</v>
      </c>
      <c r="K14" s="79">
        <v>50</v>
      </c>
      <c r="L14" s="79">
        <v>108</v>
      </c>
      <c r="M14" s="79">
        <v>69</v>
      </c>
      <c r="N14" s="79">
        <v>105</v>
      </c>
      <c r="O14" s="107"/>
    </row>
    <row r="15" spans="1:15" ht="11.25" customHeight="1">
      <c r="A15" s="100"/>
      <c r="B15" s="172"/>
      <c r="C15" s="172"/>
      <c r="D15" s="167"/>
      <c r="E15" s="168"/>
      <c r="F15" s="173" t="s">
        <v>6</v>
      </c>
      <c r="G15" s="80">
        <f>SUM(H15:N16)</f>
        <v>65446</v>
      </c>
      <c r="H15" s="79">
        <v>26458</v>
      </c>
      <c r="I15" s="79">
        <v>5695</v>
      </c>
      <c r="J15" s="79">
        <v>5528</v>
      </c>
      <c r="K15" s="79">
        <v>3794</v>
      </c>
      <c r="L15" s="79">
        <v>10833</v>
      </c>
      <c r="M15" s="79">
        <v>4891</v>
      </c>
      <c r="N15" s="79">
        <v>8247</v>
      </c>
      <c r="O15" s="107"/>
    </row>
    <row r="16" spans="1:15" ht="6" customHeight="1">
      <c r="A16" s="173"/>
      <c r="B16" s="173"/>
      <c r="C16" s="173"/>
      <c r="D16" s="167"/>
      <c r="E16" s="168"/>
      <c r="F16" s="173"/>
      <c r="G16" s="108"/>
      <c r="H16" s="108"/>
      <c r="I16" s="108"/>
      <c r="J16" s="108"/>
      <c r="K16" s="108"/>
      <c r="L16" s="108"/>
      <c r="M16" s="108"/>
      <c r="N16" s="108"/>
      <c r="O16" s="107"/>
    </row>
    <row r="17" spans="1:15" ht="11.25" customHeight="1">
      <c r="A17" s="1034" t="s">
        <v>651</v>
      </c>
      <c r="B17" s="1035"/>
      <c r="C17" s="1035"/>
      <c r="D17" s="167"/>
      <c r="E17" s="168"/>
      <c r="F17" s="171" t="s">
        <v>103</v>
      </c>
      <c r="G17" s="80">
        <f>IF(SUM(G20,G23,G26,G30,G33,G38)=SUM(H17:N17),SUM(H17:N17),"FEHLER")</f>
        <v>2133</v>
      </c>
      <c r="H17" s="80">
        <f>SUM(H20,H23,H26,H30,H33,H38)</f>
        <v>532</v>
      </c>
      <c r="I17" s="80">
        <f aca="true" t="shared" si="0" ref="I17:N17">SUM(I20,I23,I26,I30,I33,I38)</f>
        <v>252</v>
      </c>
      <c r="J17" s="80">
        <f t="shared" si="0"/>
        <v>278</v>
      </c>
      <c r="K17" s="80">
        <f t="shared" si="0"/>
        <v>272</v>
      </c>
      <c r="L17" s="80">
        <f t="shared" si="0"/>
        <v>174</v>
      </c>
      <c r="M17" s="80">
        <f t="shared" si="0"/>
        <v>238</v>
      </c>
      <c r="N17" s="80">
        <f t="shared" si="0"/>
        <v>387</v>
      </c>
      <c r="O17" s="107"/>
    </row>
    <row r="18" spans="1:15" ht="11.25" customHeight="1">
      <c r="A18" s="174"/>
      <c r="B18" s="175"/>
      <c r="C18" s="127"/>
      <c r="D18" s="167"/>
      <c r="E18" s="168"/>
      <c r="F18" s="173" t="s">
        <v>6</v>
      </c>
      <c r="G18" s="80">
        <f>IF(SUM(G21,G24,G27,G31,G34,G39)=SUM(H18:N18),SUM(H18:N18),"FEHLER")</f>
        <v>77034</v>
      </c>
      <c r="H18" s="80">
        <v>22140</v>
      </c>
      <c r="I18" s="80">
        <v>9410</v>
      </c>
      <c r="J18" s="80">
        <v>7669</v>
      </c>
      <c r="K18" s="80">
        <v>8537</v>
      </c>
      <c r="L18" s="80">
        <v>7422</v>
      </c>
      <c r="M18" s="80">
        <v>9224</v>
      </c>
      <c r="N18" s="80">
        <v>12632</v>
      </c>
      <c r="O18" s="107"/>
    </row>
    <row r="19" spans="1:15" ht="11.25" customHeight="1">
      <c r="A19" s="174"/>
      <c r="B19" s="176" t="s">
        <v>79</v>
      </c>
      <c r="C19" s="128"/>
      <c r="D19" s="167"/>
      <c r="E19" s="168"/>
      <c r="F19" s="173"/>
      <c r="G19" s="80"/>
      <c r="H19" s="80"/>
      <c r="I19" s="80"/>
      <c r="J19" s="80"/>
      <c r="K19" s="80"/>
      <c r="L19" s="80"/>
      <c r="M19" s="80"/>
      <c r="N19" s="80"/>
      <c r="O19" s="107"/>
    </row>
    <row r="20" spans="1:15" ht="11.25" customHeight="1">
      <c r="A20" s="100"/>
      <c r="B20" s="177"/>
      <c r="C20" s="915" t="s">
        <v>753</v>
      </c>
      <c r="D20" s="167"/>
      <c r="E20" s="168"/>
      <c r="F20" s="865" t="s">
        <v>103</v>
      </c>
      <c r="G20" s="80">
        <f>SUM(H20:N20)</f>
        <v>528</v>
      </c>
      <c r="H20" s="79">
        <v>110</v>
      </c>
      <c r="I20" s="79">
        <v>64</v>
      </c>
      <c r="J20" s="79">
        <v>87</v>
      </c>
      <c r="K20" s="79">
        <v>72</v>
      </c>
      <c r="L20" s="79">
        <v>42</v>
      </c>
      <c r="M20" s="79">
        <v>48</v>
      </c>
      <c r="N20" s="79">
        <v>105</v>
      </c>
      <c r="O20" s="107"/>
    </row>
    <row r="21" spans="1:15" ht="11.25" customHeight="1">
      <c r="A21" s="174"/>
      <c r="B21" s="100"/>
      <c r="C21" s="100"/>
      <c r="D21" s="167"/>
      <c r="E21" s="168"/>
      <c r="F21" s="171" t="s">
        <v>6</v>
      </c>
      <c r="G21" s="80">
        <f>SUM(H21:N21)</f>
        <v>21302</v>
      </c>
      <c r="H21" s="79">
        <v>4567</v>
      </c>
      <c r="I21" s="79">
        <v>2494</v>
      </c>
      <c r="J21" s="79">
        <v>3040</v>
      </c>
      <c r="K21" s="79">
        <v>2687</v>
      </c>
      <c r="L21" s="79">
        <v>1914</v>
      </c>
      <c r="M21" s="79">
        <v>2265</v>
      </c>
      <c r="N21" s="79">
        <v>4335</v>
      </c>
      <c r="O21" s="107"/>
    </row>
    <row r="22" spans="1:15" ht="6.75" customHeight="1">
      <c r="A22" s="174"/>
      <c r="B22" s="100"/>
      <c r="C22" s="100"/>
      <c r="D22" s="167"/>
      <c r="E22" s="168"/>
      <c r="F22" s="178"/>
      <c r="G22" s="169"/>
      <c r="H22" s="169"/>
      <c r="I22" s="169"/>
      <c r="J22" s="169"/>
      <c r="K22" s="169"/>
      <c r="L22" s="169"/>
      <c r="M22" s="169"/>
      <c r="N22" s="108"/>
      <c r="O22" s="107"/>
    </row>
    <row r="23" spans="1:15" ht="11.25" customHeight="1">
      <c r="A23" s="172"/>
      <c r="B23" s="177"/>
      <c r="C23" s="915" t="s">
        <v>738</v>
      </c>
      <c r="D23" s="167"/>
      <c r="E23" s="168"/>
      <c r="F23" s="171" t="s">
        <v>103</v>
      </c>
      <c r="G23" s="80">
        <f>SUM(H23:N23)</f>
        <v>1140</v>
      </c>
      <c r="H23" s="79">
        <v>295</v>
      </c>
      <c r="I23" s="79">
        <v>146</v>
      </c>
      <c r="J23" s="79">
        <v>127</v>
      </c>
      <c r="K23" s="79">
        <v>127</v>
      </c>
      <c r="L23" s="79">
        <v>110</v>
      </c>
      <c r="M23" s="79">
        <v>135</v>
      </c>
      <c r="N23" s="79">
        <v>200</v>
      </c>
      <c r="O23" s="107"/>
    </row>
    <row r="24" spans="1:15" ht="11.25" customHeight="1">
      <c r="A24" s="172"/>
      <c r="B24" s="172"/>
      <c r="C24" s="172"/>
      <c r="D24" s="167"/>
      <c r="E24" s="168"/>
      <c r="F24" s="171" t="s">
        <v>6</v>
      </c>
      <c r="G24" s="80">
        <f>SUM(H24:N24)</f>
        <v>47655</v>
      </c>
      <c r="H24" s="79">
        <v>13421</v>
      </c>
      <c r="I24" s="79">
        <v>6310</v>
      </c>
      <c r="J24" s="79">
        <v>4073</v>
      </c>
      <c r="K24" s="79">
        <v>4844</v>
      </c>
      <c r="L24" s="79">
        <v>5175</v>
      </c>
      <c r="M24" s="79">
        <v>6185</v>
      </c>
      <c r="N24" s="79">
        <v>7647</v>
      </c>
      <c r="O24" s="107"/>
    </row>
    <row r="25" spans="1:15" ht="6.75" customHeight="1">
      <c r="A25" s="172"/>
      <c r="B25" s="172"/>
      <c r="C25" s="172"/>
      <c r="D25" s="167"/>
      <c r="E25" s="168"/>
      <c r="F25" s="171"/>
      <c r="G25" s="108"/>
      <c r="H25" s="108"/>
      <c r="I25" s="108"/>
      <c r="J25" s="108"/>
      <c r="K25" s="108"/>
      <c r="L25" s="108"/>
      <c r="M25" s="108"/>
      <c r="N25" s="108"/>
      <c r="O25" s="107"/>
    </row>
    <row r="26" spans="1:15" ht="11.25" customHeight="1">
      <c r="A26" s="172"/>
      <c r="B26" s="177" t="s">
        <v>105</v>
      </c>
      <c r="C26" s="177" t="s">
        <v>104</v>
      </c>
      <c r="D26" s="167"/>
      <c r="E26" s="168"/>
      <c r="F26" s="171" t="s">
        <v>103</v>
      </c>
      <c r="G26" s="80">
        <f>SUM(H26:N26)</f>
        <v>61</v>
      </c>
      <c r="H26" s="79">
        <v>9</v>
      </c>
      <c r="I26" s="79">
        <v>10</v>
      </c>
      <c r="J26" s="79">
        <v>13</v>
      </c>
      <c r="K26" s="79">
        <v>8</v>
      </c>
      <c r="L26" s="79">
        <v>3</v>
      </c>
      <c r="M26" s="79">
        <v>8</v>
      </c>
      <c r="N26" s="79">
        <v>10</v>
      </c>
      <c r="O26" s="107"/>
    </row>
    <row r="27" spans="1:15" ht="11.25" customHeight="1">
      <c r="A27" s="172"/>
      <c r="B27" s="180"/>
      <c r="C27" s="180"/>
      <c r="D27" s="167"/>
      <c r="E27" s="168"/>
      <c r="F27" s="173" t="s">
        <v>6</v>
      </c>
      <c r="G27" s="80">
        <f>SUM(H27:N27)</f>
        <v>479</v>
      </c>
      <c r="H27" s="79">
        <v>93</v>
      </c>
      <c r="I27" s="79">
        <v>64</v>
      </c>
      <c r="J27" s="79">
        <v>83</v>
      </c>
      <c r="K27" s="79">
        <v>77</v>
      </c>
      <c r="L27" s="79">
        <v>40</v>
      </c>
      <c r="M27" s="79">
        <v>66</v>
      </c>
      <c r="N27" s="79">
        <v>56</v>
      </c>
      <c r="O27" s="107"/>
    </row>
    <row r="28" spans="1:15" ht="6.75" customHeight="1">
      <c r="A28" s="172"/>
      <c r="B28" s="180"/>
      <c r="C28" s="180"/>
      <c r="D28" s="167"/>
      <c r="E28" s="168"/>
      <c r="F28" s="171"/>
      <c r="G28" s="108"/>
      <c r="H28" s="108"/>
      <c r="I28" s="108"/>
      <c r="J28" s="108"/>
      <c r="K28" s="108"/>
      <c r="L28" s="108"/>
      <c r="M28" s="108"/>
      <c r="N28" s="108"/>
      <c r="O28" s="107"/>
    </row>
    <row r="29" spans="1:15" ht="11.25" customHeight="1">
      <c r="A29" s="172"/>
      <c r="B29" s="179"/>
      <c r="C29" s="179" t="s">
        <v>106</v>
      </c>
      <c r="D29" s="167"/>
      <c r="E29" s="168"/>
      <c r="F29" s="116"/>
      <c r="G29" s="169"/>
      <c r="H29" s="169"/>
      <c r="I29" s="169"/>
      <c r="J29" s="169"/>
      <c r="K29" s="169"/>
      <c r="L29" s="169"/>
      <c r="M29" s="169"/>
      <c r="N29" s="108"/>
      <c r="O29" s="107"/>
    </row>
    <row r="30" spans="1:15" ht="11.25" customHeight="1">
      <c r="A30" s="181"/>
      <c r="B30" s="177"/>
      <c r="C30" s="177" t="s">
        <v>652</v>
      </c>
      <c r="D30" s="167"/>
      <c r="E30" s="168"/>
      <c r="F30" s="171" t="s">
        <v>103</v>
      </c>
      <c r="G30" s="80">
        <f>SUM(H30:N30)</f>
        <v>30</v>
      </c>
      <c r="H30" s="79">
        <v>17</v>
      </c>
      <c r="I30" s="79">
        <v>3</v>
      </c>
      <c r="J30" s="79">
        <v>4</v>
      </c>
      <c r="K30" s="79">
        <v>3</v>
      </c>
      <c r="L30" s="79">
        <v>0</v>
      </c>
      <c r="M30" s="79">
        <v>2</v>
      </c>
      <c r="N30" s="79">
        <v>1</v>
      </c>
      <c r="O30" s="107"/>
    </row>
    <row r="31" spans="1:15" ht="11.25" customHeight="1">
      <c r="A31" s="181"/>
      <c r="B31" s="181"/>
      <c r="C31" s="181"/>
      <c r="D31" s="167"/>
      <c r="E31" s="168"/>
      <c r="F31" s="173" t="s">
        <v>6</v>
      </c>
      <c r="G31" s="80">
        <f>SUM(H31:N31)</f>
        <v>1802</v>
      </c>
      <c r="H31" s="79">
        <v>1085</v>
      </c>
      <c r="I31" s="79">
        <v>308</v>
      </c>
      <c r="J31" s="79">
        <v>159</v>
      </c>
      <c r="K31" s="79">
        <v>153</v>
      </c>
      <c r="L31" s="79">
        <v>0</v>
      </c>
      <c r="M31" s="79">
        <v>58</v>
      </c>
      <c r="N31" s="79">
        <v>39</v>
      </c>
      <c r="O31" s="107"/>
    </row>
    <row r="32" spans="1:15" ht="6.75" customHeight="1">
      <c r="A32" s="181"/>
      <c r="B32" s="181"/>
      <c r="C32" s="181"/>
      <c r="D32" s="167"/>
      <c r="E32" s="168"/>
      <c r="F32" s="173"/>
      <c r="G32" s="108"/>
      <c r="H32" s="108"/>
      <c r="I32" s="108"/>
      <c r="J32" s="108"/>
      <c r="K32" s="108"/>
      <c r="L32" s="108"/>
      <c r="M32" s="108"/>
      <c r="N32" s="108"/>
      <c r="O32" s="107"/>
    </row>
    <row r="33" spans="1:15" ht="11.25" customHeight="1">
      <c r="A33" s="181"/>
      <c r="B33" s="181"/>
      <c r="C33" s="177" t="s">
        <v>699</v>
      </c>
      <c r="D33" s="167"/>
      <c r="E33" s="168"/>
      <c r="F33" s="865" t="s">
        <v>103</v>
      </c>
      <c r="G33" s="80">
        <f>SUM(H33:N33)</f>
        <v>40</v>
      </c>
      <c r="H33" s="79">
        <v>20</v>
      </c>
      <c r="I33" s="79">
        <v>1</v>
      </c>
      <c r="J33" s="79">
        <v>4</v>
      </c>
      <c r="K33" s="79">
        <v>3</v>
      </c>
      <c r="L33" s="79">
        <v>1</v>
      </c>
      <c r="M33" s="79">
        <v>6</v>
      </c>
      <c r="N33" s="79">
        <v>5</v>
      </c>
      <c r="O33" s="107"/>
    </row>
    <row r="34" spans="1:15" ht="11.25" customHeight="1">
      <c r="A34" s="181"/>
      <c r="B34" s="181"/>
      <c r="C34" s="181"/>
      <c r="D34" s="167"/>
      <c r="E34" s="168"/>
      <c r="F34" s="173" t="s">
        <v>6</v>
      </c>
      <c r="G34" s="80">
        <f>SUM(H34:N34)</f>
        <v>2104</v>
      </c>
      <c r="H34" s="79">
        <v>1655</v>
      </c>
      <c r="I34" s="79">
        <v>12</v>
      </c>
      <c r="J34" s="79">
        <v>8</v>
      </c>
      <c r="K34" s="79">
        <v>136</v>
      </c>
      <c r="L34" s="79">
        <v>2</v>
      </c>
      <c r="M34" s="79">
        <v>229</v>
      </c>
      <c r="N34" s="79">
        <v>62</v>
      </c>
      <c r="O34" s="107"/>
    </row>
    <row r="35" spans="1:15" ht="6.75" customHeight="1">
      <c r="A35" s="181"/>
      <c r="B35" s="181"/>
      <c r="C35" s="181"/>
      <c r="D35" s="167"/>
      <c r="E35" s="168"/>
      <c r="F35" s="173"/>
      <c r="G35" s="108"/>
      <c r="H35" s="108"/>
      <c r="I35" s="108"/>
      <c r="J35" s="108"/>
      <c r="K35" s="108"/>
      <c r="L35" s="108"/>
      <c r="M35" s="108"/>
      <c r="N35" s="108"/>
      <c r="O35" s="107"/>
    </row>
    <row r="36" spans="1:15" ht="11.25" customHeight="1">
      <c r="A36" s="181"/>
      <c r="B36" s="181"/>
      <c r="C36" s="181" t="s">
        <v>700</v>
      </c>
      <c r="D36" s="167"/>
      <c r="E36" s="168"/>
      <c r="F36" s="173"/>
      <c r="G36" s="108"/>
      <c r="H36" s="108"/>
      <c r="I36" s="108"/>
      <c r="J36" s="108"/>
      <c r="K36" s="108"/>
      <c r="L36" s="108"/>
      <c r="M36" s="108"/>
      <c r="N36" s="108"/>
      <c r="O36" s="107"/>
    </row>
    <row r="37" spans="1:15" ht="11.25" customHeight="1">
      <c r="A37" s="181"/>
      <c r="B37" s="181"/>
      <c r="C37" s="181" t="s">
        <v>739</v>
      </c>
      <c r="D37" s="167"/>
      <c r="E37" s="168"/>
      <c r="F37" s="173"/>
      <c r="G37" s="108"/>
      <c r="H37" s="108"/>
      <c r="I37" s="108"/>
      <c r="J37" s="108"/>
      <c r="K37" s="108"/>
      <c r="L37" s="108"/>
      <c r="M37" s="108"/>
      <c r="N37" s="108"/>
      <c r="O37" s="107"/>
    </row>
    <row r="38" spans="1:15" ht="11.25" customHeight="1">
      <c r="A38" s="181"/>
      <c r="B38" s="181"/>
      <c r="C38" s="915" t="s">
        <v>740</v>
      </c>
      <c r="D38" s="167"/>
      <c r="E38" s="168"/>
      <c r="F38" s="865" t="s">
        <v>103</v>
      </c>
      <c r="G38" s="80">
        <f>SUM(H38:N38)</f>
        <v>334</v>
      </c>
      <c r="H38" s="80">
        <v>81</v>
      </c>
      <c r="I38" s="80">
        <v>28</v>
      </c>
      <c r="J38" s="80">
        <v>43</v>
      </c>
      <c r="K38" s="80">
        <v>59</v>
      </c>
      <c r="L38" s="80">
        <v>18</v>
      </c>
      <c r="M38" s="80">
        <v>39</v>
      </c>
      <c r="N38" s="80">
        <v>66</v>
      </c>
      <c r="O38" s="107"/>
    </row>
    <row r="39" spans="1:15" ht="11.25" customHeight="1">
      <c r="A39" s="181"/>
      <c r="B39" s="181"/>
      <c r="C39" s="177"/>
      <c r="D39" s="167"/>
      <c r="E39" s="168"/>
      <c r="F39" s="173" t="s">
        <v>6</v>
      </c>
      <c r="G39" s="80">
        <f>SUM(H39:N39)</f>
        <v>3692</v>
      </c>
      <c r="H39" s="80">
        <v>1319</v>
      </c>
      <c r="I39" s="80">
        <v>222</v>
      </c>
      <c r="J39" s="80">
        <v>306</v>
      </c>
      <c r="K39" s="80">
        <v>640</v>
      </c>
      <c r="L39" s="80">
        <v>291</v>
      </c>
      <c r="M39" s="80">
        <v>421</v>
      </c>
      <c r="N39" s="80">
        <v>493</v>
      </c>
      <c r="O39" s="107"/>
    </row>
    <row r="40" spans="1:15" ht="6.75" customHeight="1">
      <c r="A40" s="181"/>
      <c r="B40" s="181"/>
      <c r="C40" s="181"/>
      <c r="D40" s="167"/>
      <c r="E40" s="168"/>
      <c r="F40" s="173"/>
      <c r="G40" s="108"/>
      <c r="H40" s="108"/>
      <c r="I40" s="108"/>
      <c r="J40" s="108"/>
      <c r="K40" s="108"/>
      <c r="L40" s="108"/>
      <c r="M40" s="108"/>
      <c r="N40" s="108"/>
      <c r="O40" s="107"/>
    </row>
    <row r="41" spans="1:15" ht="11.25" customHeight="1">
      <c r="A41" s="1033" t="s">
        <v>107</v>
      </c>
      <c r="B41" s="1033"/>
      <c r="C41" s="1033"/>
      <c r="D41" s="167"/>
      <c r="E41" s="168"/>
      <c r="F41" s="171"/>
      <c r="G41" s="108"/>
      <c r="H41" s="108"/>
      <c r="I41" s="108"/>
      <c r="J41" s="108"/>
      <c r="K41" s="108"/>
      <c r="L41" s="108"/>
      <c r="M41" s="108"/>
      <c r="N41" s="108"/>
      <c r="O41" s="107"/>
    </row>
    <row r="42" spans="1:15" ht="11.25" customHeight="1">
      <c r="A42" s="173"/>
      <c r="B42" s="1035" t="s">
        <v>108</v>
      </c>
      <c r="C42" s="1035"/>
      <c r="D42" s="167"/>
      <c r="E42" s="168"/>
      <c r="F42" s="171" t="s">
        <v>103</v>
      </c>
      <c r="G42" s="80">
        <f>SUM(H42:N42)</f>
        <v>904</v>
      </c>
      <c r="H42" s="79">
        <v>336</v>
      </c>
      <c r="I42" s="79">
        <v>116</v>
      </c>
      <c r="J42" s="79">
        <v>108</v>
      </c>
      <c r="K42" s="79">
        <v>42</v>
      </c>
      <c r="L42" s="79">
        <v>102</v>
      </c>
      <c r="M42" s="79">
        <v>68</v>
      </c>
      <c r="N42" s="79">
        <v>132</v>
      </c>
      <c r="O42" s="107"/>
    </row>
    <row r="43" spans="1:15" ht="11.25" customHeight="1">
      <c r="A43" s="171"/>
      <c r="B43" s="176"/>
      <c r="C43" s="128"/>
      <c r="D43" s="167"/>
      <c r="E43" s="168"/>
      <c r="F43" s="173" t="s">
        <v>6</v>
      </c>
      <c r="G43" s="80">
        <f>SUM(H43:N43)</f>
        <v>27626</v>
      </c>
      <c r="H43" s="79">
        <v>10259</v>
      </c>
      <c r="I43" s="79">
        <v>3381</v>
      </c>
      <c r="J43" s="79">
        <v>3567</v>
      </c>
      <c r="K43" s="79">
        <v>1194</v>
      </c>
      <c r="L43" s="79">
        <v>3306</v>
      </c>
      <c r="M43" s="79">
        <v>2296</v>
      </c>
      <c r="N43" s="79">
        <v>3623</v>
      </c>
      <c r="O43" s="107"/>
    </row>
    <row r="44" spans="1:15" ht="6" customHeight="1">
      <c r="A44" s="173"/>
      <c r="B44" s="175"/>
      <c r="C44" s="127"/>
      <c r="D44" s="167"/>
      <c r="E44" s="168"/>
      <c r="F44" s="171"/>
      <c r="G44" s="108"/>
      <c r="H44" s="108"/>
      <c r="I44" s="108"/>
      <c r="J44" s="108"/>
      <c r="K44" s="108"/>
      <c r="L44" s="108"/>
      <c r="M44" s="108"/>
      <c r="N44" s="108"/>
      <c r="O44" s="107"/>
    </row>
    <row r="45" spans="1:15" ht="11.25" customHeight="1">
      <c r="A45" s="1033" t="s">
        <v>109</v>
      </c>
      <c r="B45" s="1033"/>
      <c r="C45" s="1033"/>
      <c r="D45" s="167"/>
      <c r="E45" s="168"/>
      <c r="F45" s="171"/>
      <c r="G45" s="108"/>
      <c r="H45" s="108"/>
      <c r="I45" s="108"/>
      <c r="J45" s="108"/>
      <c r="K45" s="108"/>
      <c r="L45" s="108"/>
      <c r="M45" s="108"/>
      <c r="N45" s="108"/>
      <c r="O45" s="107"/>
    </row>
    <row r="46" spans="1:15" ht="11.25" customHeight="1">
      <c r="A46" s="173"/>
      <c r="B46" s="1035" t="s">
        <v>110</v>
      </c>
      <c r="C46" s="1035"/>
      <c r="D46" s="167"/>
      <c r="E46" s="168"/>
      <c r="F46" s="171" t="s">
        <v>103</v>
      </c>
      <c r="G46" s="80">
        <f>SUM(H46:N46)</f>
        <v>834</v>
      </c>
      <c r="H46" s="79">
        <v>324</v>
      </c>
      <c r="I46" s="79">
        <v>85</v>
      </c>
      <c r="J46" s="79">
        <v>70</v>
      </c>
      <c r="K46" s="79">
        <v>49</v>
      </c>
      <c r="L46" s="79">
        <v>100</v>
      </c>
      <c r="M46" s="79">
        <v>89</v>
      </c>
      <c r="N46" s="79">
        <v>117</v>
      </c>
      <c r="O46" s="107"/>
    </row>
    <row r="47" spans="1:15" ht="11.25" customHeight="1">
      <c r="A47" s="173"/>
      <c r="B47" s="175"/>
      <c r="C47" s="127"/>
      <c r="D47" s="167"/>
      <c r="E47" s="168"/>
      <c r="F47" s="173" t="s">
        <v>6</v>
      </c>
      <c r="G47" s="80">
        <f>SUM(H47:N47)</f>
        <v>28747</v>
      </c>
      <c r="H47" s="79">
        <v>13152</v>
      </c>
      <c r="I47" s="79">
        <v>2033</v>
      </c>
      <c r="J47" s="79">
        <v>1991</v>
      </c>
      <c r="K47" s="79">
        <v>1926</v>
      </c>
      <c r="L47" s="79">
        <v>3050</v>
      </c>
      <c r="M47" s="79">
        <v>3613</v>
      </c>
      <c r="N47" s="79">
        <v>2982</v>
      </c>
      <c r="O47" s="107"/>
    </row>
    <row r="48" spans="1:15" ht="6" customHeight="1">
      <c r="A48" s="173"/>
      <c r="B48" s="175"/>
      <c r="C48" s="127"/>
      <c r="D48" s="167"/>
      <c r="E48" s="168"/>
      <c r="F48" s="171"/>
      <c r="G48" s="108"/>
      <c r="H48" s="108"/>
      <c r="I48" s="108"/>
      <c r="J48" s="108"/>
      <c r="K48" s="108"/>
      <c r="L48" s="108"/>
      <c r="M48" s="108"/>
      <c r="N48" s="108"/>
      <c r="O48" s="107"/>
    </row>
    <row r="49" spans="1:15" ht="11.25" customHeight="1">
      <c r="A49" s="1051" t="s">
        <v>111</v>
      </c>
      <c r="B49" s="1033"/>
      <c r="C49" s="1033"/>
      <c r="D49" s="167"/>
      <c r="E49" s="168"/>
      <c r="F49" s="171"/>
      <c r="G49" s="108"/>
      <c r="H49" s="108"/>
      <c r="I49" s="108"/>
      <c r="J49" s="108"/>
      <c r="K49" s="108"/>
      <c r="L49" s="108"/>
      <c r="M49" s="108"/>
      <c r="N49" s="108"/>
      <c r="O49" s="107"/>
    </row>
    <row r="50" spans="1:15" ht="11.25" customHeight="1">
      <c r="A50" s="171"/>
      <c r="B50" s="127" t="s">
        <v>112</v>
      </c>
      <c r="C50" s="127"/>
      <c r="D50" s="167"/>
      <c r="E50" s="168"/>
      <c r="F50" s="171"/>
      <c r="G50" s="108"/>
      <c r="H50" s="108"/>
      <c r="I50" s="108"/>
      <c r="J50" s="108"/>
      <c r="K50" s="108"/>
      <c r="L50" s="108"/>
      <c r="M50" s="108"/>
      <c r="N50" s="108"/>
      <c r="O50" s="107"/>
    </row>
    <row r="51" spans="1:15" ht="11.25" customHeight="1">
      <c r="A51" s="171"/>
      <c r="B51" s="1050" t="s">
        <v>113</v>
      </c>
      <c r="C51" s="1050"/>
      <c r="D51" s="167"/>
      <c r="E51" s="168"/>
      <c r="F51" s="171" t="s">
        <v>103</v>
      </c>
      <c r="G51" s="80">
        <f>SUM(H51:N51)</f>
        <v>12</v>
      </c>
      <c r="H51" s="79">
        <v>6</v>
      </c>
      <c r="I51" s="79">
        <v>0</v>
      </c>
      <c r="J51" s="79">
        <v>0</v>
      </c>
      <c r="K51" s="79">
        <v>0</v>
      </c>
      <c r="L51" s="79">
        <v>1</v>
      </c>
      <c r="M51" s="79">
        <v>4</v>
      </c>
      <c r="N51" s="79">
        <v>1</v>
      </c>
      <c r="O51" s="107"/>
    </row>
    <row r="52" spans="1:15" ht="11.25" customHeight="1">
      <c r="A52" s="171"/>
      <c r="B52" s="176"/>
      <c r="C52" s="128"/>
      <c r="D52" s="167"/>
      <c r="E52" s="168"/>
      <c r="F52" s="173" t="s">
        <v>6</v>
      </c>
      <c r="G52" s="80">
        <f>SUM(H52:N52)</f>
        <v>64</v>
      </c>
      <c r="H52" s="79">
        <v>57</v>
      </c>
      <c r="I52" s="79">
        <v>0</v>
      </c>
      <c r="J52" s="79">
        <v>0</v>
      </c>
      <c r="K52" s="79">
        <v>0</v>
      </c>
      <c r="L52" s="79">
        <v>1</v>
      </c>
      <c r="M52" s="79">
        <v>5</v>
      </c>
      <c r="N52" s="79">
        <v>1</v>
      </c>
      <c r="O52" s="107"/>
    </row>
    <row r="53" spans="1:15" ht="4.5" customHeight="1">
      <c r="A53" s="182" t="s">
        <v>10</v>
      </c>
      <c r="B53" s="120"/>
      <c r="C53" s="107"/>
      <c r="D53" s="107"/>
      <c r="E53" s="107"/>
      <c r="F53" s="107"/>
      <c r="G53" s="107"/>
      <c r="H53" s="107"/>
      <c r="I53" s="107"/>
      <c r="J53" s="107"/>
      <c r="K53" s="107"/>
      <c r="L53" s="107"/>
      <c r="M53" s="100"/>
      <c r="N53" s="100"/>
      <c r="O53" s="100"/>
    </row>
    <row r="54" spans="1:14" ht="18.75" customHeight="1">
      <c r="A54" s="1049" t="s">
        <v>114</v>
      </c>
      <c r="B54" s="1049"/>
      <c r="C54" s="1049"/>
      <c r="D54" s="1049"/>
      <c r="E54" s="1049"/>
      <c r="F54" s="1049"/>
      <c r="G54" s="1049"/>
      <c r="H54" s="1049"/>
      <c r="I54" s="1049"/>
      <c r="J54" s="1049"/>
      <c r="K54" s="1049"/>
      <c r="L54" s="1049"/>
      <c r="M54" s="1049"/>
      <c r="N54" s="1049"/>
    </row>
    <row r="55" spans="1:14" ht="18.75" customHeight="1">
      <c r="A55" s="1049"/>
      <c r="B55" s="1049"/>
      <c r="C55" s="1049"/>
      <c r="D55" s="1049"/>
      <c r="E55" s="1049"/>
      <c r="F55" s="1049"/>
      <c r="G55" s="1049"/>
      <c r="H55" s="1049"/>
      <c r="I55" s="1049"/>
      <c r="J55" s="1049"/>
      <c r="K55" s="1049"/>
      <c r="L55" s="1049"/>
      <c r="M55" s="1049"/>
      <c r="N55" s="1049"/>
    </row>
    <row r="56" spans="1:14" ht="18.75" customHeight="1">
      <c r="A56" s="1049"/>
      <c r="B56" s="1049"/>
      <c r="C56" s="1049"/>
      <c r="D56" s="1049"/>
      <c r="E56" s="1049"/>
      <c r="F56" s="1049"/>
      <c r="G56" s="1049"/>
      <c r="H56" s="1049"/>
      <c r="I56" s="1049"/>
      <c r="J56" s="1049"/>
      <c r="K56" s="1049"/>
      <c r="L56" s="1049"/>
      <c r="M56" s="1049"/>
      <c r="N56" s="1049"/>
    </row>
    <row r="57" spans="1:14" ht="14.25" customHeight="1">
      <c r="A57" s="1049"/>
      <c r="B57" s="1049"/>
      <c r="C57" s="1049"/>
      <c r="D57" s="1049"/>
      <c r="E57" s="1049"/>
      <c r="F57" s="1049"/>
      <c r="G57" s="1049"/>
      <c r="H57" s="1049"/>
      <c r="I57" s="1049"/>
      <c r="J57" s="1049"/>
      <c r="K57" s="1049"/>
      <c r="L57" s="1049"/>
      <c r="M57" s="1049"/>
      <c r="N57" s="1049"/>
    </row>
    <row r="58" spans="1:2" ht="10.5" customHeight="1">
      <c r="A58" s="184"/>
      <c r="B58" s="184"/>
    </row>
    <row r="59" spans="1:2" ht="10.5" customHeight="1">
      <c r="A59" s="184"/>
      <c r="B59" s="184"/>
    </row>
  </sheetData>
  <mergeCells count="23">
    <mergeCell ref="A54:N57"/>
    <mergeCell ref="L9:L10"/>
    <mergeCell ref="M9:M10"/>
    <mergeCell ref="N9:N10"/>
    <mergeCell ref="B14:C14"/>
    <mergeCell ref="A17:C17"/>
    <mergeCell ref="A41:C41"/>
    <mergeCell ref="B42:C42"/>
    <mergeCell ref="A45:C45"/>
    <mergeCell ref="B46:C46"/>
    <mergeCell ref="A49:C49"/>
    <mergeCell ref="B51:C51"/>
    <mergeCell ref="A2:N2"/>
    <mergeCell ref="A4:N4"/>
    <mergeCell ref="A6:N6"/>
    <mergeCell ref="A8:C10"/>
    <mergeCell ref="D8:D10"/>
    <mergeCell ref="E8:F10"/>
    <mergeCell ref="G8:G10"/>
    <mergeCell ref="H9:H10"/>
    <mergeCell ref="I9:I10"/>
    <mergeCell ref="J9:J10"/>
    <mergeCell ref="K9:K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0"/>
  <sheetViews>
    <sheetView zoomScaleSheetLayoutView="100" workbookViewId="0" topLeftCell="A1">
      <selection activeCell="T1" sqref="T1"/>
    </sheetView>
  </sheetViews>
  <sheetFormatPr defaultColWidth="12" defaultRowHeight="11.25"/>
  <cols>
    <col min="1" max="1" width="1.5" style="96" customWidth="1"/>
    <col min="2" max="2" width="6" style="96" customWidth="1"/>
    <col min="3" max="3" width="17.5" style="96" customWidth="1"/>
    <col min="4" max="4" width="0.4921875" style="96" customWidth="1"/>
    <col min="5" max="5" width="7.33203125" style="96" customWidth="1"/>
    <col min="6" max="7" width="5" style="96" customWidth="1"/>
    <col min="8" max="18" width="5.83203125" style="96" customWidth="1"/>
    <col min="19" max="19" width="5" style="96" customWidth="1"/>
    <col min="20" max="16384" width="12" style="96" customWidth="1"/>
  </cols>
  <sheetData>
    <row r="1" spans="1:20" ht="10.5" customHeight="1">
      <c r="A1" s="185"/>
      <c r="B1" s="186"/>
      <c r="C1" s="99"/>
      <c r="D1" s="99"/>
      <c r="E1" s="99"/>
      <c r="F1" s="99"/>
      <c r="G1" s="99"/>
      <c r="H1" s="99"/>
      <c r="I1" s="99"/>
      <c r="J1" s="99"/>
      <c r="K1" s="99"/>
      <c r="L1" s="99"/>
      <c r="M1" s="99"/>
      <c r="N1" s="99"/>
      <c r="O1" s="99"/>
      <c r="P1" s="99"/>
      <c r="Q1" s="99"/>
      <c r="R1" s="99"/>
      <c r="S1" s="99"/>
      <c r="T1" s="187"/>
    </row>
    <row r="2" spans="1:19" ht="9.75" customHeight="1">
      <c r="A2" s="1054" t="s">
        <v>707</v>
      </c>
      <c r="B2" s="1054"/>
      <c r="C2" s="1054"/>
      <c r="D2" s="1054"/>
      <c r="E2" s="1054"/>
      <c r="F2" s="1054"/>
      <c r="G2" s="1054"/>
      <c r="H2" s="1054"/>
      <c r="I2" s="1054"/>
      <c r="J2" s="1054"/>
      <c r="K2" s="1054"/>
      <c r="L2" s="1054"/>
      <c r="M2" s="1054"/>
      <c r="N2" s="1054"/>
      <c r="O2" s="1054"/>
      <c r="P2" s="1054"/>
      <c r="Q2" s="1054"/>
      <c r="R2" s="1054"/>
      <c r="S2" s="1054"/>
    </row>
    <row r="3" spans="1:19" ht="3" customHeight="1">
      <c r="A3" s="99"/>
      <c r="B3" s="99"/>
      <c r="C3" s="97"/>
      <c r="D3" s="97"/>
      <c r="E3" s="97"/>
      <c r="F3" s="97"/>
      <c r="G3" s="97"/>
      <c r="H3" s="97"/>
      <c r="I3" s="97"/>
      <c r="J3" s="97"/>
      <c r="K3" s="97"/>
      <c r="L3" s="97"/>
      <c r="M3" s="97"/>
      <c r="N3" s="148"/>
      <c r="O3" s="97"/>
      <c r="P3" s="97"/>
      <c r="Q3" s="97"/>
      <c r="R3" s="97"/>
      <c r="S3" s="148"/>
    </row>
    <row r="4" spans="1:19" ht="27.75" customHeight="1">
      <c r="A4" s="188" t="s">
        <v>780</v>
      </c>
      <c r="B4" s="189"/>
      <c r="C4" s="97"/>
      <c r="D4" s="97"/>
      <c r="E4" s="97"/>
      <c r="F4" s="97"/>
      <c r="G4" s="97"/>
      <c r="H4" s="97"/>
      <c r="I4" s="97"/>
      <c r="J4" s="97"/>
      <c r="K4" s="97"/>
      <c r="L4" s="97"/>
      <c r="M4" s="97"/>
      <c r="N4" s="97"/>
      <c r="O4" s="97"/>
      <c r="P4" s="97"/>
      <c r="Q4" s="97"/>
      <c r="R4" s="97"/>
      <c r="S4" s="97"/>
    </row>
    <row r="5" spans="1:19" ht="7.5" customHeight="1">
      <c r="A5" s="99"/>
      <c r="B5" s="99"/>
      <c r="C5" s="99"/>
      <c r="D5" s="99"/>
      <c r="E5" s="99"/>
      <c r="F5" s="99"/>
      <c r="G5" s="99"/>
      <c r="H5" s="99"/>
      <c r="I5" s="99"/>
      <c r="J5" s="99"/>
      <c r="K5" s="99"/>
      <c r="L5" s="99"/>
      <c r="M5" s="99"/>
      <c r="N5" s="99"/>
      <c r="O5" s="99"/>
      <c r="P5" s="99"/>
      <c r="Q5" s="99"/>
      <c r="R5" s="99"/>
      <c r="S5" s="99"/>
    </row>
    <row r="6" spans="1:19" s="101" customFormat="1" ht="12" customHeight="1">
      <c r="A6" s="1055" t="s">
        <v>115</v>
      </c>
      <c r="B6" s="1055"/>
      <c r="C6" s="992"/>
      <c r="D6" s="1042"/>
      <c r="E6" s="1026" t="s">
        <v>116</v>
      </c>
      <c r="F6" s="1057" t="s">
        <v>117</v>
      </c>
      <c r="G6" s="1058"/>
      <c r="H6" s="1058"/>
      <c r="I6" s="1058"/>
      <c r="J6" s="1058"/>
      <c r="K6" s="1058"/>
      <c r="L6" s="1058"/>
      <c r="M6" s="1058"/>
      <c r="N6" s="1058"/>
      <c r="O6" s="1058"/>
      <c r="P6" s="1058"/>
      <c r="Q6" s="1058"/>
      <c r="R6" s="1058"/>
      <c r="S6" s="1058"/>
    </row>
    <row r="7" spans="1:19" s="101" customFormat="1" ht="12" customHeight="1">
      <c r="A7" s="994"/>
      <c r="B7" s="994"/>
      <c r="C7" s="994"/>
      <c r="D7" s="1043"/>
      <c r="E7" s="1053"/>
      <c r="F7" s="1052">
        <v>1</v>
      </c>
      <c r="G7" s="1052">
        <v>2</v>
      </c>
      <c r="H7" s="1052">
        <v>3</v>
      </c>
      <c r="I7" s="1052">
        <v>4</v>
      </c>
      <c r="J7" s="1052">
        <v>5</v>
      </c>
      <c r="K7" s="1052">
        <v>6</v>
      </c>
      <c r="L7" s="1052">
        <v>7</v>
      </c>
      <c r="M7" s="1052">
        <v>8</v>
      </c>
      <c r="N7" s="1052">
        <v>9</v>
      </c>
      <c r="O7" s="1052">
        <v>10</v>
      </c>
      <c r="P7" s="190">
        <v>11</v>
      </c>
      <c r="Q7" s="190">
        <v>16</v>
      </c>
      <c r="R7" s="190">
        <v>20</v>
      </c>
      <c r="S7" s="998" t="s">
        <v>118</v>
      </c>
    </row>
    <row r="8" spans="1:19" s="101" customFormat="1" ht="12" customHeight="1">
      <c r="A8" s="1056"/>
      <c r="B8" s="1056"/>
      <c r="C8" s="1056"/>
      <c r="D8" s="1043"/>
      <c r="E8" s="1053"/>
      <c r="F8" s="1053"/>
      <c r="G8" s="1053"/>
      <c r="H8" s="1053"/>
      <c r="I8" s="1053"/>
      <c r="J8" s="1053"/>
      <c r="K8" s="1053"/>
      <c r="L8" s="1053"/>
      <c r="M8" s="1053"/>
      <c r="N8" s="1053"/>
      <c r="O8" s="1053"/>
      <c r="P8" s="989" t="s">
        <v>119</v>
      </c>
      <c r="Q8" s="990"/>
      <c r="R8" s="1000"/>
      <c r="S8" s="1046"/>
    </row>
    <row r="9" spans="1:19" s="101" customFormat="1" ht="12" customHeight="1">
      <c r="A9" s="996"/>
      <c r="B9" s="996"/>
      <c r="C9" s="996"/>
      <c r="D9" s="1044"/>
      <c r="E9" s="1027"/>
      <c r="F9" s="1027"/>
      <c r="G9" s="1027"/>
      <c r="H9" s="1027"/>
      <c r="I9" s="1027"/>
      <c r="J9" s="1027"/>
      <c r="K9" s="1027"/>
      <c r="L9" s="1027"/>
      <c r="M9" s="1027"/>
      <c r="N9" s="1027"/>
      <c r="O9" s="1027"/>
      <c r="P9" s="190">
        <v>15</v>
      </c>
      <c r="Q9" s="190">
        <v>19</v>
      </c>
      <c r="R9" s="190">
        <v>24</v>
      </c>
      <c r="S9" s="1047"/>
    </row>
    <row r="10" spans="1:19" s="101" customFormat="1" ht="5.1" customHeight="1">
      <c r="A10" s="104"/>
      <c r="B10" s="104"/>
      <c r="C10" s="104"/>
      <c r="D10" s="104"/>
      <c r="E10" s="107"/>
      <c r="F10" s="104"/>
      <c r="G10" s="104"/>
      <c r="H10" s="104"/>
      <c r="I10" s="104"/>
      <c r="J10" s="104"/>
      <c r="K10" s="104"/>
      <c r="L10" s="104"/>
      <c r="M10" s="104"/>
      <c r="N10" s="104"/>
      <c r="O10" s="104"/>
      <c r="P10" s="104"/>
      <c r="Q10" s="104"/>
      <c r="R10" s="104"/>
      <c r="S10" s="104"/>
    </row>
    <row r="11" spans="1:19" s="101" customFormat="1" ht="13.5" customHeight="1">
      <c r="A11" s="191" t="s">
        <v>120</v>
      </c>
      <c r="B11" s="192"/>
      <c r="C11" s="193"/>
      <c r="D11" s="193"/>
      <c r="E11" s="193"/>
      <c r="F11" s="193"/>
      <c r="G11" s="193"/>
      <c r="H11" s="193"/>
      <c r="I11" s="194"/>
      <c r="J11" s="194"/>
      <c r="K11" s="194"/>
      <c r="L11" s="194"/>
      <c r="M11" s="193"/>
      <c r="N11" s="193"/>
      <c r="O11" s="193"/>
      <c r="P11" s="193"/>
      <c r="Q11" s="193"/>
      <c r="R11" s="193"/>
      <c r="S11" s="193"/>
    </row>
    <row r="12" spans="1:19" s="101" customFormat="1" ht="5.1" customHeight="1">
      <c r="A12" s="100"/>
      <c r="B12" s="100"/>
      <c r="C12" s="100"/>
      <c r="D12" s="100"/>
      <c r="E12" s="100"/>
      <c r="F12" s="100"/>
      <c r="G12" s="100"/>
      <c r="H12" s="100"/>
      <c r="I12" s="100"/>
      <c r="J12" s="100"/>
      <c r="K12" s="100"/>
      <c r="L12" s="100"/>
      <c r="M12" s="100"/>
      <c r="N12" s="100"/>
      <c r="O12" s="100"/>
      <c r="P12" s="100"/>
      <c r="Q12" s="100"/>
      <c r="R12" s="100"/>
      <c r="S12" s="100"/>
    </row>
    <row r="13" spans="1:19" s="101" customFormat="1" ht="11.25">
      <c r="A13" s="195" t="s">
        <v>121</v>
      </c>
      <c r="B13" s="195"/>
      <c r="C13" s="194"/>
      <c r="D13" s="100"/>
      <c r="E13" s="144">
        <f>SUM(F13:S13)</f>
        <v>2329</v>
      </c>
      <c r="F13" s="145">
        <v>5</v>
      </c>
      <c r="G13" s="145">
        <v>63</v>
      </c>
      <c r="H13" s="145">
        <v>79</v>
      </c>
      <c r="I13" s="145">
        <v>338</v>
      </c>
      <c r="J13" s="145">
        <v>141</v>
      </c>
      <c r="K13" s="145">
        <v>175</v>
      </c>
      <c r="L13" s="145">
        <v>136</v>
      </c>
      <c r="M13" s="145">
        <v>380</v>
      </c>
      <c r="N13" s="145">
        <v>156</v>
      </c>
      <c r="O13" s="145">
        <v>110</v>
      </c>
      <c r="P13" s="145">
        <v>493</v>
      </c>
      <c r="Q13" s="145">
        <v>175</v>
      </c>
      <c r="R13" s="145">
        <v>69</v>
      </c>
      <c r="S13" s="145">
        <v>9</v>
      </c>
    </row>
    <row r="14" spans="1:19" s="101" customFormat="1" ht="5.1" customHeight="1">
      <c r="A14" s="100"/>
      <c r="B14" s="100"/>
      <c r="C14" s="100"/>
      <c r="D14" s="100"/>
      <c r="E14" s="144"/>
      <c r="F14" s="144"/>
      <c r="G14" s="144"/>
      <c r="H14" s="144"/>
      <c r="I14" s="144"/>
      <c r="J14" s="144"/>
      <c r="K14" s="144"/>
      <c r="L14" s="144"/>
      <c r="M14" s="144"/>
      <c r="N14" s="144"/>
      <c r="O14" s="144"/>
      <c r="P14" s="144"/>
      <c r="Q14" s="144"/>
      <c r="R14" s="144"/>
      <c r="S14" s="144"/>
    </row>
    <row r="15" spans="1:19" s="101" customFormat="1" ht="11.25">
      <c r="A15" s="195" t="s">
        <v>122</v>
      </c>
      <c r="B15" s="195"/>
      <c r="C15" s="194"/>
      <c r="D15" s="100"/>
      <c r="E15" s="144">
        <f>SUM(F15:S15)</f>
        <v>6</v>
      </c>
      <c r="F15" s="145">
        <v>0</v>
      </c>
      <c r="G15" s="145">
        <v>0</v>
      </c>
      <c r="H15" s="145">
        <v>0</v>
      </c>
      <c r="I15" s="145">
        <v>0</v>
      </c>
      <c r="J15" s="145">
        <v>0</v>
      </c>
      <c r="K15" s="145">
        <v>4</v>
      </c>
      <c r="L15" s="145">
        <v>2</v>
      </c>
      <c r="M15" s="145">
        <v>0</v>
      </c>
      <c r="N15" s="145">
        <v>0</v>
      </c>
      <c r="O15" s="145">
        <v>0</v>
      </c>
      <c r="P15" s="145">
        <v>0</v>
      </c>
      <c r="Q15" s="145">
        <v>0</v>
      </c>
      <c r="R15" s="145">
        <v>0</v>
      </c>
      <c r="S15" s="145">
        <v>0</v>
      </c>
    </row>
    <row r="16" spans="1:19" s="101" customFormat="1" ht="5.1" customHeight="1">
      <c r="A16" s="195"/>
      <c r="B16" s="195"/>
      <c r="C16" s="194"/>
      <c r="D16" s="100"/>
      <c r="E16" s="144"/>
      <c r="F16" s="144"/>
      <c r="G16" s="144"/>
      <c r="H16" s="144"/>
      <c r="I16" s="144"/>
      <c r="J16" s="144"/>
      <c r="K16" s="144"/>
      <c r="L16" s="144"/>
      <c r="M16" s="144"/>
      <c r="N16" s="144"/>
      <c r="O16" s="144"/>
      <c r="P16" s="144"/>
      <c r="Q16" s="144"/>
      <c r="R16" s="144"/>
      <c r="S16" s="144"/>
    </row>
    <row r="17" spans="1:19" s="101" customFormat="1" ht="11.25">
      <c r="A17" s="195" t="s">
        <v>123</v>
      </c>
      <c r="B17" s="195"/>
      <c r="C17" s="194"/>
      <c r="D17" s="100"/>
      <c r="E17" s="144">
        <f>SUM(F17:S17)</f>
        <v>0</v>
      </c>
      <c r="F17" s="145">
        <v>0</v>
      </c>
      <c r="G17" s="145">
        <v>0</v>
      </c>
      <c r="H17" s="145">
        <v>0</v>
      </c>
      <c r="I17" s="145">
        <v>0</v>
      </c>
      <c r="J17" s="145">
        <v>0</v>
      </c>
      <c r="K17" s="145">
        <v>0</v>
      </c>
      <c r="L17" s="145">
        <v>0</v>
      </c>
      <c r="M17" s="145">
        <v>0</v>
      </c>
      <c r="N17" s="145">
        <v>0</v>
      </c>
      <c r="O17" s="145">
        <v>0</v>
      </c>
      <c r="P17" s="145">
        <v>0</v>
      </c>
      <c r="Q17" s="145">
        <v>0</v>
      </c>
      <c r="R17" s="145">
        <v>0</v>
      </c>
      <c r="S17" s="145">
        <v>0</v>
      </c>
    </row>
    <row r="18" spans="1:19" s="101" customFormat="1" ht="5.1" customHeight="1">
      <c r="A18" s="195"/>
      <c r="B18" s="195"/>
      <c r="C18" s="194"/>
      <c r="D18" s="100"/>
      <c r="E18" s="144"/>
      <c r="F18" s="144"/>
      <c r="G18" s="144"/>
      <c r="H18" s="144"/>
      <c r="I18" s="144"/>
      <c r="J18" s="144"/>
      <c r="K18" s="144"/>
      <c r="L18" s="144"/>
      <c r="M18" s="144"/>
      <c r="N18" s="144"/>
      <c r="O18" s="144"/>
      <c r="P18" s="144"/>
      <c r="Q18" s="144"/>
      <c r="R18" s="144"/>
      <c r="S18" s="144"/>
    </row>
    <row r="19" spans="1:19" s="101" customFormat="1" ht="11.25">
      <c r="A19" s="195" t="s">
        <v>124</v>
      </c>
      <c r="B19" s="195"/>
      <c r="C19" s="194"/>
      <c r="D19" s="100"/>
      <c r="E19" s="144">
        <f>SUM(F19:S19)</f>
        <v>1</v>
      </c>
      <c r="F19" s="145">
        <v>0</v>
      </c>
      <c r="G19" s="145">
        <v>0</v>
      </c>
      <c r="H19" s="145">
        <v>0</v>
      </c>
      <c r="I19" s="145">
        <v>1</v>
      </c>
      <c r="J19" s="145">
        <v>0</v>
      </c>
      <c r="K19" s="145">
        <v>0</v>
      </c>
      <c r="L19" s="145">
        <v>0</v>
      </c>
      <c r="M19" s="145">
        <v>0</v>
      </c>
      <c r="N19" s="145">
        <v>0</v>
      </c>
      <c r="O19" s="145">
        <v>0</v>
      </c>
      <c r="P19" s="145">
        <v>0</v>
      </c>
      <c r="Q19" s="145">
        <v>0</v>
      </c>
      <c r="R19" s="145">
        <v>0</v>
      </c>
      <c r="S19" s="145">
        <v>0</v>
      </c>
    </row>
    <row r="20" spans="1:19" s="101" customFormat="1" ht="5.1" customHeight="1">
      <c r="A20" s="195"/>
      <c r="B20" s="195"/>
      <c r="C20" s="194"/>
      <c r="D20" s="100"/>
      <c r="E20" s="144"/>
      <c r="F20" s="144"/>
      <c r="G20" s="144"/>
      <c r="H20" s="144"/>
      <c r="I20" s="144"/>
      <c r="J20" s="144"/>
      <c r="K20" s="144"/>
      <c r="L20" s="144"/>
      <c r="M20" s="144"/>
      <c r="N20" s="144"/>
      <c r="O20" s="144"/>
      <c r="P20" s="144"/>
      <c r="Q20" s="144"/>
      <c r="R20" s="144"/>
      <c r="S20" s="144"/>
    </row>
    <row r="21" spans="1:19" s="101" customFormat="1" ht="11.25">
      <c r="A21" s="195" t="s">
        <v>125</v>
      </c>
      <c r="B21" s="195"/>
      <c r="C21" s="194"/>
      <c r="D21" s="100"/>
      <c r="E21" s="144">
        <f>SUM(F21:S21)</f>
        <v>64</v>
      </c>
      <c r="F21" s="145">
        <v>0</v>
      </c>
      <c r="G21" s="145">
        <v>1</v>
      </c>
      <c r="H21" s="145">
        <v>2</v>
      </c>
      <c r="I21" s="145">
        <v>3</v>
      </c>
      <c r="J21" s="145">
        <v>3</v>
      </c>
      <c r="K21" s="145">
        <v>1</v>
      </c>
      <c r="L21" s="145">
        <v>5</v>
      </c>
      <c r="M21" s="145">
        <v>4</v>
      </c>
      <c r="N21" s="145">
        <v>7</v>
      </c>
      <c r="O21" s="145">
        <v>16</v>
      </c>
      <c r="P21" s="145">
        <v>16</v>
      </c>
      <c r="Q21" s="145">
        <v>2</v>
      </c>
      <c r="R21" s="145">
        <v>2</v>
      </c>
      <c r="S21" s="145">
        <v>2</v>
      </c>
    </row>
    <row r="22" spans="1:19" s="101" customFormat="1" ht="5.1" customHeight="1">
      <c r="A22" s="196"/>
      <c r="B22" s="196"/>
      <c r="C22" s="100"/>
      <c r="D22" s="100"/>
      <c r="E22" s="144"/>
      <c r="F22" s="144"/>
      <c r="G22" s="144"/>
      <c r="H22" s="144"/>
      <c r="I22" s="144"/>
      <c r="J22" s="144"/>
      <c r="K22" s="144"/>
      <c r="L22" s="144"/>
      <c r="M22" s="144"/>
      <c r="N22" s="144"/>
      <c r="O22" s="144"/>
      <c r="P22" s="144"/>
      <c r="Q22" s="144"/>
      <c r="R22" s="144"/>
      <c r="S22" s="144"/>
    </row>
    <row r="23" spans="1:19" s="101" customFormat="1" ht="11.25" customHeight="1">
      <c r="A23" s="195" t="s">
        <v>126</v>
      </c>
      <c r="B23" s="195"/>
      <c r="C23" s="194"/>
      <c r="D23" s="100"/>
      <c r="E23" s="144">
        <f>SUM(F23:S23)</f>
        <v>16</v>
      </c>
      <c r="F23" s="145">
        <v>1</v>
      </c>
      <c r="G23" s="145">
        <v>12</v>
      </c>
      <c r="H23" s="145">
        <v>3</v>
      </c>
      <c r="I23" s="145">
        <v>0</v>
      </c>
      <c r="J23" s="145">
        <v>0</v>
      </c>
      <c r="K23" s="145">
        <v>0</v>
      </c>
      <c r="L23" s="145">
        <v>0</v>
      </c>
      <c r="M23" s="145">
        <v>0</v>
      </c>
      <c r="N23" s="145">
        <v>0</v>
      </c>
      <c r="O23" s="145">
        <v>0</v>
      </c>
      <c r="P23" s="145">
        <v>0</v>
      </c>
      <c r="Q23" s="145">
        <v>0</v>
      </c>
      <c r="R23" s="145">
        <v>0</v>
      </c>
      <c r="S23" s="145">
        <v>0</v>
      </c>
    </row>
    <row r="24" spans="1:19" s="101" customFormat="1" ht="5.1" customHeight="1">
      <c r="A24" s="196"/>
      <c r="B24" s="196"/>
      <c r="C24" s="100"/>
      <c r="D24" s="100"/>
      <c r="E24" s="144"/>
      <c r="F24" s="144"/>
      <c r="G24" s="144"/>
      <c r="H24" s="144"/>
      <c r="I24" s="144"/>
      <c r="J24" s="144"/>
      <c r="K24" s="144"/>
      <c r="L24" s="144"/>
      <c r="M24" s="144"/>
      <c r="N24" s="144"/>
      <c r="O24" s="144"/>
      <c r="P24" s="144"/>
      <c r="Q24" s="144"/>
      <c r="R24" s="144"/>
      <c r="S24" s="144"/>
    </row>
    <row r="25" spans="1:19" s="101" customFormat="1" ht="11.25">
      <c r="A25" s="195" t="s">
        <v>127</v>
      </c>
      <c r="B25" s="195"/>
      <c r="C25" s="194"/>
      <c r="D25" s="100"/>
      <c r="E25" s="144">
        <f>SUM(F25:S25)</f>
        <v>779</v>
      </c>
      <c r="F25" s="145">
        <v>0</v>
      </c>
      <c r="G25" s="145">
        <v>4</v>
      </c>
      <c r="H25" s="145">
        <v>1</v>
      </c>
      <c r="I25" s="145">
        <v>1</v>
      </c>
      <c r="J25" s="145">
        <v>125</v>
      </c>
      <c r="K25" s="145">
        <v>72</v>
      </c>
      <c r="L25" s="145">
        <v>41</v>
      </c>
      <c r="M25" s="145">
        <v>31</v>
      </c>
      <c r="N25" s="145">
        <v>31</v>
      </c>
      <c r="O25" s="145">
        <v>53</v>
      </c>
      <c r="P25" s="145">
        <v>232</v>
      </c>
      <c r="Q25" s="145">
        <v>113</v>
      </c>
      <c r="R25" s="145">
        <v>56</v>
      </c>
      <c r="S25" s="145">
        <v>19</v>
      </c>
    </row>
    <row r="26" spans="1:19" s="101" customFormat="1" ht="5.1" customHeight="1">
      <c r="A26" s="196"/>
      <c r="B26" s="196"/>
      <c r="C26" s="100"/>
      <c r="D26" s="100"/>
      <c r="E26" s="144"/>
      <c r="F26" s="144"/>
      <c r="G26" s="144"/>
      <c r="H26" s="144"/>
      <c r="I26" s="144"/>
      <c r="J26" s="144"/>
      <c r="K26" s="144"/>
      <c r="L26" s="144"/>
      <c r="M26" s="144"/>
      <c r="N26" s="144"/>
      <c r="O26" s="144"/>
      <c r="P26" s="144"/>
      <c r="Q26" s="144"/>
      <c r="R26" s="144"/>
      <c r="S26" s="144"/>
    </row>
    <row r="27" spans="1:19" s="101" customFormat="1" ht="11.25">
      <c r="A27" s="195" t="s">
        <v>128</v>
      </c>
      <c r="B27" s="195"/>
      <c r="C27" s="194"/>
      <c r="D27" s="100"/>
      <c r="E27" s="144">
        <f>SUM(F27:S27)</f>
        <v>10</v>
      </c>
      <c r="F27" s="145">
        <v>0</v>
      </c>
      <c r="G27" s="145">
        <v>0</v>
      </c>
      <c r="H27" s="145">
        <v>5</v>
      </c>
      <c r="I27" s="145">
        <v>0</v>
      </c>
      <c r="J27" s="145">
        <v>1</v>
      </c>
      <c r="K27" s="145">
        <v>0</v>
      </c>
      <c r="L27" s="145">
        <v>2</v>
      </c>
      <c r="M27" s="145">
        <v>1</v>
      </c>
      <c r="N27" s="145">
        <v>1</v>
      </c>
      <c r="O27" s="145">
        <v>0</v>
      </c>
      <c r="P27" s="145">
        <v>0</v>
      </c>
      <c r="Q27" s="145">
        <v>0</v>
      </c>
      <c r="R27" s="145">
        <v>0</v>
      </c>
      <c r="S27" s="145">
        <v>0</v>
      </c>
    </row>
    <row r="28" spans="1:19" s="101" customFormat="1" ht="5.1" customHeight="1">
      <c r="A28" s="196"/>
      <c r="B28" s="196"/>
      <c r="C28" s="100"/>
      <c r="D28" s="100"/>
      <c r="E28" s="144"/>
      <c r="F28" s="144"/>
      <c r="G28" s="144"/>
      <c r="H28" s="144"/>
      <c r="I28" s="144"/>
      <c r="J28" s="144"/>
      <c r="K28" s="144"/>
      <c r="L28" s="144"/>
      <c r="M28" s="144"/>
      <c r="N28" s="144"/>
      <c r="O28" s="144"/>
      <c r="P28" s="144"/>
      <c r="Q28" s="144"/>
      <c r="R28" s="144"/>
      <c r="S28" s="144"/>
    </row>
    <row r="29" spans="1:19" s="101" customFormat="1" ht="11.25">
      <c r="A29" s="195" t="s">
        <v>129</v>
      </c>
      <c r="B29" s="195"/>
      <c r="C29" s="194"/>
      <c r="D29" s="100"/>
      <c r="E29" s="144">
        <f>SUM(F29:S29)</f>
        <v>0</v>
      </c>
      <c r="F29" s="145">
        <v>0</v>
      </c>
      <c r="G29" s="145">
        <v>0</v>
      </c>
      <c r="H29" s="145">
        <v>0</v>
      </c>
      <c r="I29" s="145">
        <v>0</v>
      </c>
      <c r="J29" s="145">
        <v>0</v>
      </c>
      <c r="K29" s="145">
        <v>0</v>
      </c>
      <c r="L29" s="145">
        <v>0</v>
      </c>
      <c r="M29" s="145">
        <v>0</v>
      </c>
      <c r="N29" s="145">
        <v>0</v>
      </c>
      <c r="O29" s="145">
        <v>0</v>
      </c>
      <c r="P29" s="145">
        <v>0</v>
      </c>
      <c r="Q29" s="145">
        <v>0</v>
      </c>
      <c r="R29" s="145">
        <v>0</v>
      </c>
      <c r="S29" s="145">
        <v>0</v>
      </c>
    </row>
    <row r="30" spans="1:19" s="101" customFormat="1" ht="5.1" customHeight="1">
      <c r="A30" s="100"/>
      <c r="B30" s="100"/>
      <c r="C30" s="100"/>
      <c r="D30" s="100"/>
      <c r="E30" s="144"/>
      <c r="F30" s="144"/>
      <c r="G30" s="144"/>
      <c r="H30" s="144"/>
      <c r="I30" s="144"/>
      <c r="J30" s="144"/>
      <c r="K30" s="144"/>
      <c r="L30" s="144"/>
      <c r="M30" s="144"/>
      <c r="N30" s="144"/>
      <c r="O30" s="144"/>
      <c r="P30" s="144"/>
      <c r="Q30" s="144"/>
      <c r="R30" s="144"/>
      <c r="S30" s="144"/>
    </row>
    <row r="31" spans="1:19" s="101" customFormat="1" ht="11.25">
      <c r="A31" s="100" t="s">
        <v>130</v>
      </c>
      <c r="B31" s="100"/>
      <c r="C31" s="100"/>
      <c r="D31" s="100"/>
      <c r="E31" s="144"/>
      <c r="F31" s="144"/>
      <c r="G31" s="144"/>
      <c r="H31" s="144"/>
      <c r="I31" s="144"/>
      <c r="J31" s="144"/>
      <c r="K31" s="144"/>
      <c r="L31" s="144"/>
      <c r="M31" s="144"/>
      <c r="N31" s="144"/>
      <c r="O31" s="144"/>
      <c r="P31" s="144"/>
      <c r="Q31" s="144"/>
      <c r="R31" s="144"/>
      <c r="S31" s="144"/>
    </row>
    <row r="32" spans="1:19" s="101" customFormat="1" ht="11.25">
      <c r="A32" s="100"/>
      <c r="B32" s="195" t="s">
        <v>131</v>
      </c>
      <c r="C32" s="194"/>
      <c r="D32" s="100"/>
      <c r="E32" s="144">
        <f>SUM(F32:S32)</f>
        <v>9</v>
      </c>
      <c r="F32" s="145">
        <v>1</v>
      </c>
      <c r="G32" s="145">
        <v>6</v>
      </c>
      <c r="H32" s="145">
        <v>0</v>
      </c>
      <c r="I32" s="145">
        <v>1</v>
      </c>
      <c r="J32" s="145">
        <v>0</v>
      </c>
      <c r="K32" s="145">
        <v>1</v>
      </c>
      <c r="L32" s="145">
        <v>0</v>
      </c>
      <c r="M32" s="145">
        <v>0</v>
      </c>
      <c r="N32" s="145">
        <v>0</v>
      </c>
      <c r="O32" s="145">
        <v>0</v>
      </c>
      <c r="P32" s="145">
        <v>0</v>
      </c>
      <c r="Q32" s="145">
        <v>0</v>
      </c>
      <c r="R32" s="145">
        <v>0</v>
      </c>
      <c r="S32" s="145">
        <v>0</v>
      </c>
    </row>
    <row r="33" spans="1:19" s="101" customFormat="1" ht="5.1" customHeight="1">
      <c r="A33" s="100"/>
      <c r="B33" s="100"/>
      <c r="C33" s="100"/>
      <c r="D33" s="100"/>
      <c r="E33" s="144"/>
      <c r="F33" s="144"/>
      <c r="G33" s="144"/>
      <c r="H33" s="144"/>
      <c r="I33" s="144"/>
      <c r="J33" s="144"/>
      <c r="K33" s="144"/>
      <c r="L33" s="144"/>
      <c r="M33" s="144"/>
      <c r="N33" s="144"/>
      <c r="O33" s="144"/>
      <c r="P33" s="144"/>
      <c r="Q33" s="144"/>
      <c r="R33" s="144"/>
      <c r="S33" s="144"/>
    </row>
    <row r="34" spans="1:19" s="101" customFormat="1" ht="11.25" customHeight="1">
      <c r="A34" s="100" t="s">
        <v>132</v>
      </c>
      <c r="B34" s="100"/>
      <c r="C34" s="107"/>
      <c r="D34" s="116"/>
      <c r="E34" s="197"/>
      <c r="F34" s="197"/>
      <c r="G34" s="197"/>
      <c r="H34" s="197"/>
      <c r="I34" s="197"/>
      <c r="J34" s="197"/>
      <c r="K34" s="197"/>
      <c r="L34" s="197"/>
      <c r="M34" s="197"/>
      <c r="N34" s="197"/>
      <c r="O34" s="197"/>
      <c r="P34" s="197"/>
      <c r="Q34" s="197"/>
      <c r="R34" s="197"/>
      <c r="S34" s="198"/>
    </row>
    <row r="35" spans="1:19" s="101" customFormat="1" ht="11.25" customHeight="1">
      <c r="A35" s="100"/>
      <c r="B35" s="195" t="s">
        <v>133</v>
      </c>
      <c r="C35" s="195"/>
      <c r="D35" s="100"/>
      <c r="E35" s="144">
        <f>SUM(F35:S35)</f>
        <v>78</v>
      </c>
      <c r="F35" s="145">
        <v>9</v>
      </c>
      <c r="G35" s="145">
        <v>8</v>
      </c>
      <c r="H35" s="145">
        <v>11</v>
      </c>
      <c r="I35" s="145">
        <v>30</v>
      </c>
      <c r="J35" s="145">
        <v>9</v>
      </c>
      <c r="K35" s="145">
        <v>9</v>
      </c>
      <c r="L35" s="145">
        <v>1</v>
      </c>
      <c r="M35" s="145">
        <v>0</v>
      </c>
      <c r="N35" s="145">
        <v>0</v>
      </c>
      <c r="O35" s="145">
        <v>0</v>
      </c>
      <c r="P35" s="145">
        <v>1</v>
      </c>
      <c r="Q35" s="145">
        <v>0</v>
      </c>
      <c r="R35" s="145">
        <v>0</v>
      </c>
      <c r="S35" s="145">
        <v>0</v>
      </c>
    </row>
    <row r="36" spans="1:21" s="101" customFormat="1" ht="5.1" customHeight="1">
      <c r="A36" s="100"/>
      <c r="B36" s="100"/>
      <c r="C36" s="100"/>
      <c r="D36" s="100"/>
      <c r="E36" s="144"/>
      <c r="F36" s="144"/>
      <c r="G36" s="144"/>
      <c r="H36" s="144"/>
      <c r="I36" s="144"/>
      <c r="J36" s="144"/>
      <c r="K36" s="144"/>
      <c r="L36" s="144"/>
      <c r="M36" s="144"/>
      <c r="N36" s="144"/>
      <c r="O36" s="144"/>
      <c r="P36" s="144"/>
      <c r="Q36" s="144"/>
      <c r="R36" s="144"/>
      <c r="S36" s="144"/>
      <c r="U36" s="121"/>
    </row>
    <row r="37" spans="1:19" s="101" customFormat="1" ht="11.25">
      <c r="A37" s="199" t="s">
        <v>134</v>
      </c>
      <c r="B37" s="199"/>
      <c r="C37" s="199"/>
      <c r="D37" s="200"/>
      <c r="E37" s="144"/>
      <c r="F37" s="144"/>
      <c r="G37" s="144"/>
      <c r="H37" s="144"/>
      <c r="I37" s="144"/>
      <c r="J37" s="144"/>
      <c r="K37" s="144"/>
      <c r="L37" s="144"/>
      <c r="M37" s="144"/>
      <c r="N37" s="144"/>
      <c r="O37" s="144"/>
      <c r="P37" s="144"/>
      <c r="Q37" s="144"/>
      <c r="R37" s="144"/>
      <c r="S37" s="144"/>
    </row>
    <row r="38" spans="1:19" s="101" customFormat="1" ht="11.25">
      <c r="A38" s="100"/>
      <c r="B38" s="195" t="s">
        <v>135</v>
      </c>
      <c r="C38" s="201"/>
      <c r="D38" s="100"/>
      <c r="E38" s="144">
        <f>SUM(F38:S38)</f>
        <v>2</v>
      </c>
      <c r="F38" s="145">
        <v>0</v>
      </c>
      <c r="G38" s="145">
        <v>0</v>
      </c>
      <c r="H38" s="145">
        <v>0</v>
      </c>
      <c r="I38" s="145">
        <v>0</v>
      </c>
      <c r="J38" s="145">
        <v>0</v>
      </c>
      <c r="K38" s="145">
        <v>0</v>
      </c>
      <c r="L38" s="145">
        <v>0</v>
      </c>
      <c r="M38" s="145">
        <v>0</v>
      </c>
      <c r="N38" s="145">
        <v>0</v>
      </c>
      <c r="O38" s="145">
        <v>0</v>
      </c>
      <c r="P38" s="145">
        <v>1</v>
      </c>
      <c r="Q38" s="145">
        <v>0</v>
      </c>
      <c r="R38" s="145">
        <v>1</v>
      </c>
      <c r="S38" s="145">
        <v>0</v>
      </c>
    </row>
    <row r="39" spans="1:19" s="101" customFormat="1" ht="5.1" customHeight="1">
      <c r="A39" s="100"/>
      <c r="B39" s="100"/>
      <c r="C39" s="100"/>
      <c r="D39" s="100"/>
      <c r="E39" s="144"/>
      <c r="F39" s="144"/>
      <c r="G39" s="144"/>
      <c r="H39" s="144"/>
      <c r="I39" s="144"/>
      <c r="J39" s="144"/>
      <c r="K39" s="144"/>
      <c r="L39" s="144"/>
      <c r="M39" s="144"/>
      <c r="N39" s="144"/>
      <c r="O39" s="144"/>
      <c r="P39" s="144"/>
      <c r="Q39" s="144"/>
      <c r="R39" s="144"/>
      <c r="S39" s="144"/>
    </row>
    <row r="40" spans="1:21" s="203" customFormat="1" ht="12.75" customHeight="1">
      <c r="A40" s="1059" t="s">
        <v>73</v>
      </c>
      <c r="B40" s="1059"/>
      <c r="C40" s="1059"/>
      <c r="D40" s="117"/>
      <c r="E40" s="202">
        <f>IF(SUM(E13:E38)=SUM(E42:E54),SUM(E13:E38),"FEHLER")</f>
        <v>3294</v>
      </c>
      <c r="F40" s="202">
        <f>IF(SUM(F13:F38)=SUM(F42:F54),SUM(F13:F38),"FEHLER")</f>
        <v>16</v>
      </c>
      <c r="G40" s="202">
        <f aca="true" t="shared" si="0" ref="G40:S40">IF(SUM(G13:G38)=SUM(G42:G54),SUM(G13:G38),"FEHLER")</f>
        <v>94</v>
      </c>
      <c r="H40" s="202">
        <f t="shared" si="0"/>
        <v>101</v>
      </c>
      <c r="I40" s="202">
        <f t="shared" si="0"/>
        <v>374</v>
      </c>
      <c r="J40" s="202">
        <f t="shared" si="0"/>
        <v>279</v>
      </c>
      <c r="K40" s="202">
        <f t="shared" si="0"/>
        <v>262</v>
      </c>
      <c r="L40" s="202">
        <f t="shared" si="0"/>
        <v>187</v>
      </c>
      <c r="M40" s="202">
        <f t="shared" si="0"/>
        <v>416</v>
      </c>
      <c r="N40" s="202">
        <f t="shared" si="0"/>
        <v>195</v>
      </c>
      <c r="O40" s="202">
        <f t="shared" si="0"/>
        <v>179</v>
      </c>
      <c r="P40" s="202">
        <f t="shared" si="0"/>
        <v>743</v>
      </c>
      <c r="Q40" s="202">
        <f t="shared" si="0"/>
        <v>290</v>
      </c>
      <c r="R40" s="202">
        <f t="shared" si="0"/>
        <v>128</v>
      </c>
      <c r="S40" s="202">
        <f t="shared" si="0"/>
        <v>30</v>
      </c>
      <c r="T40" s="115"/>
      <c r="U40" s="115"/>
    </row>
    <row r="41" spans="1:19" s="101" customFormat="1" ht="5.1" customHeight="1">
      <c r="A41" s="100"/>
      <c r="B41" s="100"/>
      <c r="C41" s="100"/>
      <c r="D41" s="100"/>
      <c r="E41" s="144"/>
      <c r="F41" s="144"/>
      <c r="G41" s="144"/>
      <c r="H41" s="144"/>
      <c r="I41" s="144"/>
      <c r="J41" s="144"/>
      <c r="K41" s="144"/>
      <c r="L41" s="144"/>
      <c r="M41" s="144"/>
      <c r="N41" s="144"/>
      <c r="O41" s="144"/>
      <c r="P41" s="144"/>
      <c r="Q41" s="144"/>
      <c r="R41" s="144"/>
      <c r="S41" s="144"/>
    </row>
    <row r="42" spans="1:19" s="101" customFormat="1" ht="11.25">
      <c r="A42" s="204" t="s">
        <v>136</v>
      </c>
      <c r="B42" s="204"/>
      <c r="C42" s="195" t="s">
        <v>41</v>
      </c>
      <c r="D42" s="100"/>
      <c r="E42" s="144">
        <f aca="true" t="shared" si="1" ref="E42:E52">SUM(F42:S42)</f>
        <v>1013</v>
      </c>
      <c r="F42" s="145">
        <v>3</v>
      </c>
      <c r="G42" s="145">
        <v>16</v>
      </c>
      <c r="H42" s="145">
        <v>14</v>
      </c>
      <c r="I42" s="145">
        <v>70</v>
      </c>
      <c r="J42" s="145">
        <v>60</v>
      </c>
      <c r="K42" s="145">
        <v>72</v>
      </c>
      <c r="L42" s="145">
        <v>42</v>
      </c>
      <c r="M42" s="145">
        <v>132</v>
      </c>
      <c r="N42" s="145">
        <v>64</v>
      </c>
      <c r="O42" s="145">
        <v>64</v>
      </c>
      <c r="P42" s="145">
        <v>279</v>
      </c>
      <c r="Q42" s="145">
        <v>130</v>
      </c>
      <c r="R42" s="145">
        <v>52</v>
      </c>
      <c r="S42" s="145">
        <v>15</v>
      </c>
    </row>
    <row r="43" spans="1:19" s="101" customFormat="1" ht="5.1" customHeight="1">
      <c r="A43" s="100"/>
      <c r="B43" s="100"/>
      <c r="C43" s="100"/>
      <c r="D43" s="100"/>
      <c r="E43" s="144"/>
      <c r="F43" s="144"/>
      <c r="G43" s="144"/>
      <c r="H43" s="144"/>
      <c r="I43" s="144"/>
      <c r="J43" s="144"/>
      <c r="K43" s="144"/>
      <c r="L43" s="144"/>
      <c r="M43" s="144"/>
      <c r="N43" s="144"/>
      <c r="O43" s="144"/>
      <c r="P43" s="144"/>
      <c r="Q43" s="144"/>
      <c r="R43" s="144"/>
      <c r="S43" s="144"/>
    </row>
    <row r="44" spans="1:19" s="101" customFormat="1" ht="11.25">
      <c r="A44" s="205"/>
      <c r="B44" s="205"/>
      <c r="C44" s="195" t="s">
        <v>42</v>
      </c>
      <c r="D44" s="100"/>
      <c r="E44" s="144">
        <f t="shared" si="1"/>
        <v>387</v>
      </c>
      <c r="F44" s="145">
        <v>3</v>
      </c>
      <c r="G44" s="145">
        <v>16</v>
      </c>
      <c r="H44" s="145">
        <v>26</v>
      </c>
      <c r="I44" s="145">
        <v>70</v>
      </c>
      <c r="J44" s="145">
        <v>48</v>
      </c>
      <c r="K44" s="145">
        <v>29</v>
      </c>
      <c r="L44" s="145">
        <v>23</v>
      </c>
      <c r="M44" s="145">
        <v>41</v>
      </c>
      <c r="N44" s="145">
        <v>14</v>
      </c>
      <c r="O44" s="145">
        <v>21</v>
      </c>
      <c r="P44" s="145">
        <v>61</v>
      </c>
      <c r="Q44" s="145">
        <v>25</v>
      </c>
      <c r="R44" s="145">
        <v>9</v>
      </c>
      <c r="S44" s="145">
        <v>1</v>
      </c>
    </row>
    <row r="45" spans="1:19" s="101" customFormat="1" ht="5.1" customHeight="1">
      <c r="A45" s="205"/>
      <c r="B45" s="205"/>
      <c r="C45" s="195"/>
      <c r="D45" s="100"/>
      <c r="E45" s="144"/>
      <c r="F45" s="145"/>
      <c r="G45" s="145"/>
      <c r="H45" s="145"/>
      <c r="I45" s="145"/>
      <c r="J45" s="145"/>
      <c r="K45" s="145"/>
      <c r="L45" s="145"/>
      <c r="M45" s="145"/>
      <c r="N45" s="145"/>
      <c r="O45" s="145"/>
      <c r="P45" s="145"/>
      <c r="Q45" s="145"/>
      <c r="R45" s="145"/>
      <c r="S45" s="145"/>
    </row>
    <row r="46" spans="1:19" s="101" customFormat="1" ht="11.25">
      <c r="A46" s="205" t="s">
        <v>137</v>
      </c>
      <c r="B46" s="205"/>
      <c r="C46" s="195" t="s">
        <v>43</v>
      </c>
      <c r="D46" s="100"/>
      <c r="E46" s="144">
        <f t="shared" si="1"/>
        <v>335</v>
      </c>
      <c r="F46" s="145">
        <v>3</v>
      </c>
      <c r="G46" s="145">
        <v>24</v>
      </c>
      <c r="H46" s="145">
        <v>21</v>
      </c>
      <c r="I46" s="145">
        <v>44</v>
      </c>
      <c r="J46" s="145">
        <v>34</v>
      </c>
      <c r="K46" s="145">
        <v>40</v>
      </c>
      <c r="L46" s="145">
        <v>25</v>
      </c>
      <c r="M46" s="145">
        <v>31</v>
      </c>
      <c r="N46" s="145">
        <v>18</v>
      </c>
      <c r="O46" s="145">
        <v>9</v>
      </c>
      <c r="P46" s="145">
        <v>62</v>
      </c>
      <c r="Q46" s="145">
        <v>14</v>
      </c>
      <c r="R46" s="145">
        <v>9</v>
      </c>
      <c r="S46" s="145">
        <v>1</v>
      </c>
    </row>
    <row r="47" spans="1:19" s="101" customFormat="1" ht="5.1" customHeight="1">
      <c r="A47" s="205"/>
      <c r="B47" s="205"/>
      <c r="C47" s="195"/>
      <c r="D47" s="100"/>
      <c r="E47" s="144"/>
      <c r="F47" s="145"/>
      <c r="G47" s="145"/>
      <c r="H47" s="145"/>
      <c r="I47" s="145"/>
      <c r="J47" s="145"/>
      <c r="K47" s="145"/>
      <c r="L47" s="145"/>
      <c r="M47" s="145"/>
      <c r="N47" s="145"/>
      <c r="O47" s="145"/>
      <c r="P47" s="145"/>
      <c r="Q47" s="145"/>
      <c r="R47" s="145"/>
      <c r="S47" s="145"/>
    </row>
    <row r="48" spans="1:19" s="101" customFormat="1" ht="11.25">
      <c r="A48" s="205" t="s">
        <v>137</v>
      </c>
      <c r="B48" s="205"/>
      <c r="C48" s="195" t="s">
        <v>44</v>
      </c>
      <c r="D48" s="100"/>
      <c r="E48" s="144">
        <f t="shared" si="1"/>
        <v>314</v>
      </c>
      <c r="F48" s="145">
        <v>1</v>
      </c>
      <c r="G48" s="145">
        <v>18</v>
      </c>
      <c r="H48" s="145">
        <v>12</v>
      </c>
      <c r="I48" s="145">
        <v>50</v>
      </c>
      <c r="J48" s="145">
        <v>36</v>
      </c>
      <c r="K48" s="145">
        <v>30</v>
      </c>
      <c r="L48" s="145">
        <v>21</v>
      </c>
      <c r="M48" s="145">
        <v>39</v>
      </c>
      <c r="N48" s="145">
        <v>19</v>
      </c>
      <c r="O48" s="145">
        <v>15</v>
      </c>
      <c r="P48" s="145">
        <v>58</v>
      </c>
      <c r="Q48" s="145">
        <v>11</v>
      </c>
      <c r="R48" s="145">
        <v>4</v>
      </c>
      <c r="S48" s="145">
        <v>0</v>
      </c>
    </row>
    <row r="49" spans="1:19" s="101" customFormat="1" ht="5.1" customHeight="1">
      <c r="A49" s="205"/>
      <c r="B49" s="205"/>
      <c r="C49" s="195"/>
      <c r="D49" s="100"/>
      <c r="E49" s="144"/>
      <c r="F49" s="145"/>
      <c r="G49" s="145"/>
      <c r="H49" s="145"/>
      <c r="I49" s="145"/>
      <c r="J49" s="145"/>
      <c r="K49" s="145"/>
      <c r="L49" s="145"/>
      <c r="M49" s="145"/>
      <c r="N49" s="145"/>
      <c r="O49" s="145"/>
      <c r="P49" s="145"/>
      <c r="Q49" s="145"/>
      <c r="R49" s="145"/>
      <c r="S49" s="145"/>
    </row>
    <row r="50" spans="1:19" s="101" customFormat="1" ht="11.25">
      <c r="A50" s="205" t="s">
        <v>137</v>
      </c>
      <c r="B50" s="205"/>
      <c r="C50" s="195" t="s">
        <v>45</v>
      </c>
      <c r="D50" s="100"/>
      <c r="E50" s="144">
        <f t="shared" si="1"/>
        <v>392</v>
      </c>
      <c r="F50" s="145">
        <v>3</v>
      </c>
      <c r="G50" s="145">
        <v>5</v>
      </c>
      <c r="H50" s="145">
        <v>10</v>
      </c>
      <c r="I50" s="145">
        <v>33</v>
      </c>
      <c r="J50" s="145">
        <v>19</v>
      </c>
      <c r="K50" s="145">
        <v>25</v>
      </c>
      <c r="L50" s="145">
        <v>25</v>
      </c>
      <c r="M50" s="145">
        <v>49</v>
      </c>
      <c r="N50" s="145">
        <v>29</v>
      </c>
      <c r="O50" s="145">
        <v>25</v>
      </c>
      <c r="P50" s="145">
        <v>90</v>
      </c>
      <c r="Q50" s="145">
        <v>41</v>
      </c>
      <c r="R50" s="145">
        <v>29</v>
      </c>
      <c r="S50" s="145">
        <v>9</v>
      </c>
    </row>
    <row r="51" spans="1:19" s="101" customFormat="1" ht="5.1" customHeight="1">
      <c r="A51" s="205"/>
      <c r="B51" s="205"/>
      <c r="C51" s="195"/>
      <c r="D51" s="100"/>
      <c r="E51" s="144"/>
      <c r="F51" s="145"/>
      <c r="G51" s="145"/>
      <c r="H51" s="145"/>
      <c r="I51" s="145"/>
      <c r="J51" s="145"/>
      <c r="K51" s="145"/>
      <c r="L51" s="145"/>
      <c r="M51" s="145"/>
      <c r="N51" s="145"/>
      <c r="O51" s="145"/>
      <c r="P51" s="145"/>
      <c r="Q51" s="145"/>
      <c r="R51" s="145"/>
      <c r="S51" s="145"/>
    </row>
    <row r="52" spans="1:19" s="101" customFormat="1" ht="11.25">
      <c r="A52" s="205" t="s">
        <v>137</v>
      </c>
      <c r="B52" s="205"/>
      <c r="C52" s="195" t="s">
        <v>46</v>
      </c>
      <c r="D52" s="100"/>
      <c r="E52" s="144">
        <f t="shared" si="1"/>
        <v>365</v>
      </c>
      <c r="F52" s="145">
        <v>2</v>
      </c>
      <c r="G52" s="145">
        <v>7</v>
      </c>
      <c r="H52" s="145">
        <v>11</v>
      </c>
      <c r="I52" s="145">
        <v>53</v>
      </c>
      <c r="J52" s="145">
        <v>32</v>
      </c>
      <c r="K52" s="145">
        <v>29</v>
      </c>
      <c r="L52" s="145">
        <v>25</v>
      </c>
      <c r="M52" s="145">
        <v>64</v>
      </c>
      <c r="N52" s="145">
        <v>23</v>
      </c>
      <c r="O52" s="145">
        <v>13</v>
      </c>
      <c r="P52" s="145">
        <v>88</v>
      </c>
      <c r="Q52" s="145">
        <v>11</v>
      </c>
      <c r="R52" s="145">
        <v>7</v>
      </c>
      <c r="S52" s="145">
        <v>0</v>
      </c>
    </row>
    <row r="53" spans="1:19" s="101" customFormat="1" ht="5.1" customHeight="1">
      <c r="A53" s="205"/>
      <c r="B53" s="205"/>
      <c r="C53" s="195"/>
      <c r="D53" s="100"/>
      <c r="E53" s="144"/>
      <c r="F53" s="145"/>
      <c r="G53" s="145"/>
      <c r="H53" s="145"/>
      <c r="I53" s="145"/>
      <c r="J53" s="145"/>
      <c r="K53" s="145"/>
      <c r="L53" s="145"/>
      <c r="M53" s="145"/>
      <c r="N53" s="145"/>
      <c r="O53" s="145"/>
      <c r="P53" s="145"/>
      <c r="Q53" s="145"/>
      <c r="R53" s="145"/>
      <c r="S53" s="145"/>
    </row>
    <row r="54" spans="1:19" s="101" customFormat="1" ht="11.25">
      <c r="A54" s="205" t="s">
        <v>137</v>
      </c>
      <c r="B54" s="205"/>
      <c r="C54" s="195" t="s">
        <v>47</v>
      </c>
      <c r="D54" s="100"/>
      <c r="E54" s="144">
        <f>SUM(F54:S54)</f>
        <v>488</v>
      </c>
      <c r="F54" s="145">
        <v>1</v>
      </c>
      <c r="G54" s="145">
        <v>8</v>
      </c>
      <c r="H54" s="145">
        <v>7</v>
      </c>
      <c r="I54" s="145">
        <v>54</v>
      </c>
      <c r="J54" s="145">
        <v>50</v>
      </c>
      <c r="K54" s="145">
        <v>37</v>
      </c>
      <c r="L54" s="145">
        <v>26</v>
      </c>
      <c r="M54" s="145">
        <v>60</v>
      </c>
      <c r="N54" s="145">
        <v>28</v>
      </c>
      <c r="O54" s="145">
        <v>32</v>
      </c>
      <c r="P54" s="145">
        <v>105</v>
      </c>
      <c r="Q54" s="145">
        <v>58</v>
      </c>
      <c r="R54" s="145">
        <v>18</v>
      </c>
      <c r="S54" s="145">
        <v>4</v>
      </c>
    </row>
    <row r="55" spans="1:19" s="101" customFormat="1" ht="5.1" customHeight="1">
      <c r="A55" s="100"/>
      <c r="B55" s="100"/>
      <c r="C55" s="100"/>
      <c r="D55" s="100"/>
      <c r="E55" s="198"/>
      <c r="F55" s="198"/>
      <c r="G55" s="198"/>
      <c r="H55" s="198"/>
      <c r="I55" s="198"/>
      <c r="J55" s="198"/>
      <c r="K55" s="198"/>
      <c r="L55" s="198"/>
      <c r="M55" s="198"/>
      <c r="N55" s="198"/>
      <c r="O55" s="198"/>
      <c r="P55" s="198"/>
      <c r="Q55" s="198"/>
      <c r="R55" s="198"/>
      <c r="S55" s="198"/>
    </row>
    <row r="56" spans="1:19" s="101" customFormat="1" ht="13.5" customHeight="1">
      <c r="A56" s="191" t="s">
        <v>27</v>
      </c>
      <c r="B56" s="192"/>
      <c r="C56" s="194"/>
      <c r="D56" s="194"/>
      <c r="E56" s="206"/>
      <c r="F56" s="206"/>
      <c r="G56" s="206"/>
      <c r="H56" s="206"/>
      <c r="I56" s="206"/>
      <c r="J56" s="206"/>
      <c r="K56" s="206"/>
      <c r="L56" s="206"/>
      <c r="M56" s="206"/>
      <c r="N56" s="206"/>
      <c r="O56" s="206"/>
      <c r="P56" s="206"/>
      <c r="Q56" s="206"/>
      <c r="R56" s="206"/>
      <c r="S56" s="206"/>
    </row>
    <row r="57" spans="1:19" s="101" customFormat="1" ht="5.1" customHeight="1">
      <c r="A57" s="100"/>
      <c r="B57" s="100"/>
      <c r="C57" s="100"/>
      <c r="D57" s="100"/>
      <c r="E57" s="198"/>
      <c r="F57" s="198"/>
      <c r="G57" s="198"/>
      <c r="H57" s="198"/>
      <c r="I57" s="198"/>
      <c r="J57" s="198"/>
      <c r="K57" s="198"/>
      <c r="L57" s="198"/>
      <c r="M57" s="198"/>
      <c r="N57" s="198"/>
      <c r="O57" s="198"/>
      <c r="P57" s="198"/>
      <c r="Q57" s="198"/>
      <c r="R57" s="198"/>
      <c r="S57" s="198"/>
    </row>
    <row r="58" spans="1:19" s="101" customFormat="1" ht="11.25">
      <c r="A58" s="195" t="s">
        <v>121</v>
      </c>
      <c r="B58" s="195"/>
      <c r="C58" s="195"/>
      <c r="D58" s="100"/>
      <c r="E58" s="144">
        <f>SUM(F58:S58)</f>
        <v>76</v>
      </c>
      <c r="F58" s="145">
        <v>5</v>
      </c>
      <c r="G58" s="145">
        <v>11</v>
      </c>
      <c r="H58" s="145">
        <v>5</v>
      </c>
      <c r="I58" s="145">
        <v>20</v>
      </c>
      <c r="J58" s="145">
        <v>4</v>
      </c>
      <c r="K58" s="145">
        <v>2</v>
      </c>
      <c r="L58" s="145">
        <v>3</v>
      </c>
      <c r="M58" s="145">
        <v>18</v>
      </c>
      <c r="N58" s="145">
        <v>1</v>
      </c>
      <c r="O58" s="145">
        <v>0</v>
      </c>
      <c r="P58" s="145">
        <v>5</v>
      </c>
      <c r="Q58" s="145">
        <v>2</v>
      </c>
      <c r="R58" s="145">
        <v>0</v>
      </c>
      <c r="S58" s="145">
        <v>0</v>
      </c>
    </row>
    <row r="59" spans="1:19" s="101" customFormat="1" ht="5.1" customHeight="1">
      <c r="A59" s="195"/>
      <c r="B59" s="195"/>
      <c r="C59" s="195"/>
      <c r="D59" s="100"/>
      <c r="E59" s="144"/>
      <c r="F59" s="145"/>
      <c r="G59" s="145"/>
      <c r="H59" s="145"/>
      <c r="I59" s="145"/>
      <c r="J59" s="145"/>
      <c r="K59" s="145"/>
      <c r="L59" s="145"/>
      <c r="M59" s="145"/>
      <c r="N59" s="145"/>
      <c r="O59" s="145"/>
      <c r="P59" s="145"/>
      <c r="Q59" s="145"/>
      <c r="R59" s="145"/>
      <c r="S59" s="145"/>
    </row>
    <row r="60" spans="1:19" s="101" customFormat="1" ht="11.25" customHeight="1">
      <c r="A60" s="195" t="s">
        <v>122</v>
      </c>
      <c r="B60" s="195"/>
      <c r="C60" s="195"/>
      <c r="D60" s="100"/>
      <c r="E60" s="144">
        <f>SUM(F60:S60)</f>
        <v>6</v>
      </c>
      <c r="F60" s="145">
        <v>0</v>
      </c>
      <c r="G60" s="145">
        <v>0</v>
      </c>
      <c r="H60" s="145">
        <v>0</v>
      </c>
      <c r="I60" s="145">
        <v>0</v>
      </c>
      <c r="J60" s="145">
        <v>0</v>
      </c>
      <c r="K60" s="145">
        <v>4</v>
      </c>
      <c r="L60" s="145">
        <v>2</v>
      </c>
      <c r="M60" s="145">
        <v>0</v>
      </c>
      <c r="N60" s="145">
        <v>0</v>
      </c>
      <c r="O60" s="145">
        <v>0</v>
      </c>
      <c r="P60" s="145">
        <v>0</v>
      </c>
      <c r="Q60" s="145">
        <v>0</v>
      </c>
      <c r="R60" s="145">
        <v>0</v>
      </c>
      <c r="S60" s="145">
        <v>0</v>
      </c>
    </row>
    <row r="61" spans="1:19" s="101" customFormat="1" ht="5.1" customHeight="1">
      <c r="A61" s="195"/>
      <c r="B61" s="195"/>
      <c r="C61" s="195"/>
      <c r="D61" s="100"/>
      <c r="E61" s="144"/>
      <c r="F61" s="145"/>
      <c r="G61" s="145"/>
      <c r="H61" s="145"/>
      <c r="I61" s="145"/>
      <c r="J61" s="145"/>
      <c r="K61" s="145"/>
      <c r="L61" s="145"/>
      <c r="M61" s="145"/>
      <c r="N61" s="145"/>
      <c r="O61" s="145"/>
      <c r="P61" s="145"/>
      <c r="Q61" s="145"/>
      <c r="R61" s="145"/>
      <c r="S61" s="145"/>
    </row>
    <row r="62" spans="1:19" s="101" customFormat="1" ht="11.25">
      <c r="A62" s="195" t="s">
        <v>123</v>
      </c>
      <c r="B62" s="195"/>
      <c r="C62" s="195"/>
      <c r="D62" s="100"/>
      <c r="E62" s="144">
        <f>SUM(F62:S62)</f>
        <v>0</v>
      </c>
      <c r="F62" s="145">
        <v>0</v>
      </c>
      <c r="G62" s="145">
        <v>0</v>
      </c>
      <c r="H62" s="145">
        <v>0</v>
      </c>
      <c r="I62" s="145">
        <v>0</v>
      </c>
      <c r="J62" s="145">
        <v>0</v>
      </c>
      <c r="K62" s="145">
        <v>0</v>
      </c>
      <c r="L62" s="145">
        <v>0</v>
      </c>
      <c r="M62" s="145">
        <v>0</v>
      </c>
      <c r="N62" s="145">
        <v>0</v>
      </c>
      <c r="O62" s="145">
        <v>0</v>
      </c>
      <c r="P62" s="145">
        <v>0</v>
      </c>
      <c r="Q62" s="145">
        <v>0</v>
      </c>
      <c r="R62" s="145">
        <v>0</v>
      </c>
      <c r="S62" s="145">
        <v>0</v>
      </c>
    </row>
    <row r="63" spans="1:19" s="101" customFormat="1" ht="5.1" customHeight="1">
      <c r="A63" s="195"/>
      <c r="B63" s="195"/>
      <c r="C63" s="195"/>
      <c r="D63" s="100"/>
      <c r="E63" s="144"/>
      <c r="F63" s="145"/>
      <c r="G63" s="145"/>
      <c r="H63" s="145"/>
      <c r="I63" s="145"/>
      <c r="J63" s="145"/>
      <c r="K63" s="145"/>
      <c r="L63" s="145"/>
      <c r="M63" s="145"/>
      <c r="N63" s="145"/>
      <c r="O63" s="145"/>
      <c r="P63" s="145"/>
      <c r="Q63" s="145"/>
      <c r="R63" s="145"/>
      <c r="S63" s="145"/>
    </row>
    <row r="64" spans="1:19" s="101" customFormat="1" ht="11.25">
      <c r="A64" s="195" t="s">
        <v>124</v>
      </c>
      <c r="B64" s="195"/>
      <c r="C64" s="195"/>
      <c r="D64" s="100"/>
      <c r="E64" s="144">
        <f>SUM(F64:S64)</f>
        <v>1</v>
      </c>
      <c r="F64" s="145">
        <v>0</v>
      </c>
      <c r="G64" s="145">
        <v>0</v>
      </c>
      <c r="H64" s="145">
        <v>0</v>
      </c>
      <c r="I64" s="145">
        <v>1</v>
      </c>
      <c r="J64" s="145">
        <v>0</v>
      </c>
      <c r="K64" s="145">
        <v>0</v>
      </c>
      <c r="L64" s="145">
        <v>0</v>
      </c>
      <c r="M64" s="145">
        <v>0</v>
      </c>
      <c r="N64" s="145">
        <v>0</v>
      </c>
      <c r="O64" s="145">
        <v>0</v>
      </c>
      <c r="P64" s="145">
        <v>0</v>
      </c>
      <c r="Q64" s="145">
        <v>0</v>
      </c>
      <c r="R64" s="145">
        <v>0</v>
      </c>
      <c r="S64" s="145">
        <v>0</v>
      </c>
    </row>
    <row r="65" spans="1:19" s="101" customFormat="1" ht="5.1" customHeight="1">
      <c r="A65" s="100"/>
      <c r="B65" s="100"/>
      <c r="C65" s="100"/>
      <c r="D65" s="116"/>
      <c r="E65" s="197"/>
      <c r="F65" s="145"/>
      <c r="G65" s="145"/>
      <c r="H65" s="145"/>
      <c r="I65" s="145"/>
      <c r="J65" s="145"/>
      <c r="K65" s="145"/>
      <c r="L65" s="145"/>
      <c r="M65" s="145"/>
      <c r="N65" s="145"/>
      <c r="O65" s="145"/>
      <c r="P65" s="145"/>
      <c r="Q65" s="145"/>
      <c r="R65" s="145"/>
      <c r="S65" s="145"/>
    </row>
    <row r="66" spans="1:19" s="101" customFormat="1" ht="11.25">
      <c r="A66" s="195" t="s">
        <v>125</v>
      </c>
      <c r="B66" s="195"/>
      <c r="C66" s="194"/>
      <c r="D66" s="100"/>
      <c r="E66" s="144">
        <f>SUM(F66:S66)</f>
        <v>64</v>
      </c>
      <c r="F66" s="145">
        <v>0</v>
      </c>
      <c r="G66" s="145">
        <v>1</v>
      </c>
      <c r="H66" s="145">
        <v>2</v>
      </c>
      <c r="I66" s="145">
        <v>3</v>
      </c>
      <c r="J66" s="145">
        <v>3</v>
      </c>
      <c r="K66" s="145">
        <v>1</v>
      </c>
      <c r="L66" s="145">
        <v>5</v>
      </c>
      <c r="M66" s="145">
        <v>4</v>
      </c>
      <c r="N66" s="145">
        <v>7</v>
      </c>
      <c r="O66" s="145">
        <v>16</v>
      </c>
      <c r="P66" s="145">
        <v>16</v>
      </c>
      <c r="Q66" s="145">
        <v>2</v>
      </c>
      <c r="R66" s="145">
        <v>2</v>
      </c>
      <c r="S66" s="145">
        <v>2</v>
      </c>
    </row>
    <row r="67" spans="1:19" s="101" customFormat="1" ht="5.1" customHeight="1">
      <c r="A67" s="195"/>
      <c r="B67" s="195"/>
      <c r="C67" s="195"/>
      <c r="D67" s="100"/>
      <c r="E67" s="144"/>
      <c r="F67" s="145"/>
      <c r="G67" s="145"/>
      <c r="H67" s="145"/>
      <c r="I67" s="145"/>
      <c r="J67" s="145"/>
      <c r="K67" s="145"/>
      <c r="L67" s="145"/>
      <c r="M67" s="145"/>
      <c r="N67" s="145"/>
      <c r="O67" s="145"/>
      <c r="P67" s="145"/>
      <c r="Q67" s="145"/>
      <c r="R67" s="145"/>
      <c r="S67" s="145"/>
    </row>
    <row r="68" spans="1:19" s="101" customFormat="1" ht="11.25">
      <c r="A68" s="195" t="s">
        <v>126</v>
      </c>
      <c r="B68" s="195"/>
      <c r="C68" s="195"/>
      <c r="D68" s="100"/>
      <c r="E68" s="144">
        <f>SUM(F68:S68)</f>
        <v>1</v>
      </c>
      <c r="F68" s="145">
        <v>1</v>
      </c>
      <c r="G68" s="145">
        <v>0</v>
      </c>
      <c r="H68" s="145">
        <v>0</v>
      </c>
      <c r="I68" s="145">
        <v>0</v>
      </c>
      <c r="J68" s="145">
        <v>0</v>
      </c>
      <c r="K68" s="145">
        <v>0</v>
      </c>
      <c r="L68" s="145">
        <v>0</v>
      </c>
      <c r="M68" s="145">
        <v>0</v>
      </c>
      <c r="N68" s="145">
        <v>0</v>
      </c>
      <c r="O68" s="145">
        <v>0</v>
      </c>
      <c r="P68" s="145">
        <v>0</v>
      </c>
      <c r="Q68" s="145">
        <v>0</v>
      </c>
      <c r="R68" s="145">
        <v>0</v>
      </c>
      <c r="S68" s="145">
        <v>0</v>
      </c>
    </row>
    <row r="69" spans="1:19" s="101" customFormat="1" ht="5.1" customHeight="1">
      <c r="A69" s="195"/>
      <c r="B69" s="195"/>
      <c r="C69" s="195"/>
      <c r="D69" s="100"/>
      <c r="E69" s="144"/>
      <c r="F69" s="145"/>
      <c r="G69" s="145"/>
      <c r="H69" s="145"/>
      <c r="I69" s="145"/>
      <c r="J69" s="145"/>
      <c r="K69" s="145"/>
      <c r="L69" s="145"/>
      <c r="M69" s="145"/>
      <c r="N69" s="145"/>
      <c r="O69" s="145"/>
      <c r="P69" s="145"/>
      <c r="Q69" s="145"/>
      <c r="R69" s="145"/>
      <c r="S69" s="145"/>
    </row>
    <row r="70" spans="1:19" s="101" customFormat="1" ht="11.25">
      <c r="A70" s="195" t="s">
        <v>127</v>
      </c>
      <c r="B70" s="195"/>
      <c r="C70" s="195"/>
      <c r="D70" s="100"/>
      <c r="E70" s="144">
        <f>SUM(F70:S70)</f>
        <v>32</v>
      </c>
      <c r="F70" s="145">
        <v>0</v>
      </c>
      <c r="G70" s="145">
        <v>4</v>
      </c>
      <c r="H70" s="145">
        <v>1</v>
      </c>
      <c r="I70" s="145">
        <v>1</v>
      </c>
      <c r="J70" s="145">
        <v>1</v>
      </c>
      <c r="K70" s="145">
        <v>7</v>
      </c>
      <c r="L70" s="145">
        <v>2</v>
      </c>
      <c r="M70" s="145">
        <v>3</v>
      </c>
      <c r="N70" s="145">
        <v>2</v>
      </c>
      <c r="O70" s="145">
        <v>1</v>
      </c>
      <c r="P70" s="145">
        <v>7</v>
      </c>
      <c r="Q70" s="145">
        <v>3</v>
      </c>
      <c r="R70" s="145">
        <v>0</v>
      </c>
      <c r="S70" s="145">
        <v>0</v>
      </c>
    </row>
    <row r="71" spans="1:19" s="101" customFormat="1" ht="5.1" customHeight="1">
      <c r="A71" s="195"/>
      <c r="B71" s="195"/>
      <c r="C71" s="195"/>
      <c r="D71" s="100"/>
      <c r="E71" s="144"/>
      <c r="F71" s="145"/>
      <c r="G71" s="145"/>
      <c r="H71" s="145"/>
      <c r="I71" s="145"/>
      <c r="J71" s="145"/>
      <c r="K71" s="145"/>
      <c r="L71" s="145"/>
      <c r="M71" s="145"/>
      <c r="N71" s="145"/>
      <c r="O71" s="145"/>
      <c r="P71" s="145"/>
      <c r="Q71" s="145"/>
      <c r="R71" s="145"/>
      <c r="S71" s="145"/>
    </row>
    <row r="72" spans="1:19" s="101" customFormat="1" ht="11.25">
      <c r="A72" s="195" t="s">
        <v>138</v>
      </c>
      <c r="B72" s="195"/>
      <c r="C72" s="195"/>
      <c r="D72" s="100"/>
      <c r="E72" s="144">
        <f>SUM(F72:S72)</f>
        <v>3</v>
      </c>
      <c r="F72" s="145">
        <v>0</v>
      </c>
      <c r="G72" s="145">
        <v>0</v>
      </c>
      <c r="H72" s="145">
        <v>0</v>
      </c>
      <c r="I72" s="145">
        <v>0</v>
      </c>
      <c r="J72" s="145">
        <v>0</v>
      </c>
      <c r="K72" s="145">
        <v>0</v>
      </c>
      <c r="L72" s="145">
        <v>1</v>
      </c>
      <c r="M72" s="145">
        <v>1</v>
      </c>
      <c r="N72" s="145">
        <v>1</v>
      </c>
      <c r="O72" s="145">
        <v>0</v>
      </c>
      <c r="P72" s="145">
        <v>0</v>
      </c>
      <c r="Q72" s="145">
        <v>0</v>
      </c>
      <c r="R72" s="145">
        <v>0</v>
      </c>
      <c r="S72" s="145">
        <v>0</v>
      </c>
    </row>
    <row r="73" spans="1:19" s="101" customFormat="1" ht="5.1" customHeight="1">
      <c r="A73" s="196"/>
      <c r="B73" s="196"/>
      <c r="C73" s="100"/>
      <c r="D73" s="100"/>
      <c r="E73" s="144"/>
      <c r="F73" s="145"/>
      <c r="G73" s="145"/>
      <c r="H73" s="145"/>
      <c r="I73" s="145"/>
      <c r="J73" s="145"/>
      <c r="K73" s="145"/>
      <c r="L73" s="145"/>
      <c r="M73" s="145"/>
      <c r="N73" s="145"/>
      <c r="O73" s="145"/>
      <c r="P73" s="145"/>
      <c r="Q73" s="145"/>
      <c r="R73" s="145"/>
      <c r="S73" s="145"/>
    </row>
    <row r="74" spans="1:19" s="101" customFormat="1" ht="11.25">
      <c r="A74" s="195" t="s">
        <v>129</v>
      </c>
      <c r="B74" s="195"/>
      <c r="C74" s="194"/>
      <c r="D74" s="100"/>
      <c r="E74" s="144">
        <f>SUM(F74:S74)</f>
        <v>0</v>
      </c>
      <c r="F74" s="145">
        <v>0</v>
      </c>
      <c r="G74" s="145">
        <v>0</v>
      </c>
      <c r="H74" s="145">
        <v>0</v>
      </c>
      <c r="I74" s="145">
        <v>0</v>
      </c>
      <c r="J74" s="145">
        <v>0</v>
      </c>
      <c r="K74" s="145">
        <v>0</v>
      </c>
      <c r="L74" s="145">
        <v>0</v>
      </c>
      <c r="M74" s="145">
        <v>0</v>
      </c>
      <c r="N74" s="145">
        <v>0</v>
      </c>
      <c r="O74" s="145">
        <v>0</v>
      </c>
      <c r="P74" s="145">
        <v>0</v>
      </c>
      <c r="Q74" s="145">
        <v>0</v>
      </c>
      <c r="R74" s="145">
        <v>0</v>
      </c>
      <c r="S74" s="145">
        <v>0</v>
      </c>
    </row>
    <row r="75" spans="1:19" s="101" customFormat="1" ht="5.1" customHeight="1">
      <c r="A75" s="100"/>
      <c r="B75" s="100"/>
      <c r="C75" s="100"/>
      <c r="D75" s="100"/>
      <c r="E75" s="144"/>
      <c r="F75" s="145"/>
      <c r="G75" s="145"/>
      <c r="H75" s="145"/>
      <c r="I75" s="145"/>
      <c r="J75" s="145"/>
      <c r="K75" s="145"/>
      <c r="L75" s="145"/>
      <c r="M75" s="145"/>
      <c r="N75" s="145"/>
      <c r="O75" s="145"/>
      <c r="P75" s="145"/>
      <c r="Q75" s="145"/>
      <c r="R75" s="145"/>
      <c r="S75" s="145"/>
    </row>
    <row r="76" spans="1:19" s="101" customFormat="1" ht="11.25">
      <c r="A76" s="100" t="s">
        <v>130</v>
      </c>
      <c r="B76" s="100"/>
      <c r="C76" s="100"/>
      <c r="D76" s="100"/>
      <c r="E76" s="144"/>
      <c r="F76" s="145"/>
      <c r="G76" s="145"/>
      <c r="H76" s="145"/>
      <c r="I76" s="145"/>
      <c r="J76" s="145"/>
      <c r="K76" s="145"/>
      <c r="L76" s="145"/>
      <c r="M76" s="145"/>
      <c r="N76" s="145"/>
      <c r="O76" s="145"/>
      <c r="P76" s="145"/>
      <c r="Q76" s="145"/>
      <c r="R76" s="145"/>
      <c r="S76" s="145"/>
    </row>
    <row r="77" spans="1:19" s="101" customFormat="1" ht="11.25">
      <c r="A77" s="100"/>
      <c r="B77" s="195" t="s">
        <v>131</v>
      </c>
      <c r="C77" s="194"/>
      <c r="D77" s="100"/>
      <c r="E77" s="144">
        <f>SUM(F77:S77)</f>
        <v>4</v>
      </c>
      <c r="F77" s="145">
        <v>1</v>
      </c>
      <c r="G77" s="145">
        <v>2</v>
      </c>
      <c r="H77" s="145">
        <v>0</v>
      </c>
      <c r="I77" s="145">
        <v>0</v>
      </c>
      <c r="J77" s="145">
        <v>0</v>
      </c>
      <c r="K77" s="145">
        <v>1</v>
      </c>
      <c r="L77" s="145">
        <v>0</v>
      </c>
      <c r="M77" s="145">
        <v>0</v>
      </c>
      <c r="N77" s="145">
        <v>0</v>
      </c>
      <c r="O77" s="145">
        <v>0</v>
      </c>
      <c r="P77" s="145">
        <v>0</v>
      </c>
      <c r="Q77" s="145">
        <v>0</v>
      </c>
      <c r="R77" s="145">
        <v>0</v>
      </c>
      <c r="S77" s="145">
        <v>0</v>
      </c>
    </row>
    <row r="78" spans="1:19" s="101" customFormat="1" ht="5.1" customHeight="1">
      <c r="A78" s="100"/>
      <c r="B78" s="100"/>
      <c r="C78" s="100"/>
      <c r="D78" s="100"/>
      <c r="E78" s="144"/>
      <c r="F78" s="145"/>
      <c r="G78" s="145"/>
      <c r="H78" s="145"/>
      <c r="I78" s="145"/>
      <c r="J78" s="145"/>
      <c r="K78" s="145"/>
      <c r="L78" s="145"/>
      <c r="M78" s="145"/>
      <c r="N78" s="145"/>
      <c r="O78" s="145"/>
      <c r="P78" s="145"/>
      <c r="Q78" s="145"/>
      <c r="R78" s="145"/>
      <c r="S78" s="145"/>
    </row>
    <row r="79" spans="1:19" s="101" customFormat="1" ht="11.25" customHeight="1">
      <c r="A79" s="100" t="s">
        <v>132</v>
      </c>
      <c r="B79" s="100"/>
      <c r="C79" s="107"/>
      <c r="D79" s="116"/>
      <c r="E79" s="197"/>
      <c r="F79" s="145"/>
      <c r="G79" s="145"/>
      <c r="H79" s="145"/>
      <c r="I79" s="145"/>
      <c r="J79" s="145"/>
      <c r="K79" s="145"/>
      <c r="L79" s="145"/>
      <c r="M79" s="145"/>
      <c r="N79" s="145"/>
      <c r="O79" s="145"/>
      <c r="P79" s="145"/>
      <c r="Q79" s="145"/>
      <c r="R79" s="145"/>
      <c r="S79" s="145"/>
    </row>
    <row r="80" spans="1:19" s="101" customFormat="1" ht="11.25" customHeight="1">
      <c r="A80" s="100"/>
      <c r="B80" s="195" t="s">
        <v>133</v>
      </c>
      <c r="C80" s="195"/>
      <c r="D80" s="100"/>
      <c r="E80" s="144">
        <f>SUM(F80:S80)</f>
        <v>0</v>
      </c>
      <c r="F80" s="145">
        <v>0</v>
      </c>
      <c r="G80" s="145">
        <v>0</v>
      </c>
      <c r="H80" s="145">
        <v>0</v>
      </c>
      <c r="I80" s="145">
        <v>0</v>
      </c>
      <c r="J80" s="145">
        <v>0</v>
      </c>
      <c r="K80" s="145">
        <v>0</v>
      </c>
      <c r="L80" s="145">
        <v>0</v>
      </c>
      <c r="M80" s="145">
        <v>0</v>
      </c>
      <c r="N80" s="145">
        <v>0</v>
      </c>
      <c r="O80" s="145">
        <v>0</v>
      </c>
      <c r="P80" s="145">
        <v>0</v>
      </c>
      <c r="Q80" s="145">
        <v>0</v>
      </c>
      <c r="R80" s="145">
        <v>0</v>
      </c>
      <c r="S80" s="145">
        <v>0</v>
      </c>
    </row>
    <row r="81" spans="1:19" s="101" customFormat="1" ht="5.1" customHeight="1">
      <c r="A81" s="100"/>
      <c r="B81" s="100"/>
      <c r="C81" s="100"/>
      <c r="D81" s="100"/>
      <c r="E81" s="144"/>
      <c r="F81" s="145"/>
      <c r="G81" s="145"/>
      <c r="H81" s="145"/>
      <c r="I81" s="145"/>
      <c r="J81" s="145"/>
      <c r="K81" s="145"/>
      <c r="L81" s="145"/>
      <c r="M81" s="145"/>
      <c r="N81" s="145"/>
      <c r="O81" s="145"/>
      <c r="P81" s="145"/>
      <c r="Q81" s="145"/>
      <c r="R81" s="145"/>
      <c r="S81" s="145"/>
    </row>
    <row r="82" spans="1:19" s="101" customFormat="1" ht="11.25">
      <c r="A82" s="100" t="s">
        <v>139</v>
      </c>
      <c r="B82" s="100"/>
      <c r="C82" s="194"/>
      <c r="D82" s="100"/>
      <c r="E82" s="144"/>
      <c r="F82" s="145"/>
      <c r="G82" s="145"/>
      <c r="H82" s="145"/>
      <c r="I82" s="145"/>
      <c r="J82" s="145"/>
      <c r="K82" s="145"/>
      <c r="L82" s="145"/>
      <c r="M82" s="145"/>
      <c r="N82" s="145"/>
      <c r="O82" s="145"/>
      <c r="P82" s="145"/>
      <c r="Q82" s="145"/>
      <c r="R82" s="145"/>
      <c r="S82" s="145"/>
    </row>
    <row r="83" spans="1:19" s="101" customFormat="1" ht="11.25">
      <c r="A83" s="100"/>
      <c r="B83" s="195" t="s">
        <v>135</v>
      </c>
      <c r="C83" s="194"/>
      <c r="D83" s="100"/>
      <c r="E83" s="144">
        <f>SUM(F83:S83)</f>
        <v>2</v>
      </c>
      <c r="F83" s="145">
        <v>0</v>
      </c>
      <c r="G83" s="145">
        <v>0</v>
      </c>
      <c r="H83" s="145">
        <v>0</v>
      </c>
      <c r="I83" s="145">
        <v>0</v>
      </c>
      <c r="J83" s="145">
        <v>0</v>
      </c>
      <c r="K83" s="145">
        <v>0</v>
      </c>
      <c r="L83" s="145">
        <v>0</v>
      </c>
      <c r="M83" s="145">
        <v>0</v>
      </c>
      <c r="N83" s="145">
        <v>0</v>
      </c>
      <c r="O83" s="145">
        <v>0</v>
      </c>
      <c r="P83" s="145">
        <v>1</v>
      </c>
      <c r="Q83" s="145">
        <v>0</v>
      </c>
      <c r="R83" s="145">
        <v>1</v>
      </c>
      <c r="S83" s="145">
        <v>0</v>
      </c>
    </row>
    <row r="84" spans="1:19" s="101" customFormat="1" ht="5.1" customHeight="1">
      <c r="A84" s="195"/>
      <c r="B84" s="195"/>
      <c r="C84" s="194"/>
      <c r="D84" s="100"/>
      <c r="E84" s="144"/>
      <c r="F84" s="144"/>
      <c r="G84" s="144"/>
      <c r="H84" s="144"/>
      <c r="I84" s="144"/>
      <c r="J84" s="144"/>
      <c r="K84" s="144"/>
      <c r="L84" s="144"/>
      <c r="M84" s="144"/>
      <c r="N84" s="144"/>
      <c r="O84" s="144"/>
      <c r="P84" s="144"/>
      <c r="Q84" s="144"/>
      <c r="R84" s="144"/>
      <c r="S84" s="144"/>
    </row>
    <row r="85" spans="1:19" s="101" customFormat="1" ht="12.75" customHeight="1">
      <c r="A85" s="1059" t="s">
        <v>498</v>
      </c>
      <c r="B85" s="1059"/>
      <c r="C85" s="1059"/>
      <c r="D85" s="100"/>
      <c r="E85" s="85">
        <f>IF(SUM(E58:E83)=SUM(F85:S85),SUM(E58:E83),"FEHLER")</f>
        <v>189</v>
      </c>
      <c r="F85" s="85">
        <f>SUM(F58:F83)</f>
        <v>7</v>
      </c>
      <c r="G85" s="85">
        <f aca="true" t="shared" si="2" ref="G85:S85">SUM(G58:G83)</f>
        <v>18</v>
      </c>
      <c r="H85" s="85">
        <f t="shared" si="2"/>
        <v>8</v>
      </c>
      <c r="I85" s="85">
        <f t="shared" si="2"/>
        <v>25</v>
      </c>
      <c r="J85" s="85">
        <f t="shared" si="2"/>
        <v>8</v>
      </c>
      <c r="K85" s="85">
        <f t="shared" si="2"/>
        <v>15</v>
      </c>
      <c r="L85" s="85">
        <f t="shared" si="2"/>
        <v>13</v>
      </c>
      <c r="M85" s="85">
        <f t="shared" si="2"/>
        <v>26</v>
      </c>
      <c r="N85" s="85">
        <f t="shared" si="2"/>
        <v>11</v>
      </c>
      <c r="O85" s="85">
        <f t="shared" si="2"/>
        <v>17</v>
      </c>
      <c r="P85" s="85">
        <f t="shared" si="2"/>
        <v>29</v>
      </c>
      <c r="Q85" s="85">
        <f t="shared" si="2"/>
        <v>7</v>
      </c>
      <c r="R85" s="85">
        <f t="shared" si="2"/>
        <v>3</v>
      </c>
      <c r="S85" s="85">
        <f t="shared" si="2"/>
        <v>2</v>
      </c>
    </row>
    <row r="90" spans="1:3" ht="11.25">
      <c r="A90" s="207"/>
      <c r="B90" s="207"/>
      <c r="C90" s="208"/>
    </row>
  </sheetData>
  <mergeCells count="19">
    <mergeCell ref="A40:C40"/>
    <mergeCell ref="A85:C85"/>
    <mergeCell ref="K7:K9"/>
    <mergeCell ref="L7:L9"/>
    <mergeCell ref="M7:M9"/>
    <mergeCell ref="N7:N9"/>
    <mergeCell ref="O7:O9"/>
    <mergeCell ref="S7:S9"/>
    <mergeCell ref="P8:R8"/>
    <mergeCell ref="A2:S2"/>
    <mergeCell ref="A6:C9"/>
    <mergeCell ref="D6:D9"/>
    <mergeCell ref="E6:E9"/>
    <mergeCell ref="F6:S6"/>
    <mergeCell ref="F7:F9"/>
    <mergeCell ref="G7:G9"/>
    <mergeCell ref="H7:H9"/>
    <mergeCell ref="I7:I9"/>
    <mergeCell ref="J7:J9"/>
  </mergeCells>
  <printOptions/>
  <pageMargins left="0.4724409448818898" right="0.4724409448818898" top="0.5905511811023623" bottom="0.7874015748031497" header="0.3937007874015748" footer="0"/>
  <pageSetup fitToHeight="1" fitToWidth="1" horizontalDpi="600" verticalDpi="600" orientation="portrait" paperSize="9"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zoomScaleSheetLayoutView="100" workbookViewId="0" topLeftCell="A1">
      <selection activeCell="K1" sqref="K1"/>
    </sheetView>
  </sheetViews>
  <sheetFormatPr defaultColWidth="12" defaultRowHeight="11.25"/>
  <cols>
    <col min="1" max="1" width="5.66015625" style="1" customWidth="1"/>
    <col min="2" max="2" width="23.16015625" style="1" customWidth="1"/>
    <col min="3" max="3" width="0.4921875" style="1" customWidth="1"/>
    <col min="4" max="4" width="12.83203125" style="1" customWidth="1"/>
    <col min="5" max="7" width="12" style="1" customWidth="1"/>
    <col min="8" max="8" width="12.5" style="1" customWidth="1"/>
    <col min="9" max="16384" width="12" style="1" customWidth="1"/>
  </cols>
  <sheetData>
    <row r="1" spans="2:10" ht="12.75">
      <c r="B1" s="231"/>
      <c r="C1" s="232"/>
      <c r="J1" s="233"/>
    </row>
    <row r="2" spans="1:10" ht="10.5" customHeight="1">
      <c r="A2" s="1068" t="s">
        <v>707</v>
      </c>
      <c r="B2" s="1068"/>
      <c r="C2" s="1068"/>
      <c r="D2" s="1068"/>
      <c r="E2" s="1068"/>
      <c r="F2" s="1068"/>
      <c r="G2" s="1068"/>
      <c r="H2" s="1068"/>
      <c r="I2" s="1068"/>
      <c r="J2" s="1068"/>
    </row>
    <row r="3" ht="3" customHeight="1"/>
    <row r="4" spans="1:10" ht="12.95" customHeight="1">
      <c r="A4" s="959" t="s">
        <v>781</v>
      </c>
      <c r="B4" s="978"/>
      <c r="C4" s="978"/>
      <c r="D4" s="978"/>
      <c r="E4" s="978"/>
      <c r="F4" s="978"/>
      <c r="G4" s="978"/>
      <c r="H4" s="978"/>
      <c r="I4" s="978"/>
      <c r="J4" s="978"/>
    </row>
    <row r="5" spans="1:10" ht="6" customHeight="1">
      <c r="A5" s="2"/>
      <c r="B5" s="2"/>
      <c r="C5" s="2"/>
      <c r="D5" s="2"/>
      <c r="E5" s="2"/>
      <c r="F5" s="2"/>
      <c r="G5" s="2"/>
      <c r="H5" s="2"/>
      <c r="I5" s="2"/>
      <c r="J5" s="2"/>
    </row>
    <row r="6" spans="1:10" ht="12.75" customHeight="1">
      <c r="A6" s="1075" t="s">
        <v>155</v>
      </c>
      <c r="B6" s="1075"/>
      <c r="C6" s="964"/>
      <c r="D6" s="957" t="s">
        <v>156</v>
      </c>
      <c r="E6" s="1060" t="s">
        <v>79</v>
      </c>
      <c r="F6" s="1061"/>
      <c r="G6" s="1061"/>
      <c r="H6" s="1061"/>
      <c r="I6" s="1061"/>
      <c r="J6" s="1061"/>
    </row>
    <row r="7" spans="1:10" ht="12.75" customHeight="1">
      <c r="A7" s="971"/>
      <c r="B7" s="971"/>
      <c r="C7" s="966"/>
      <c r="D7" s="958"/>
      <c r="E7" s="1062" t="s">
        <v>157</v>
      </c>
      <c r="F7" s="1063"/>
      <c r="G7" s="1063"/>
      <c r="H7" s="1064"/>
      <c r="I7" s="1060" t="s">
        <v>158</v>
      </c>
      <c r="J7" s="1061"/>
    </row>
    <row r="8" spans="1:10" ht="11.25">
      <c r="A8" s="971"/>
      <c r="B8" s="971"/>
      <c r="C8" s="966"/>
      <c r="D8" s="958"/>
      <c r="E8" s="957" t="s">
        <v>159</v>
      </c>
      <c r="F8" s="1067" t="s">
        <v>160</v>
      </c>
      <c r="G8" s="949" t="s">
        <v>161</v>
      </c>
      <c r="H8" s="949" t="s">
        <v>162</v>
      </c>
      <c r="I8" s="949" t="s">
        <v>163</v>
      </c>
      <c r="J8" s="973" t="s">
        <v>673</v>
      </c>
    </row>
    <row r="9" spans="1:10" ht="11.25" customHeight="1">
      <c r="A9" s="971"/>
      <c r="B9" s="971"/>
      <c r="C9" s="966"/>
      <c r="D9" s="958"/>
      <c r="E9" s="1065"/>
      <c r="F9" s="1065"/>
      <c r="G9" s="958"/>
      <c r="H9" s="958"/>
      <c r="I9" s="958"/>
      <c r="J9" s="1073"/>
    </row>
    <row r="10" spans="1:10" ht="11.25">
      <c r="A10" s="1076"/>
      <c r="B10" s="1076"/>
      <c r="C10" s="967"/>
      <c r="D10" s="950"/>
      <c r="E10" s="1066"/>
      <c r="F10" s="1066"/>
      <c r="G10" s="950"/>
      <c r="H10" s="950"/>
      <c r="I10" s="950"/>
      <c r="J10" s="962"/>
    </row>
    <row r="11" spans="1:10" ht="6" customHeight="1">
      <c r="A11" s="4"/>
      <c r="B11" s="4"/>
      <c r="C11" s="4"/>
      <c r="D11" s="212"/>
      <c r="E11" s="212"/>
      <c r="F11" s="212"/>
      <c r="G11" s="212"/>
      <c r="H11" s="212"/>
      <c r="I11" s="212"/>
      <c r="J11" s="212"/>
    </row>
    <row r="12" spans="1:10" ht="13.5" customHeight="1">
      <c r="A12" s="1071" t="s">
        <v>41</v>
      </c>
      <c r="B12" s="1072"/>
      <c r="C12" s="2"/>
      <c r="D12" s="236">
        <f aca="true" t="shared" si="0" ref="D12:D18">SUM(E12:G12,I12,J12)</f>
        <v>1013</v>
      </c>
      <c r="E12" s="237">
        <v>46</v>
      </c>
      <c r="F12" s="237">
        <v>27</v>
      </c>
      <c r="G12" s="237">
        <v>5</v>
      </c>
      <c r="H12" s="237">
        <v>78</v>
      </c>
      <c r="I12" s="237">
        <v>644</v>
      </c>
      <c r="J12" s="237">
        <v>291</v>
      </c>
    </row>
    <row r="13" spans="1:10" ht="13.5" customHeight="1">
      <c r="A13" s="1071" t="s">
        <v>42</v>
      </c>
      <c r="B13" s="1072"/>
      <c r="C13" s="2"/>
      <c r="D13" s="236">
        <f t="shared" si="0"/>
        <v>387</v>
      </c>
      <c r="E13" s="237">
        <v>53</v>
      </c>
      <c r="F13" s="237">
        <v>23</v>
      </c>
      <c r="G13" s="237">
        <v>1</v>
      </c>
      <c r="H13" s="237">
        <v>77</v>
      </c>
      <c r="I13" s="237">
        <v>143</v>
      </c>
      <c r="J13" s="237">
        <v>167</v>
      </c>
    </row>
    <row r="14" spans="1:10" ht="13.5" customHeight="1">
      <c r="A14" s="1071" t="s">
        <v>43</v>
      </c>
      <c r="B14" s="1072"/>
      <c r="C14" s="2"/>
      <c r="D14" s="236">
        <f t="shared" si="0"/>
        <v>335</v>
      </c>
      <c r="E14" s="237">
        <v>28</v>
      </c>
      <c r="F14" s="237">
        <v>13</v>
      </c>
      <c r="G14" s="237">
        <v>0</v>
      </c>
      <c r="H14" s="237">
        <v>41</v>
      </c>
      <c r="I14" s="237">
        <v>129</v>
      </c>
      <c r="J14" s="237">
        <v>165</v>
      </c>
    </row>
    <row r="15" spans="1:10" ht="13.5" customHeight="1">
      <c r="A15" s="1071" t="s">
        <v>44</v>
      </c>
      <c r="B15" s="1072"/>
      <c r="C15" s="2"/>
      <c r="D15" s="236">
        <f t="shared" si="0"/>
        <v>314</v>
      </c>
      <c r="E15" s="237">
        <v>35</v>
      </c>
      <c r="F15" s="237">
        <v>25</v>
      </c>
      <c r="G15" s="237">
        <v>0</v>
      </c>
      <c r="H15" s="237">
        <v>60</v>
      </c>
      <c r="I15" s="237">
        <v>120</v>
      </c>
      <c r="J15" s="237">
        <v>134</v>
      </c>
    </row>
    <row r="16" spans="1:10" ht="13.5" customHeight="1">
      <c r="A16" s="1071" t="s">
        <v>45</v>
      </c>
      <c r="B16" s="1072"/>
      <c r="C16" s="2"/>
      <c r="D16" s="236">
        <f t="shared" si="0"/>
        <v>392</v>
      </c>
      <c r="E16" s="237">
        <v>22</v>
      </c>
      <c r="F16" s="237">
        <v>7</v>
      </c>
      <c r="G16" s="237">
        <v>0</v>
      </c>
      <c r="H16" s="237">
        <v>29</v>
      </c>
      <c r="I16" s="237">
        <v>227</v>
      </c>
      <c r="J16" s="237">
        <v>136</v>
      </c>
    </row>
    <row r="17" spans="1:10" ht="13.5" customHeight="1">
      <c r="A17" s="1071" t="s">
        <v>46</v>
      </c>
      <c r="B17" s="1072"/>
      <c r="C17" s="2"/>
      <c r="D17" s="236">
        <f t="shared" si="0"/>
        <v>365</v>
      </c>
      <c r="E17" s="237">
        <v>33</v>
      </c>
      <c r="F17" s="237">
        <v>21</v>
      </c>
      <c r="G17" s="237">
        <v>0</v>
      </c>
      <c r="H17" s="237">
        <v>54</v>
      </c>
      <c r="I17" s="237">
        <v>180</v>
      </c>
      <c r="J17" s="237">
        <v>131</v>
      </c>
    </row>
    <row r="18" spans="1:10" ht="13.5" customHeight="1">
      <c r="A18" s="1071" t="s">
        <v>47</v>
      </c>
      <c r="B18" s="1072"/>
      <c r="C18" s="2"/>
      <c r="D18" s="236">
        <f t="shared" si="0"/>
        <v>488</v>
      </c>
      <c r="E18" s="237">
        <v>41</v>
      </c>
      <c r="F18" s="237">
        <v>22</v>
      </c>
      <c r="G18" s="237">
        <v>0</v>
      </c>
      <c r="H18" s="237">
        <v>63</v>
      </c>
      <c r="I18" s="237">
        <v>273</v>
      </c>
      <c r="J18" s="237">
        <v>152</v>
      </c>
    </row>
    <row r="19" spans="1:10" ht="11.25">
      <c r="A19" s="9"/>
      <c r="B19" s="9"/>
      <c r="C19" s="2"/>
      <c r="D19" s="236"/>
      <c r="E19" s="236"/>
      <c r="F19" s="236"/>
      <c r="G19" s="236"/>
      <c r="H19" s="236"/>
      <c r="I19" s="236"/>
      <c r="J19" s="236"/>
    </row>
    <row r="20" spans="1:10" ht="11.25">
      <c r="A20" s="1074" t="s">
        <v>48</v>
      </c>
      <c r="B20" s="1074"/>
      <c r="C20" s="2"/>
      <c r="D20" s="238">
        <f>IF(SUM(D12:D18)=SUM(D22:D31),SUM(D12:D18),"Fehler")</f>
        <v>3294</v>
      </c>
      <c r="E20" s="238">
        <f aca="true" t="shared" si="1" ref="E20:G20">SUM(E12:E18)</f>
        <v>258</v>
      </c>
      <c r="F20" s="238">
        <f t="shared" si="1"/>
        <v>138</v>
      </c>
      <c r="G20" s="238">
        <f t="shared" si="1"/>
        <v>6</v>
      </c>
      <c r="H20" s="238">
        <f>SUM(H12:H18)</f>
        <v>402</v>
      </c>
      <c r="I20" s="238">
        <f aca="true" t="shared" si="2" ref="I20:J20">SUM(I12:I18)</f>
        <v>1716</v>
      </c>
      <c r="J20" s="238">
        <f t="shared" si="2"/>
        <v>1176</v>
      </c>
    </row>
    <row r="21" spans="1:10" ht="11.25">
      <c r="A21" s="2"/>
      <c r="B21" s="2"/>
      <c r="C21" s="2"/>
      <c r="D21" s="236"/>
      <c r="E21" s="236"/>
      <c r="F21" s="236"/>
      <c r="G21" s="236"/>
      <c r="H21" s="236"/>
      <c r="I21" s="236"/>
      <c r="J21" s="236"/>
    </row>
    <row r="22" spans="1:10" ht="13.5" customHeight="1">
      <c r="A22" s="239" t="s">
        <v>79</v>
      </c>
      <c r="B22" s="240" t="s">
        <v>164</v>
      </c>
      <c r="C22" s="2"/>
      <c r="D22" s="236">
        <f aca="true" t="shared" si="3" ref="D22:D31">SUM(E22:G22,I22,J22)</f>
        <v>49</v>
      </c>
      <c r="E22" s="237">
        <v>1</v>
      </c>
      <c r="F22" s="237">
        <v>0</v>
      </c>
      <c r="G22" s="237">
        <v>0</v>
      </c>
      <c r="H22" s="237">
        <v>1</v>
      </c>
      <c r="I22" s="237">
        <v>43</v>
      </c>
      <c r="J22" s="237">
        <v>5</v>
      </c>
    </row>
    <row r="23" spans="1:10" ht="13.5" customHeight="1">
      <c r="A23" s="2"/>
      <c r="B23" s="240" t="s">
        <v>165</v>
      </c>
      <c r="C23" s="2"/>
      <c r="D23" s="236">
        <f t="shared" si="3"/>
        <v>20</v>
      </c>
      <c r="E23" s="237">
        <v>0</v>
      </c>
      <c r="F23" s="237">
        <v>0</v>
      </c>
      <c r="G23" s="237">
        <v>0</v>
      </c>
      <c r="H23" s="237">
        <v>0</v>
      </c>
      <c r="I23" s="237">
        <v>15</v>
      </c>
      <c r="J23" s="237">
        <v>5</v>
      </c>
    </row>
    <row r="24" spans="1:10" ht="13.5" customHeight="1">
      <c r="A24" s="2"/>
      <c r="B24" s="240" t="s">
        <v>166</v>
      </c>
      <c r="C24" s="2"/>
      <c r="D24" s="236">
        <f t="shared" si="3"/>
        <v>24</v>
      </c>
      <c r="E24" s="237">
        <v>0</v>
      </c>
      <c r="F24" s="237">
        <v>0</v>
      </c>
      <c r="G24" s="237">
        <v>0</v>
      </c>
      <c r="H24" s="237">
        <v>0</v>
      </c>
      <c r="I24" s="237">
        <v>16</v>
      </c>
      <c r="J24" s="237">
        <v>8</v>
      </c>
    </row>
    <row r="25" spans="1:10" ht="13.5" customHeight="1">
      <c r="A25" s="2"/>
      <c r="B25" s="240" t="s">
        <v>167</v>
      </c>
      <c r="C25" s="2"/>
      <c r="D25" s="236">
        <f t="shared" si="3"/>
        <v>25</v>
      </c>
      <c r="E25" s="237">
        <v>0</v>
      </c>
      <c r="F25" s="237">
        <v>0</v>
      </c>
      <c r="G25" s="237">
        <v>0</v>
      </c>
      <c r="H25" s="237">
        <v>0</v>
      </c>
      <c r="I25" s="237">
        <v>18</v>
      </c>
      <c r="J25" s="237">
        <v>7</v>
      </c>
    </row>
    <row r="26" spans="1:10" ht="13.5" customHeight="1">
      <c r="A26" s="2"/>
      <c r="B26" s="241" t="s">
        <v>168</v>
      </c>
      <c r="C26" s="2"/>
      <c r="D26" s="236">
        <f t="shared" si="3"/>
        <v>208</v>
      </c>
      <c r="E26" s="237">
        <v>4</v>
      </c>
      <c r="F26" s="237">
        <v>1</v>
      </c>
      <c r="G26" s="237">
        <v>1</v>
      </c>
      <c r="H26" s="237">
        <v>6</v>
      </c>
      <c r="I26" s="237">
        <v>176</v>
      </c>
      <c r="J26" s="237">
        <v>26</v>
      </c>
    </row>
    <row r="27" spans="1:10" ht="13.5" customHeight="1">
      <c r="A27" s="2"/>
      <c r="B27" s="241" t="s">
        <v>169</v>
      </c>
      <c r="C27" s="2"/>
      <c r="D27" s="236">
        <f t="shared" si="3"/>
        <v>84</v>
      </c>
      <c r="E27" s="237">
        <v>1</v>
      </c>
      <c r="F27" s="237">
        <v>0</v>
      </c>
      <c r="G27" s="237">
        <v>0</v>
      </c>
      <c r="H27" s="237">
        <v>1</v>
      </c>
      <c r="I27" s="237">
        <v>64</v>
      </c>
      <c r="J27" s="237">
        <v>19</v>
      </c>
    </row>
    <row r="28" spans="1:10" ht="13.5" customHeight="1">
      <c r="A28" s="2"/>
      <c r="B28" s="241" t="s">
        <v>170</v>
      </c>
      <c r="C28" s="2"/>
      <c r="D28" s="236">
        <f t="shared" si="3"/>
        <v>28</v>
      </c>
      <c r="E28" s="237">
        <v>1</v>
      </c>
      <c r="F28" s="237">
        <v>0</v>
      </c>
      <c r="G28" s="237">
        <v>0</v>
      </c>
      <c r="H28" s="237">
        <v>1</v>
      </c>
      <c r="I28" s="237">
        <v>21</v>
      </c>
      <c r="J28" s="237">
        <v>6</v>
      </c>
    </row>
    <row r="29" spans="1:10" ht="13.5" customHeight="1">
      <c r="A29" s="2"/>
      <c r="B29" s="241" t="s">
        <v>171</v>
      </c>
      <c r="C29" s="2"/>
      <c r="D29" s="236">
        <f t="shared" si="3"/>
        <v>24</v>
      </c>
      <c r="E29" s="237">
        <v>0</v>
      </c>
      <c r="F29" s="237">
        <v>1</v>
      </c>
      <c r="G29" s="237">
        <v>0</v>
      </c>
      <c r="H29" s="237">
        <v>1</v>
      </c>
      <c r="I29" s="237">
        <v>14</v>
      </c>
      <c r="J29" s="237">
        <v>9</v>
      </c>
    </row>
    <row r="30" spans="1:10" ht="13.5" customHeight="1">
      <c r="A30" s="2"/>
      <c r="B30" s="240" t="s">
        <v>172</v>
      </c>
      <c r="C30" s="2"/>
      <c r="D30" s="236">
        <f t="shared" si="3"/>
        <v>202</v>
      </c>
      <c r="E30" s="237">
        <v>12</v>
      </c>
      <c r="F30" s="237">
        <v>1</v>
      </c>
      <c r="G30" s="237">
        <v>0</v>
      </c>
      <c r="H30" s="237">
        <v>13</v>
      </c>
      <c r="I30" s="237">
        <v>145</v>
      </c>
      <c r="J30" s="237">
        <v>44</v>
      </c>
    </row>
    <row r="31" spans="1:10" ht="13.5" customHeight="1">
      <c r="A31" s="2"/>
      <c r="B31" s="240" t="s">
        <v>173</v>
      </c>
      <c r="C31" s="2"/>
      <c r="D31" s="236">
        <f t="shared" si="3"/>
        <v>2630</v>
      </c>
      <c r="E31" s="237">
        <v>239</v>
      </c>
      <c r="F31" s="237">
        <v>135</v>
      </c>
      <c r="G31" s="237">
        <v>5</v>
      </c>
      <c r="H31" s="237">
        <v>379</v>
      </c>
      <c r="I31" s="237">
        <v>1204</v>
      </c>
      <c r="J31" s="237">
        <v>1047</v>
      </c>
    </row>
    <row r="32" spans="1:10" ht="11.25">
      <c r="A32" s="2"/>
      <c r="B32" s="2"/>
      <c r="C32" s="2"/>
      <c r="D32" s="236"/>
      <c r="E32" s="236"/>
      <c r="F32" s="236"/>
      <c r="G32" s="236"/>
      <c r="H32" s="236"/>
      <c r="I32" s="236"/>
      <c r="J32" s="236"/>
    </row>
    <row r="33" spans="1:10" ht="14.25" customHeight="1">
      <c r="A33" s="1071" t="s">
        <v>174</v>
      </c>
      <c r="B33" s="1072"/>
      <c r="C33" s="2"/>
      <c r="D33" s="236">
        <f>SUM(E33:G33,I33,J33)</f>
        <v>189</v>
      </c>
      <c r="E33" s="237">
        <v>12</v>
      </c>
      <c r="F33" s="237">
        <v>4</v>
      </c>
      <c r="G33" s="237">
        <v>6</v>
      </c>
      <c r="H33" s="237">
        <v>22</v>
      </c>
      <c r="I33" s="237">
        <v>29</v>
      </c>
      <c r="J33" s="237">
        <v>138</v>
      </c>
    </row>
    <row r="34" spans="1:10" ht="6" customHeight="1">
      <c r="A34" s="38" t="s">
        <v>10</v>
      </c>
      <c r="B34" s="8"/>
      <c r="C34" s="8"/>
      <c r="D34" s="8"/>
      <c r="E34" s="8"/>
      <c r="F34" s="8"/>
      <c r="G34" s="8"/>
      <c r="H34" s="8"/>
      <c r="I34" s="8"/>
      <c r="J34" s="8"/>
    </row>
    <row r="35" spans="1:10" ht="22.5" customHeight="1">
      <c r="A35" s="1069" t="s">
        <v>175</v>
      </c>
      <c r="B35" s="1069"/>
      <c r="C35" s="1070"/>
      <c r="D35" s="1070"/>
      <c r="E35" s="1070"/>
      <c r="F35" s="1070"/>
      <c r="G35" s="1070"/>
      <c r="H35" s="1070"/>
      <c r="I35" s="1070"/>
      <c r="J35" s="1070"/>
    </row>
    <row r="36" spans="1:10" ht="11.25" customHeight="1">
      <c r="A36" s="242"/>
      <c r="B36" s="242"/>
      <c r="C36" s="242"/>
      <c r="D36" s="242"/>
      <c r="E36" s="242"/>
      <c r="F36" s="242"/>
      <c r="G36" s="242"/>
      <c r="H36" s="242"/>
      <c r="I36" s="242"/>
      <c r="J36" s="242"/>
    </row>
    <row r="37" ht="9" customHeight="1"/>
    <row r="38" ht="13.5" customHeight="1"/>
    <row r="39" ht="6" customHeight="1">
      <c r="G39" s="234"/>
    </row>
    <row r="40" ht="12" customHeight="1"/>
    <row r="41" ht="12" customHeight="1"/>
    <row r="42" ht="12" customHeight="1"/>
    <row r="43" ht="12" customHeight="1"/>
    <row r="44" ht="6" customHeight="1"/>
    <row r="45" ht="12" customHeight="1"/>
    <row r="46" ht="12" customHeight="1"/>
    <row r="47" ht="12" customHeight="1"/>
    <row r="48" ht="12" customHeight="1"/>
    <row r="49" ht="12" customHeight="1"/>
    <row r="50" ht="12" customHeight="1"/>
    <row r="51" ht="12" customHeight="1"/>
    <row r="52" ht="9" customHeight="1"/>
    <row r="53" ht="12" customHeight="1"/>
    <row r="54" ht="11.25"/>
    <row r="55" ht="12" customHeight="1"/>
    <row r="56" ht="11.25"/>
    <row r="57" ht="12" customHeight="1"/>
    <row r="58" ht="12" customHeight="1"/>
    <row r="59" ht="12" customHeight="1"/>
    <row r="60" ht="12" customHeight="1"/>
    <row r="61" ht="12" customHeight="1"/>
    <row r="62" ht="11.25"/>
  </sheetData>
  <mergeCells count="24">
    <mergeCell ref="A2:J2"/>
    <mergeCell ref="A35:J35"/>
    <mergeCell ref="A33:B33"/>
    <mergeCell ref="H8:H10"/>
    <mergeCell ref="I8:I10"/>
    <mergeCell ref="J8:J10"/>
    <mergeCell ref="A12:B12"/>
    <mergeCell ref="A13:B13"/>
    <mergeCell ref="A14:B14"/>
    <mergeCell ref="A15:B15"/>
    <mergeCell ref="A16:B16"/>
    <mergeCell ref="A17:B17"/>
    <mergeCell ref="A18:B18"/>
    <mergeCell ref="A20:B20"/>
    <mergeCell ref="A4:J4"/>
    <mergeCell ref="A6:B10"/>
    <mergeCell ref="C6:C10"/>
    <mergeCell ref="D6:D10"/>
    <mergeCell ref="E6:J6"/>
    <mergeCell ref="E7:H7"/>
    <mergeCell ref="I7:J7"/>
    <mergeCell ref="E8:E10"/>
    <mergeCell ref="F8:F10"/>
    <mergeCell ref="G8:G10"/>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&amp;C17</oddFooter>
  </headerFooter>
  <ignoredErrors>
    <ignoredError sqref="E19:J21 E34:J34 E32:J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subject/>
  <dc:creator>LfStaD</dc:creator>
  <cp:keywords/>
  <dc:description/>
  <cp:lastModifiedBy>Savin, Darya (LfStat)</cp:lastModifiedBy>
  <cp:lastPrinted>2022-04-05T09:28:52Z</cp:lastPrinted>
  <dcterms:created xsi:type="dcterms:W3CDTF">2001-12-04T14:44:39Z</dcterms:created>
  <dcterms:modified xsi:type="dcterms:W3CDTF">2022-08-04T05:29:29Z</dcterms:modified>
  <cp:category/>
  <cp:version/>
  <cp:contentType/>
  <cp:contentStatus/>
</cp:coreProperties>
</file>